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une 2017\"/>
    </mc:Choice>
  </mc:AlternateContent>
  <bookViews>
    <workbookView xWindow="0" yWindow="0" windowWidth="19200" windowHeight="7125"/>
  </bookViews>
  <sheets>
    <sheet name="Bulk Supply" sheetId="3" r:id="rId1"/>
  </sheets>
  <externalReferences>
    <externalReference r:id="rId2"/>
    <externalReference r:id="rId3"/>
    <externalReference r:id="rId4"/>
    <externalReference r:id="rId5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0">'Bulk Supply'!$A$2:$T$100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3" l="1"/>
  <c r="I16" i="3"/>
  <c r="M15" i="3" l="1"/>
  <c r="I15" i="3"/>
  <c r="O95" i="3" l="1"/>
  <c r="K95" i="3"/>
  <c r="G95" i="3"/>
  <c r="O54" i="3"/>
  <c r="K54" i="3"/>
  <c r="G54" i="3"/>
  <c r="O53" i="3"/>
  <c r="K53" i="3"/>
  <c r="G53" i="3"/>
  <c r="M87" i="3"/>
  <c r="M82" i="3"/>
  <c r="M80" i="3"/>
  <c r="O96" i="3" l="1"/>
  <c r="K96" i="3"/>
  <c r="G96" i="3"/>
  <c r="G86" i="3" l="1"/>
  <c r="G81" i="3" l="1"/>
  <c r="G93" i="3"/>
  <c r="K84" i="3"/>
  <c r="I87" i="3"/>
  <c r="E87" i="3"/>
  <c r="I82" i="3"/>
  <c r="E82" i="3"/>
  <c r="G84" i="3" l="1"/>
  <c r="C99" i="3"/>
  <c r="C57" i="3" l="1"/>
  <c r="G16" i="3"/>
  <c r="C20" i="3" l="1"/>
  <c r="O52" i="3" l="1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K93" i="3" l="1"/>
  <c r="K92" i="3"/>
  <c r="G92" i="3" l="1"/>
  <c r="G88" i="3"/>
  <c r="K33" i="3" l="1"/>
  <c r="K51" i="3" l="1"/>
  <c r="G51" i="3"/>
  <c r="O93" i="3" l="1"/>
  <c r="O28" i="3" l="1"/>
  <c r="O29" i="3"/>
  <c r="O37" i="3" l="1"/>
  <c r="O36" i="3" l="1"/>
  <c r="O35" i="3"/>
  <c r="O34" i="3"/>
  <c r="O33" i="3"/>
  <c r="O32" i="3"/>
  <c r="O31" i="3"/>
  <c r="O30" i="3"/>
  <c r="O57" i="3" l="1"/>
  <c r="G65" i="3"/>
  <c r="G66" i="3"/>
  <c r="O66" i="3"/>
  <c r="O65" i="3"/>
  <c r="K66" i="3"/>
  <c r="K65" i="3"/>
  <c r="O94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K94" i="3"/>
  <c r="K91" i="3"/>
  <c r="K90" i="3"/>
  <c r="K89" i="3"/>
  <c r="K88" i="3"/>
  <c r="K87" i="3"/>
  <c r="K86" i="3"/>
  <c r="K85" i="3"/>
  <c r="K83" i="3"/>
  <c r="K82" i="3"/>
  <c r="K81" i="3"/>
  <c r="K80" i="3"/>
  <c r="K79" i="3"/>
  <c r="G94" i="3"/>
  <c r="G91" i="3"/>
  <c r="G90" i="3"/>
  <c r="G89" i="3"/>
  <c r="G87" i="3"/>
  <c r="G85" i="3"/>
  <c r="G83" i="3"/>
  <c r="G82" i="3"/>
  <c r="G80" i="3"/>
  <c r="G79" i="3"/>
  <c r="O99" i="3" l="1"/>
  <c r="G99" i="3"/>
  <c r="K99" i="3"/>
  <c r="K52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2" i="3"/>
  <c r="K31" i="3"/>
  <c r="K30" i="3"/>
  <c r="K29" i="3"/>
  <c r="K28" i="3"/>
  <c r="G52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O17" i="3"/>
  <c r="O16" i="3"/>
  <c r="O15" i="3"/>
  <c r="O14" i="3"/>
  <c r="O13" i="3"/>
  <c r="O12" i="3"/>
  <c r="O11" i="3"/>
  <c r="O10" i="3"/>
  <c r="O9" i="3"/>
  <c r="K17" i="3"/>
  <c r="K16" i="3"/>
  <c r="K15" i="3"/>
  <c r="K14" i="3"/>
  <c r="K13" i="3"/>
  <c r="K12" i="3"/>
  <c r="K11" i="3"/>
  <c r="K10" i="3"/>
  <c r="K9" i="3"/>
  <c r="G17" i="3"/>
  <c r="G15" i="3"/>
  <c r="G14" i="3"/>
  <c r="G13" i="3"/>
  <c r="G12" i="3"/>
  <c r="G11" i="3"/>
  <c r="G10" i="3"/>
  <c r="G9" i="3"/>
  <c r="K57" i="3" l="1"/>
  <c r="G57" i="3"/>
  <c r="G20" i="3"/>
  <c r="K20" i="3"/>
  <c r="O20" i="3"/>
  <c r="O71" i="3" l="1"/>
  <c r="K71" i="3"/>
  <c r="G71" i="3"/>
  <c r="C71" i="3"/>
</calcChain>
</file>

<file path=xl/sharedStrings.xml><?xml version="1.0" encoding="utf-8"?>
<sst xmlns="http://schemas.openxmlformats.org/spreadsheetml/2006/main" count="426" uniqueCount="103">
  <si>
    <t>Part A</t>
  </si>
  <si>
    <t>Part B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</si>
  <si>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</si>
  <si>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</si>
  <si>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</si>
  <si>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</si>
  <si>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</si>
  <si>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</si>
  <si>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</si>
  <si>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</si>
  <si>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</si>
  <si>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</si>
  <si>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</si>
  <si>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</si>
  <si>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</si>
  <si>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</si>
  <si>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</si>
  <si>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</si>
  <si>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</si>
  <si>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</si>
  <si>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2015-16</t>
  </si>
  <si>
    <t>2016-17</t>
  </si>
  <si>
    <t>date</t>
  </si>
  <si>
    <t xml:space="preserve">Total 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</si>
  <si>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</si>
  <si>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</si>
  <si>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</si>
  <si>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</si>
  <si>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</si>
  <si>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</si>
  <si>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</si>
  <si>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</si>
  <si>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</si>
  <si>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</si>
  <si>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</si>
  <si>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</si>
  <si>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n/a</t>
  </si>
  <si>
    <t>Non-potable</t>
  </si>
  <si>
    <t>Potable</t>
  </si>
  <si>
    <t>Perpertuity</t>
  </si>
  <si>
    <t>5 Years</t>
  </si>
  <si>
    <t>Pre 1974</t>
  </si>
  <si>
    <t>Pre-Privatisation</t>
  </si>
  <si>
    <t xml:space="preserve"> </t>
  </si>
  <si>
    <t>2017-18</t>
  </si>
  <si>
    <t>Ongoing</t>
  </si>
  <si>
    <t>Sep 2013 &amp;
Dec 2013</t>
  </si>
  <si>
    <t>TMSBWI1 - ANH</t>
  </si>
  <si>
    <t>TMSBWI2 - ANH</t>
  </si>
  <si>
    <t>TMSBWI3 - ANH</t>
  </si>
  <si>
    <t>TMSBWI4 - ANH</t>
  </si>
  <si>
    <t>TMSBWI5 - ANH</t>
  </si>
  <si>
    <t>TMSBWI6 - ANH</t>
  </si>
  <si>
    <t>TMSBWE1 - ANH</t>
  </si>
  <si>
    <t>TMSBWI7 - SVT</t>
  </si>
  <si>
    <t>TMSBWI8 - SVT</t>
  </si>
  <si>
    <t>TMSBWE10 - SVT</t>
  </si>
  <si>
    <t>TMSBSSS1 - ANH</t>
  </si>
  <si>
    <t>TMSBSSR1 - ANH</t>
  </si>
  <si>
    <t>TMSBSSR2 - ANH</t>
  </si>
  <si>
    <t>TMSBWI9 - NES</t>
  </si>
  <si>
    <t>TMSBWE9 - NES</t>
  </si>
  <si>
    <t>TMSBWE2 - WSX</t>
  </si>
  <si>
    <t>TMSBWE3 - AFW</t>
  </si>
  <si>
    <t>TMSBWE4 - AFW</t>
  </si>
  <si>
    <t>TMSBWE5 - AFW</t>
  </si>
  <si>
    <t>TMSBWE7 - AFW</t>
  </si>
  <si>
    <t>TMSBWE8 - AFW</t>
  </si>
  <si>
    <t>TMSBWE6 - SES</t>
  </si>
  <si>
    <t>TMSBWE11 - ALB</t>
  </si>
  <si>
    <t>TMSBWE12 - IWN</t>
  </si>
  <si>
    <t>TMSBWE13 - IWN</t>
  </si>
  <si>
    <t>TMSBWE14 - IWN</t>
  </si>
  <si>
    <t>TMSBWE15 - IWN</t>
  </si>
  <si>
    <t>TMSBWE26 - IWN</t>
  </si>
  <si>
    <t>TMSBSSS2 - IWN</t>
  </si>
  <si>
    <t>TMSBSSS3 - IWN</t>
  </si>
  <si>
    <t>TMSBSSS4 - IWN</t>
  </si>
  <si>
    <t>TMSBSSS5 - IWN</t>
  </si>
  <si>
    <t>TMSBSSS17 - IWN</t>
  </si>
  <si>
    <t>TMSBWE16 - SSE</t>
  </si>
  <si>
    <t>TMSBWE17 - SSE</t>
  </si>
  <si>
    <t>TMSBWE18 - SSE</t>
  </si>
  <si>
    <t>TMSBWE19 - SSE</t>
  </si>
  <si>
    <t>TMSBWE20 - SSE</t>
  </si>
  <si>
    <t>TMSBWE21 - SSE</t>
  </si>
  <si>
    <t>TMSBWE22 - SSE</t>
  </si>
  <si>
    <t>TMSBWE23 - SSE</t>
  </si>
  <si>
    <t>TMSBWE24 - SSE</t>
  </si>
  <si>
    <t>TMSBWE25 - SSE</t>
  </si>
  <si>
    <t>TMSBWE27 - SSE</t>
  </si>
  <si>
    <t>TMSBSSS6 - SSE</t>
  </si>
  <si>
    <t>TMSBSSS7 - SSE</t>
  </si>
  <si>
    <t>TMSBSSS8 - SSE</t>
  </si>
  <si>
    <t>TMSBSSS9 - SSE</t>
  </si>
  <si>
    <t>TMSBSSS10 - SSE</t>
  </si>
  <si>
    <t>TMSBSSS11 - SSE</t>
  </si>
  <si>
    <t>TMSBSSS12 - SSE</t>
  </si>
  <si>
    <t>TMSBSSS13 - SSE</t>
  </si>
  <si>
    <t>TMSBSSS14 - SSE</t>
  </si>
  <si>
    <t>TMSBSSS15 - SSE</t>
  </si>
  <si>
    <t>TMSBSSS16 - SSE</t>
  </si>
  <si>
    <t>TMSBSSS18 - 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</si>
</sst>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0.0000"/>
    <numFmt numFmtId="166" formatCode="#,##0.0000"/>
    <numFmt numFmtId="167" formatCode="mmm\ yyyy"/>
  </numFmts>
  <fonts count="13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5"/>
      </top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5"/>
      </top>
      <bottom/>
      <diagonal/>
    </border>
    <border>
      <left/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thin">
        <color indexed="64"/>
      </top>
      <bottom style="thin">
        <color theme="5"/>
      </bottom>
      <diagonal/>
    </border>
    <border>
      <left style="medium">
        <color indexed="64"/>
      </left>
      <right/>
      <top style="thin">
        <color theme="5"/>
      </top>
      <bottom style="thin">
        <color indexed="64"/>
      </bottom>
      <diagonal/>
    </border>
    <border>
      <left/>
      <right style="medium">
        <color indexed="64"/>
      </right>
      <top style="thin">
        <color theme="5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5" borderId="0"/>
  </cellStyleXfs>
  <cellXfs count="124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164" fontId="8" fillId="3" borderId="6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3" fontId="7" fillId="3" borderId="3" xfId="2" applyNumberFormat="1" applyFont="1" applyFill="1" applyBorder="1" applyAlignment="1">
      <alignment horizontal="center" vertical="center" wrapText="1"/>
    </xf>
    <xf numFmtId="165" fontId="7" fillId="3" borderId="3" xfId="2" applyNumberFormat="1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vertical="center"/>
    </xf>
    <xf numFmtId="0" fontId="1" fillId="0" borderId="0" xfId="1" applyBorder="1"/>
    <xf numFmtId="0" fontId="6" fillId="2" borderId="10" xfId="2" applyNumberFormat="1" applyFont="1" applyFill="1" applyBorder="1" applyAlignment="1">
      <alignment horizontal="center" vertical="top"/>
    </xf>
    <xf numFmtId="0" fontId="6" fillId="2" borderId="7" xfId="2" applyNumberFormat="1" applyFont="1" applyFill="1" applyBorder="1" applyAlignment="1">
      <alignment horizontal="center" vertical="top"/>
    </xf>
    <xf numFmtId="0" fontId="6" fillId="2" borderId="11" xfId="2" applyNumberFormat="1" applyFont="1" applyFill="1" applyBorder="1" applyAlignment="1">
      <alignment vertical="top"/>
    </xf>
    <xf numFmtId="0" fontId="6" fillId="2" borderId="9" xfId="2" applyNumberFormat="1" applyFont="1" applyFill="1" applyBorder="1" applyAlignment="1">
      <alignment horizontal="center" vertical="top"/>
    </xf>
    <xf numFmtId="0" fontId="7" fillId="0" borderId="0" xfId="1" applyFont="1" applyBorder="1"/>
    <xf numFmtId="164" fontId="7" fillId="3" borderId="3" xfId="2" applyNumberFormat="1" applyFont="1" applyFill="1" applyBorder="1" applyAlignment="1">
      <alignment horizontal="right" wrapText="1"/>
    </xf>
    <xf numFmtId="0" fontId="7" fillId="0" borderId="0" xfId="1" applyFont="1" applyAlignment="1"/>
    <xf numFmtId="0" fontId="7" fillId="0" borderId="0" xfId="1" applyFont="1" applyBorder="1" applyAlignment="1"/>
    <xf numFmtId="0" fontId="8" fillId="3" borderId="4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center" vertical="top"/>
    </xf>
    <xf numFmtId="3" fontId="7" fillId="0" borderId="0" xfId="2" applyNumberFormat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right" wrapText="1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3" fontId="7" fillId="0" borderId="3" xfId="2" applyNumberFormat="1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3" fontId="1" fillId="0" borderId="0" xfId="1" applyNumberFormat="1"/>
    <xf numFmtId="3" fontId="7" fillId="3" borderId="3" xfId="2" applyNumberFormat="1" applyFont="1" applyFill="1" applyBorder="1" applyAlignment="1">
      <alignment horizontal="center" vertical="top" wrapText="1"/>
    </xf>
    <xf numFmtId="165" fontId="7" fillId="3" borderId="3" xfId="2" applyNumberFormat="1" applyFont="1" applyFill="1" applyBorder="1" applyAlignment="1">
      <alignment horizontal="center" vertical="top" wrapText="1"/>
    </xf>
    <xf numFmtId="164" fontId="7" fillId="3" borderId="3" xfId="2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4" fontId="1" fillId="0" borderId="0" xfId="1" applyNumberFormat="1"/>
    <xf numFmtId="3" fontId="7" fillId="0" borderId="0" xfId="1" applyNumberFormat="1" applyFont="1" applyAlignment="1">
      <alignment vertical="center"/>
    </xf>
    <xf numFmtId="164" fontId="7" fillId="0" borderId="3" xfId="2" applyNumberFormat="1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17" fontId="7" fillId="0" borderId="2" xfId="2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14" fontId="1" fillId="0" borderId="0" xfId="1" applyNumberFormat="1"/>
    <xf numFmtId="165" fontId="7" fillId="0" borderId="3" xfId="2" applyNumberFormat="1" applyFont="1" applyFill="1" applyBorder="1" applyAlignment="1">
      <alignment horizontal="center" vertical="center" wrapText="1"/>
    </xf>
    <xf numFmtId="167" fontId="7" fillId="0" borderId="2" xfId="2" applyNumberFormat="1" applyFont="1" applyFill="1" applyBorder="1" applyAlignment="1">
      <alignment horizontal="center" vertical="center" wrapText="1"/>
    </xf>
    <xf numFmtId="167" fontId="7" fillId="3" borderId="2" xfId="2" applyNumberFormat="1" applyFont="1" applyFill="1" applyBorder="1" applyAlignment="1">
      <alignment horizontal="center" vertical="center" wrapText="1"/>
    </xf>
    <xf numFmtId="167" fontId="7" fillId="3" borderId="3" xfId="2" applyNumberFormat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vertical="center"/>
    </xf>
    <xf numFmtId="0" fontId="6" fillId="2" borderId="14" xfId="2" applyNumberFormat="1" applyFont="1" applyFill="1" applyBorder="1" applyAlignment="1">
      <alignment horizontal="center" vertical="top"/>
    </xf>
    <xf numFmtId="0" fontId="6" fillId="2" borderId="15" xfId="2" applyNumberFormat="1" applyFont="1" applyFill="1" applyBorder="1" applyAlignment="1">
      <alignment horizontal="center" vertical="top"/>
    </xf>
    <xf numFmtId="0" fontId="6" fillId="2" borderId="17" xfId="2" applyNumberFormat="1" applyFont="1" applyFill="1" applyBorder="1" applyAlignment="1">
      <alignment horizontal="center" vertical="top"/>
    </xf>
    <xf numFmtId="0" fontId="6" fillId="2" borderId="19" xfId="2" applyNumberFormat="1" applyFont="1" applyFill="1" applyBorder="1" applyAlignment="1">
      <alignment horizontal="center" vertical="top"/>
    </xf>
    <xf numFmtId="0" fontId="7" fillId="3" borderId="20" xfId="2" applyFont="1" applyFill="1" applyBorder="1" applyAlignment="1">
      <alignment vertical="center" wrapText="1"/>
    </xf>
    <xf numFmtId="3" fontId="7" fillId="0" borderId="21" xfId="2" applyNumberFormat="1" applyFont="1" applyFill="1" applyBorder="1" applyAlignment="1">
      <alignment horizontal="center" vertical="center" wrapText="1"/>
    </xf>
    <xf numFmtId="0" fontId="8" fillId="3" borderId="24" xfId="1" applyNumberFormat="1" applyFont="1" applyFill="1" applyBorder="1" applyAlignment="1">
      <alignment horizontal="left"/>
    </xf>
    <xf numFmtId="164" fontId="8" fillId="3" borderId="25" xfId="1" applyNumberFormat="1" applyFont="1" applyFill="1" applyBorder="1" applyAlignment="1">
      <alignment horizontal="right"/>
    </xf>
    <xf numFmtId="0" fontId="9" fillId="3" borderId="26" xfId="1" applyNumberFormat="1" applyFont="1" applyFill="1" applyBorder="1" applyAlignment="1">
      <alignment horizontal="left"/>
    </xf>
    <xf numFmtId="3" fontId="11" fillId="4" borderId="27" xfId="1" applyNumberFormat="1" applyFont="1" applyFill="1" applyBorder="1" applyAlignment="1">
      <alignment horizontal="right"/>
    </xf>
    <xf numFmtId="0" fontId="8" fillId="3" borderId="28" xfId="1" applyNumberFormat="1" applyFont="1" applyFill="1" applyBorder="1" applyAlignment="1">
      <alignment horizontal="left"/>
    </xf>
    <xf numFmtId="164" fontId="8" fillId="3" borderId="29" xfId="1" applyNumberFormat="1" applyFont="1" applyFill="1" applyBorder="1" applyAlignment="1">
      <alignment horizontal="right"/>
    </xf>
    <xf numFmtId="165" fontId="8" fillId="3" borderId="29" xfId="1" applyNumberFormat="1" applyFont="1" applyFill="1" applyBorder="1" applyAlignment="1">
      <alignment horizontal="right"/>
    </xf>
    <xf numFmtId="164" fontId="8" fillId="3" borderId="30" xfId="1" applyNumberFormat="1" applyFont="1" applyFill="1" applyBorder="1" applyAlignment="1">
      <alignment horizontal="right"/>
    </xf>
    <xf numFmtId="0" fontId="6" fillId="2" borderId="31" xfId="2" applyNumberFormat="1" applyFont="1" applyFill="1" applyBorder="1" applyAlignment="1">
      <alignment horizontal="center" vertical="top"/>
    </xf>
    <xf numFmtId="0" fontId="6" fillId="2" borderId="32" xfId="2" applyNumberFormat="1" applyFont="1" applyFill="1" applyBorder="1" applyAlignment="1">
      <alignment horizontal="center" vertical="top"/>
    </xf>
    <xf numFmtId="0" fontId="6" fillId="2" borderId="33" xfId="2" applyNumberFormat="1" applyFont="1" applyFill="1" applyBorder="1" applyAlignment="1">
      <alignment horizontal="center" vertical="top"/>
    </xf>
    <xf numFmtId="0" fontId="6" fillId="2" borderId="34" xfId="2" applyNumberFormat="1" applyFont="1" applyFill="1" applyBorder="1" applyAlignment="1">
      <alignment horizontal="center" vertical="top"/>
    </xf>
    <xf numFmtId="0" fontId="6" fillId="2" borderId="35" xfId="2" applyNumberFormat="1" applyFont="1" applyFill="1" applyBorder="1" applyAlignment="1">
      <alignment horizontal="center" vertical="top"/>
    </xf>
    <xf numFmtId="3" fontId="7" fillId="3" borderId="20" xfId="2" applyNumberFormat="1" applyFont="1" applyFill="1" applyBorder="1" applyAlignment="1">
      <alignment horizontal="right" vertical="center" wrapText="1"/>
    </xf>
    <xf numFmtId="164" fontId="7" fillId="0" borderId="21" xfId="2" applyNumberFormat="1" applyFont="1" applyFill="1" applyBorder="1" applyAlignment="1">
      <alignment horizontal="center" vertical="center" wrapText="1"/>
    </xf>
    <xf numFmtId="0" fontId="8" fillId="3" borderId="36" xfId="1" applyNumberFormat="1" applyFont="1" applyFill="1" applyBorder="1" applyAlignment="1">
      <alignment horizontal="left"/>
    </xf>
    <xf numFmtId="0" fontId="8" fillId="3" borderId="37" xfId="1" applyNumberFormat="1" applyFont="1" applyFill="1" applyBorder="1" applyAlignment="1">
      <alignment horizontal="left"/>
    </xf>
    <xf numFmtId="0" fontId="9" fillId="3" borderId="27" xfId="1" applyNumberFormat="1" applyFont="1" applyFill="1" applyBorder="1" applyAlignment="1">
      <alignment horizontal="left"/>
    </xf>
    <xf numFmtId="0" fontId="8" fillId="3" borderId="29" xfId="1" applyNumberFormat="1" applyFont="1" applyFill="1" applyBorder="1" applyAlignment="1">
      <alignment horizontal="left"/>
    </xf>
    <xf numFmtId="0" fontId="8" fillId="3" borderId="30" xfId="1" applyNumberFormat="1" applyFont="1" applyFill="1" applyBorder="1" applyAlignment="1">
      <alignment horizontal="left"/>
    </xf>
    <xf numFmtId="3" fontId="7" fillId="3" borderId="20" xfId="2" applyNumberFormat="1" applyFont="1" applyFill="1" applyBorder="1" applyAlignment="1">
      <alignment horizontal="center" vertical="center" wrapText="1"/>
    </xf>
    <xf numFmtId="3" fontId="7" fillId="3" borderId="21" xfId="2" applyNumberFormat="1" applyFont="1" applyFill="1" applyBorder="1" applyAlignment="1">
      <alignment horizontal="center" vertical="center" wrapText="1"/>
    </xf>
    <xf numFmtId="164" fontId="7" fillId="3" borderId="20" xfId="2" applyNumberFormat="1" applyFont="1" applyFill="1" applyBorder="1" applyAlignment="1">
      <alignment horizontal="center" vertical="center" wrapText="1"/>
    </xf>
    <xf numFmtId="164" fontId="7" fillId="3" borderId="21" xfId="2" applyNumberFormat="1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vertical="top" wrapText="1"/>
    </xf>
    <xf numFmtId="3" fontId="7" fillId="3" borderId="21" xfId="2" applyNumberFormat="1" applyFont="1" applyFill="1" applyBorder="1" applyAlignment="1">
      <alignment horizontal="center" vertical="top" wrapText="1"/>
    </xf>
    <xf numFmtId="0" fontId="6" fillId="2" borderId="35" xfId="2" applyNumberFormat="1" applyFont="1" applyFill="1" applyBorder="1" applyAlignment="1">
      <alignment vertical="top"/>
    </xf>
    <xf numFmtId="167" fontId="7" fillId="3" borderId="40" xfId="2" applyNumberFormat="1" applyFont="1" applyFill="1" applyBorder="1" applyAlignment="1">
      <alignment horizontal="center" vertical="center" wrapText="1"/>
    </xf>
    <xf numFmtId="167" fontId="7" fillId="0" borderId="21" xfId="2" applyNumberFormat="1" applyFont="1" applyFill="1" applyBorder="1" applyAlignment="1">
      <alignment horizontal="center" vertical="center" wrapText="1"/>
    </xf>
    <xf numFmtId="167" fontId="7" fillId="3" borderId="20" xfId="2" applyNumberFormat="1" applyFont="1" applyFill="1" applyBorder="1" applyAlignment="1">
      <alignment horizontal="center" vertical="center" wrapText="1"/>
    </xf>
    <xf numFmtId="164" fontId="7" fillId="3" borderId="20" xfId="2" applyNumberFormat="1" applyFont="1" applyFill="1" applyBorder="1" applyAlignment="1">
      <alignment horizontal="right" wrapText="1"/>
    </xf>
    <xf numFmtId="164" fontId="7" fillId="3" borderId="21" xfId="2" applyNumberFormat="1" applyFont="1" applyFill="1" applyBorder="1" applyAlignment="1">
      <alignment horizontal="right" wrapText="1"/>
    </xf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7" fillId="3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67" fontId="7" fillId="0" borderId="20" xfId="2" applyNumberFormat="1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vertical="center" wrapText="1"/>
    </xf>
    <xf numFmtId="1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2" borderId="13" xfId="1" applyNumberFormat="1" applyFont="1" applyFill="1" applyBorder="1" applyAlignment="1">
      <alignment vertical="center" wrapText="1"/>
    </xf>
    <xf numFmtId="0" fontId="6" fillId="2" borderId="16" xfId="1" applyNumberFormat="1" applyFont="1" applyFill="1" applyBorder="1" applyAlignment="1">
      <alignment vertical="center" wrapText="1"/>
    </xf>
    <xf numFmtId="0" fontId="6" fillId="2" borderId="18" xfId="1" applyNumberFormat="1" applyFont="1" applyFill="1" applyBorder="1" applyAlignment="1">
      <alignment vertical="center" wrapText="1"/>
    </xf>
    <xf numFmtId="0" fontId="7" fillId="0" borderId="22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23" xfId="2" applyFont="1" applyBorder="1" applyAlignment="1">
      <alignment horizontal="center" vertical="top" wrapText="1"/>
    </xf>
    <xf numFmtId="0" fontId="7" fillId="0" borderId="41" xfId="2" applyFont="1" applyBorder="1" applyAlignment="1">
      <alignment horizontal="center" vertical="top" wrapText="1"/>
    </xf>
    <xf numFmtId="0" fontId="7" fillId="0" borderId="12" xfId="2" applyFont="1" applyBorder="1" applyAlignment="1">
      <alignment horizontal="center" vertical="top" wrapText="1"/>
    </xf>
    <xf numFmtId="0" fontId="7" fillId="0" borderId="42" xfId="2" applyFont="1" applyBorder="1" applyAlignment="1">
      <alignment horizontal="center" vertical="top" wrapText="1"/>
    </xf>
    <xf numFmtId="0" fontId="7" fillId="0" borderId="38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7" fillId="0" borderId="39" xfId="2" applyFont="1" applyBorder="1" applyAlignment="1">
      <alignment horizontal="center" vertical="top" wrapText="1"/>
    </xf>
    <xf numFmtId="0" fontId="7" fillId="0" borderId="24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25" xfId="2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center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tabSelected="1" topLeftCell="A64" zoomScale="75" zoomScaleNormal="75" workbookViewId="0">
      <selection activeCell="R38" sqref="R38"/>
    </sheetView>
  </sheetViews>
  <sheetFormatPr defaultColWidth="7.875" defaultRowHeight="25.35" customHeight="1"/>
  <cols>
    <col min="1" max="1" width="17.375" style="2" customWidth="1"/>
    <col min="2" max="2" width="44.875" style="2" customWidth="1"/>
    <col min="3" max="20" width="17.375" style="2" customWidth="1"/>
    <col min="21" max="21" width="8.25" style="21" customWidth="1"/>
    <col min="22" max="16384" width="7.875" style="2"/>
  </cols>
  <sheetData>
    <row r="1" spans="1:21" ht="25.35" customHeight="1">
      <c r="G1" s="43"/>
    </row>
    <row r="2" spans="1:21" ht="25.35" customHeight="1">
      <c r="B2" s="123" t="s">
        <v>24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21" ht="25.35" customHeight="1">
      <c r="B3" s="3"/>
      <c r="C3" s="4"/>
      <c r="D3" s="4"/>
      <c r="E3" s="4"/>
      <c r="F3" s="60"/>
      <c r="G3" s="6"/>
      <c r="H3" s="6"/>
      <c r="I3" s="4"/>
      <c r="J3" s="4"/>
      <c r="K3" s="4"/>
      <c r="L3" s="4"/>
      <c r="M3" s="4"/>
      <c r="N3" s="4"/>
      <c r="O3" s="4"/>
    </row>
    <row r="4" spans="1:21" ht="25.35" customHeight="1">
      <c r="B4" s="5" t="s">
        <v>25</v>
      </c>
      <c r="C4" s="4"/>
      <c r="D4" s="4"/>
      <c r="E4" s="4"/>
      <c r="F4" s="60"/>
      <c r="G4" s="6"/>
      <c r="H4" s="6"/>
      <c r="I4" s="4"/>
      <c r="J4" s="4"/>
      <c r="K4" s="4"/>
      <c r="L4" s="7"/>
      <c r="M4" s="4"/>
      <c r="N4" s="4"/>
      <c r="O4" s="4"/>
    </row>
    <row r="5" spans="1:21" ht="25.35" customHeight="1" thickBot="1">
      <c r="B5" s="8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8" t="s">
        <v>1</v>
      </c>
    </row>
    <row r="6" spans="1:21" ht="25.35" customHeight="1">
      <c r="B6" s="108" t="s">
        <v>26</v>
      </c>
      <c r="C6" s="61" t="s">
        <v>2</v>
      </c>
      <c r="D6" s="61" t="s">
        <v>3</v>
      </c>
      <c r="E6" s="61" t="s">
        <v>4</v>
      </c>
      <c r="F6" s="61" t="s">
        <v>5</v>
      </c>
      <c r="G6" s="61" t="s">
        <v>6</v>
      </c>
      <c r="H6" s="61" t="s">
        <v>3</v>
      </c>
      <c r="I6" s="61" t="s">
        <v>4</v>
      </c>
      <c r="J6" s="61" t="s">
        <v>5</v>
      </c>
      <c r="K6" s="61" t="s">
        <v>6</v>
      </c>
      <c r="L6" s="61" t="s">
        <v>3</v>
      </c>
      <c r="M6" s="61" t="s">
        <v>4</v>
      </c>
      <c r="N6" s="61" t="s">
        <v>5</v>
      </c>
      <c r="O6" s="62" t="s">
        <v>6</v>
      </c>
      <c r="Q6" s="75" t="s">
        <v>27</v>
      </c>
      <c r="R6" s="76" t="s">
        <v>7</v>
      </c>
      <c r="S6" s="77" t="s">
        <v>8</v>
      </c>
      <c r="T6" s="62" t="s">
        <v>9</v>
      </c>
    </row>
    <row r="7" spans="1:21" ht="25.35" customHeight="1">
      <c r="B7" s="109"/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11</v>
      </c>
      <c r="I7" s="9" t="s">
        <v>12</v>
      </c>
      <c r="J7" s="9" t="s">
        <v>13</v>
      </c>
      <c r="K7" s="9" t="s">
        <v>15</v>
      </c>
      <c r="L7" s="9" t="s">
        <v>11</v>
      </c>
      <c r="M7" s="9" t="s">
        <v>12</v>
      </c>
      <c r="N7" s="9" t="s">
        <v>13</v>
      </c>
      <c r="O7" s="63" t="s">
        <v>16</v>
      </c>
      <c r="Q7" s="78" t="s">
        <v>28</v>
      </c>
      <c r="R7" s="22" t="s">
        <v>17</v>
      </c>
      <c r="S7" s="23" t="s">
        <v>18</v>
      </c>
      <c r="T7" s="63" t="s">
        <v>19</v>
      </c>
    </row>
    <row r="8" spans="1:21" ht="25.35" customHeight="1">
      <c r="B8" s="110"/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21</v>
      </c>
      <c r="I8" s="10" t="s">
        <v>21</v>
      </c>
      <c r="J8" s="10" t="s">
        <v>21</v>
      </c>
      <c r="K8" s="10" t="s">
        <v>21</v>
      </c>
      <c r="L8" s="10" t="s">
        <v>44</v>
      </c>
      <c r="M8" s="10" t="s">
        <v>44</v>
      </c>
      <c r="N8" s="10" t="s">
        <v>44</v>
      </c>
      <c r="O8" s="64" t="s">
        <v>44</v>
      </c>
      <c r="Q8" s="79" t="s">
        <v>29</v>
      </c>
      <c r="R8" s="24"/>
      <c r="S8" s="25" t="s">
        <v>17</v>
      </c>
      <c r="T8" s="64" t="s">
        <v>22</v>
      </c>
    </row>
    <row r="9" spans="1:21" s="19" customFormat="1" ht="25.35" customHeight="1">
      <c r="A9" s="20"/>
      <c r="B9" s="65" t="s">
        <v>47</v>
      </c>
      <c r="C9" s="41">
        <v>67815</v>
      </c>
      <c r="D9" s="42">
        <v>0</v>
      </c>
      <c r="E9" s="41">
        <v>0</v>
      </c>
      <c r="F9" s="41"/>
      <c r="G9" s="41">
        <f>(C9*D9)+E9</f>
        <v>0</v>
      </c>
      <c r="H9" s="42">
        <v>0</v>
      </c>
      <c r="I9" s="41">
        <v>0</v>
      </c>
      <c r="J9" s="41"/>
      <c r="K9" s="41">
        <f>(C9*H9)+I9</f>
        <v>0</v>
      </c>
      <c r="L9" s="42">
        <v>0</v>
      </c>
      <c r="M9" s="41">
        <v>0</v>
      </c>
      <c r="N9" s="41"/>
      <c r="O9" s="66">
        <f>(C9*L9)+M9</f>
        <v>0</v>
      </c>
      <c r="P9" s="49"/>
      <c r="Q9" s="80" t="s">
        <v>38</v>
      </c>
      <c r="R9" s="57">
        <v>29921</v>
      </c>
      <c r="S9" s="41" t="s">
        <v>39</v>
      </c>
      <c r="T9" s="66" t="s">
        <v>36</v>
      </c>
      <c r="U9" s="26"/>
    </row>
    <row r="10" spans="1:21" s="28" customFormat="1" ht="25.35" customHeight="1">
      <c r="A10" s="20"/>
      <c r="B10" s="65" t="s">
        <v>48</v>
      </c>
      <c r="C10" s="41">
        <v>37164</v>
      </c>
      <c r="D10" s="42">
        <v>0.25679999999999997</v>
      </c>
      <c r="E10" s="41">
        <v>761</v>
      </c>
      <c r="F10" s="41"/>
      <c r="G10" s="41">
        <f t="shared" ref="G10:G17" si="0">(C10*D10)+E10</f>
        <v>10304.715199999999</v>
      </c>
      <c r="H10" s="42">
        <v>0.30270000000000002</v>
      </c>
      <c r="I10" s="41">
        <v>531</v>
      </c>
      <c r="J10" s="41"/>
      <c r="K10" s="41">
        <f t="shared" ref="K10:K17" si="1">(C10*H10)+I10</f>
        <v>11780.542800000001</v>
      </c>
      <c r="L10" s="42">
        <v>0.37669999999999998</v>
      </c>
      <c r="M10" s="41">
        <v>517</v>
      </c>
      <c r="N10" s="41"/>
      <c r="O10" s="66">
        <f t="shared" ref="O10:O17" si="2">(C10*L10)+M10</f>
        <v>14516.6788</v>
      </c>
      <c r="P10" s="49"/>
      <c r="Q10" s="80" t="s">
        <v>38</v>
      </c>
      <c r="R10" s="53" t="s">
        <v>42</v>
      </c>
      <c r="S10" s="50" t="s">
        <v>45</v>
      </c>
      <c r="T10" s="81" t="s">
        <v>36</v>
      </c>
      <c r="U10" s="29"/>
    </row>
    <row r="11" spans="1:21" s="28" customFormat="1" ht="25.35" customHeight="1">
      <c r="A11" s="20"/>
      <c r="B11" s="65" t="s">
        <v>49</v>
      </c>
      <c r="C11" s="41">
        <v>2207</v>
      </c>
      <c r="D11" s="42">
        <v>1.1674</v>
      </c>
      <c r="E11" s="41">
        <v>6</v>
      </c>
      <c r="F11" s="41"/>
      <c r="G11" s="41">
        <f t="shared" si="0"/>
        <v>2582.4517999999998</v>
      </c>
      <c r="H11" s="42">
        <v>1.1677999999999999</v>
      </c>
      <c r="I11" s="41">
        <v>51</v>
      </c>
      <c r="J11" s="41"/>
      <c r="K11" s="41">
        <f t="shared" si="1"/>
        <v>2628.3345999999997</v>
      </c>
      <c r="L11" s="42">
        <v>1.1623000000000001</v>
      </c>
      <c r="M11" s="41">
        <v>76</v>
      </c>
      <c r="N11" s="41"/>
      <c r="O11" s="66">
        <f t="shared" si="2"/>
        <v>2641.1961000000001</v>
      </c>
      <c r="P11" s="49"/>
      <c r="Q11" s="80" t="s">
        <v>38</v>
      </c>
      <c r="R11" s="53" t="s">
        <v>42</v>
      </c>
      <c r="S11" s="50" t="s">
        <v>45</v>
      </c>
      <c r="T11" s="81" t="s">
        <v>36</v>
      </c>
      <c r="U11" s="29"/>
    </row>
    <row r="12" spans="1:21" s="28" customFormat="1" ht="25.35" customHeight="1">
      <c r="A12" s="20"/>
      <c r="B12" s="65" t="s">
        <v>50</v>
      </c>
      <c r="C12" s="41">
        <v>4701</v>
      </c>
      <c r="D12" s="42">
        <v>1.1674</v>
      </c>
      <c r="E12" s="41">
        <v>6</v>
      </c>
      <c r="F12" s="41"/>
      <c r="G12" s="41">
        <f t="shared" si="0"/>
        <v>5493.9474</v>
      </c>
      <c r="H12" s="42">
        <v>1.1677999999999999</v>
      </c>
      <c r="I12" s="41">
        <v>51</v>
      </c>
      <c r="J12" s="41"/>
      <c r="K12" s="41">
        <f t="shared" si="1"/>
        <v>5540.8278</v>
      </c>
      <c r="L12" s="42">
        <v>1.1623000000000001</v>
      </c>
      <c r="M12" s="41">
        <v>76</v>
      </c>
      <c r="N12" s="41"/>
      <c r="O12" s="66">
        <f t="shared" si="2"/>
        <v>5539.9723000000004</v>
      </c>
      <c r="P12" s="49"/>
      <c r="Q12" s="80" t="s">
        <v>38</v>
      </c>
      <c r="R12" s="53" t="s">
        <v>42</v>
      </c>
      <c r="S12" s="50" t="s">
        <v>45</v>
      </c>
      <c r="T12" s="81" t="s">
        <v>36</v>
      </c>
      <c r="U12" s="29"/>
    </row>
    <row r="13" spans="1:21" s="28" customFormat="1" ht="25.35" customHeight="1">
      <c r="A13" s="20"/>
      <c r="B13" s="65" t="s">
        <v>51</v>
      </c>
      <c r="C13" s="41">
        <v>17395</v>
      </c>
      <c r="D13" s="42">
        <v>0.25679999999999997</v>
      </c>
      <c r="E13" s="41">
        <v>761</v>
      </c>
      <c r="F13" s="41"/>
      <c r="G13" s="41">
        <f t="shared" si="0"/>
        <v>5228.0359999999991</v>
      </c>
      <c r="H13" s="42">
        <v>0.30270000000000002</v>
      </c>
      <c r="I13" s="41">
        <v>531</v>
      </c>
      <c r="J13" s="41"/>
      <c r="K13" s="41">
        <f t="shared" si="1"/>
        <v>5796.4665000000005</v>
      </c>
      <c r="L13" s="42">
        <v>0.37669999999999998</v>
      </c>
      <c r="M13" s="41">
        <v>517</v>
      </c>
      <c r="N13" s="41"/>
      <c r="O13" s="66">
        <f t="shared" si="2"/>
        <v>7069.6965</v>
      </c>
      <c r="P13" s="49"/>
      <c r="Q13" s="80" t="s">
        <v>38</v>
      </c>
      <c r="R13" s="53" t="s">
        <v>42</v>
      </c>
      <c r="S13" s="50" t="s">
        <v>45</v>
      </c>
      <c r="T13" s="81" t="s">
        <v>36</v>
      </c>
      <c r="U13" s="29"/>
    </row>
    <row r="14" spans="1:21" s="28" customFormat="1" ht="25.35" customHeight="1">
      <c r="A14" s="20"/>
      <c r="B14" s="65" t="s">
        <v>52</v>
      </c>
      <c r="C14" s="41">
        <v>19546</v>
      </c>
      <c r="D14" s="42">
        <v>0.59160000000000001</v>
      </c>
      <c r="E14" s="41">
        <v>275</v>
      </c>
      <c r="F14" s="41"/>
      <c r="G14" s="41">
        <f t="shared" si="0"/>
        <v>11838.4136</v>
      </c>
      <c r="H14" s="42">
        <v>0.61419999999999997</v>
      </c>
      <c r="I14" s="41">
        <v>300</v>
      </c>
      <c r="J14" s="41"/>
      <c r="K14" s="41">
        <f t="shared" si="1"/>
        <v>12305.153199999999</v>
      </c>
      <c r="L14" s="42">
        <v>0.66479999999999995</v>
      </c>
      <c r="M14" s="41">
        <v>315</v>
      </c>
      <c r="N14" s="41"/>
      <c r="O14" s="66">
        <f t="shared" si="2"/>
        <v>13309.180799999998</v>
      </c>
      <c r="P14" s="49"/>
      <c r="Q14" s="80" t="s">
        <v>38</v>
      </c>
      <c r="R14" s="53" t="s">
        <v>42</v>
      </c>
      <c r="S14" s="50" t="s">
        <v>45</v>
      </c>
      <c r="T14" s="81" t="s">
        <v>36</v>
      </c>
      <c r="U14" s="29"/>
    </row>
    <row r="15" spans="1:21" s="28" customFormat="1" ht="25.35" customHeight="1">
      <c r="A15" s="20"/>
      <c r="B15" s="65" t="s">
        <v>54</v>
      </c>
      <c r="C15" s="41">
        <v>0</v>
      </c>
      <c r="D15" s="42">
        <v>1.4762999999999999</v>
      </c>
      <c r="E15" s="41">
        <v>165.89</v>
      </c>
      <c r="F15" s="41"/>
      <c r="G15" s="41">
        <f t="shared" si="0"/>
        <v>165.89</v>
      </c>
      <c r="H15" s="42">
        <v>1.5185</v>
      </c>
      <c r="I15" s="41">
        <f>163.13+2.21</f>
        <v>165.34</v>
      </c>
      <c r="J15" s="41"/>
      <c r="K15" s="41">
        <f t="shared" si="1"/>
        <v>165.34</v>
      </c>
      <c r="L15" s="42">
        <v>1.399</v>
      </c>
      <c r="M15" s="41">
        <f>133.89+2.52</f>
        <v>136.41</v>
      </c>
      <c r="N15" s="41"/>
      <c r="O15" s="66">
        <f t="shared" si="2"/>
        <v>136.41</v>
      </c>
      <c r="P15" s="49"/>
      <c r="Q15" s="80" t="s">
        <v>38</v>
      </c>
      <c r="R15" s="53" t="s">
        <v>41</v>
      </c>
      <c r="S15" s="50" t="s">
        <v>39</v>
      </c>
      <c r="T15" s="81" t="s">
        <v>36</v>
      </c>
      <c r="U15" s="29"/>
    </row>
    <row r="16" spans="1:21" s="28" customFormat="1" ht="25.35" customHeight="1">
      <c r="A16" s="20"/>
      <c r="B16" s="65" t="s">
        <v>55</v>
      </c>
      <c r="C16" s="41">
        <v>7857</v>
      </c>
      <c r="D16" s="42">
        <v>1.4762999999999999</v>
      </c>
      <c r="E16" s="41">
        <v>165.79</v>
      </c>
      <c r="F16" s="41"/>
      <c r="G16" s="41">
        <f t="shared" si="0"/>
        <v>11765.079100000001</v>
      </c>
      <c r="H16" s="42">
        <v>1.5185</v>
      </c>
      <c r="I16" s="41">
        <f>163.13+2.21</f>
        <v>165.34</v>
      </c>
      <c r="J16" s="41"/>
      <c r="K16" s="41">
        <f t="shared" si="1"/>
        <v>12096.1945</v>
      </c>
      <c r="L16" s="42">
        <v>1.399</v>
      </c>
      <c r="M16" s="41">
        <f>133.89+2.52</f>
        <v>136.41</v>
      </c>
      <c r="N16" s="41"/>
      <c r="O16" s="66">
        <f t="shared" si="2"/>
        <v>11128.352999999999</v>
      </c>
      <c r="P16" s="49"/>
      <c r="Q16" s="80" t="s">
        <v>38</v>
      </c>
      <c r="R16" s="53" t="s">
        <v>41</v>
      </c>
      <c r="S16" s="50" t="s">
        <v>39</v>
      </c>
      <c r="T16" s="81" t="s">
        <v>36</v>
      </c>
      <c r="U16" s="29"/>
    </row>
    <row r="17" spans="1:21" s="28" customFormat="1" ht="25.35" customHeight="1">
      <c r="A17" s="20"/>
      <c r="B17" s="65" t="s">
        <v>60</v>
      </c>
      <c r="C17" s="41"/>
      <c r="D17" s="42"/>
      <c r="E17" s="41">
        <v>1266657.1661237788</v>
      </c>
      <c r="F17" s="41"/>
      <c r="G17" s="41">
        <f t="shared" si="0"/>
        <v>1266657.1661237788</v>
      </c>
      <c r="H17" s="42"/>
      <c r="I17" s="41">
        <v>1279959.2833876223</v>
      </c>
      <c r="J17" s="41"/>
      <c r="K17" s="41">
        <f t="shared" si="1"/>
        <v>1279959.2833876223</v>
      </c>
      <c r="L17" s="42"/>
      <c r="M17" s="41">
        <v>1308041.5309446254</v>
      </c>
      <c r="N17" s="41"/>
      <c r="O17" s="66">
        <f t="shared" si="2"/>
        <v>1308041.5309446254</v>
      </c>
      <c r="P17" s="49"/>
      <c r="Q17" s="80" t="s">
        <v>37</v>
      </c>
      <c r="R17" s="58">
        <v>42064</v>
      </c>
      <c r="S17" s="41" t="s">
        <v>39</v>
      </c>
      <c r="T17" s="66" t="s">
        <v>36</v>
      </c>
      <c r="U17" s="29"/>
    </row>
    <row r="18" spans="1:21" s="19" customFormat="1" ht="25.35" customHeight="1"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Q18" s="120"/>
      <c r="R18" s="121"/>
      <c r="S18" s="121"/>
      <c r="T18" s="122"/>
      <c r="U18" s="26"/>
    </row>
    <row r="19" spans="1:21" ht="25.35" customHeight="1">
      <c r="B19" s="67"/>
      <c r="C19" s="11"/>
      <c r="D19" s="12"/>
      <c r="E19" s="11"/>
      <c r="F19" s="11" t="s">
        <v>43</v>
      </c>
      <c r="G19" s="11"/>
      <c r="H19" s="12"/>
      <c r="I19" s="11"/>
      <c r="J19" s="11"/>
      <c r="K19" s="11"/>
      <c r="L19" s="12"/>
      <c r="M19" s="11"/>
      <c r="N19" s="11"/>
      <c r="O19" s="68"/>
      <c r="Q19" s="82"/>
      <c r="R19" s="30"/>
      <c r="S19" s="30"/>
      <c r="T19" s="83"/>
    </row>
    <row r="20" spans="1:21" ht="25.35" customHeight="1">
      <c r="B20" s="69" t="s">
        <v>23</v>
      </c>
      <c r="C20" s="13">
        <f>SUM(C9:C17)</f>
        <v>156685</v>
      </c>
      <c r="D20" s="14"/>
      <c r="E20" s="15"/>
      <c r="F20" s="15"/>
      <c r="G20" s="13">
        <f>SUM(G9:G17)</f>
        <v>1314035.6992237787</v>
      </c>
      <c r="H20" s="14"/>
      <c r="I20" s="15"/>
      <c r="J20" s="15"/>
      <c r="K20" s="13">
        <f>SUM(K9:K17)</f>
        <v>1330272.1427876223</v>
      </c>
      <c r="L20" s="14"/>
      <c r="M20" s="15"/>
      <c r="N20" s="15"/>
      <c r="O20" s="70">
        <f>SUM(O9:O17)</f>
        <v>1362383.0184446254</v>
      </c>
      <c r="Q20" s="69"/>
      <c r="R20" s="31"/>
      <c r="S20" s="31"/>
      <c r="T20" s="84"/>
    </row>
    <row r="21" spans="1:21" ht="25.35" customHeight="1" thickBot="1">
      <c r="B21" s="71"/>
      <c r="C21" s="72"/>
      <c r="D21" s="73"/>
      <c r="E21" s="72"/>
      <c r="F21" s="72"/>
      <c r="G21" s="72"/>
      <c r="H21" s="73"/>
      <c r="I21" s="72"/>
      <c r="J21" s="72"/>
      <c r="K21" s="72"/>
      <c r="L21" s="73"/>
      <c r="M21" s="72"/>
      <c r="N21" s="72"/>
      <c r="O21" s="74"/>
      <c r="Q21" s="71"/>
      <c r="R21" s="85"/>
      <c r="S21" s="85"/>
      <c r="T21" s="86"/>
    </row>
    <row r="23" spans="1:21" ht="25.35" customHeight="1">
      <c r="B23" s="5" t="s">
        <v>30</v>
      </c>
      <c r="C23" s="4"/>
      <c r="D23" s="4"/>
      <c r="E23" s="4"/>
      <c r="F23" s="4"/>
      <c r="G23" s="4"/>
      <c r="H23" s="6"/>
      <c r="I23" s="4"/>
      <c r="J23" s="4"/>
      <c r="K23" s="4"/>
      <c r="L23" s="7"/>
      <c r="M23" s="4"/>
      <c r="N23" s="4"/>
      <c r="O23" s="4"/>
    </row>
    <row r="24" spans="1:21" ht="25.35" customHeight="1" thickBot="1">
      <c r="B24" s="8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8" t="s">
        <v>1</v>
      </c>
    </row>
    <row r="25" spans="1:21" ht="25.35" customHeight="1">
      <c r="B25" s="108" t="s">
        <v>31</v>
      </c>
      <c r="C25" s="61" t="s">
        <v>2</v>
      </c>
      <c r="D25" s="61" t="s">
        <v>3</v>
      </c>
      <c r="E25" s="61" t="s">
        <v>4</v>
      </c>
      <c r="F25" s="61" t="s">
        <v>5</v>
      </c>
      <c r="G25" s="61" t="s">
        <v>6</v>
      </c>
      <c r="H25" s="61" t="s">
        <v>3</v>
      </c>
      <c r="I25" s="61" t="s">
        <v>4</v>
      </c>
      <c r="J25" s="61" t="s">
        <v>5</v>
      </c>
      <c r="K25" s="61" t="s">
        <v>6</v>
      </c>
      <c r="L25" s="61" t="s">
        <v>3</v>
      </c>
      <c r="M25" s="61" t="s">
        <v>4</v>
      </c>
      <c r="N25" s="61" t="s">
        <v>5</v>
      </c>
      <c r="O25" s="62" t="s">
        <v>6</v>
      </c>
      <c r="Q25" s="75" t="s">
        <v>27</v>
      </c>
      <c r="R25" s="76" t="s">
        <v>7</v>
      </c>
      <c r="S25" s="77" t="s">
        <v>8</v>
      </c>
      <c r="T25" s="62" t="s">
        <v>9</v>
      </c>
    </row>
    <row r="26" spans="1:21" ht="25.35" customHeight="1">
      <c r="B26" s="109"/>
      <c r="C26" s="9" t="s">
        <v>10</v>
      </c>
      <c r="D26" s="9" t="s">
        <v>11</v>
      </c>
      <c r="E26" s="9" t="s">
        <v>12</v>
      </c>
      <c r="F26" s="9" t="s">
        <v>13</v>
      </c>
      <c r="G26" s="9" t="s">
        <v>14</v>
      </c>
      <c r="H26" s="9" t="s">
        <v>11</v>
      </c>
      <c r="I26" s="9" t="s">
        <v>12</v>
      </c>
      <c r="J26" s="9" t="s">
        <v>13</v>
      </c>
      <c r="K26" s="9" t="s">
        <v>15</v>
      </c>
      <c r="L26" s="9" t="s">
        <v>11</v>
      </c>
      <c r="M26" s="9" t="s">
        <v>12</v>
      </c>
      <c r="N26" s="9" t="s">
        <v>13</v>
      </c>
      <c r="O26" s="63" t="s">
        <v>16</v>
      </c>
      <c r="Q26" s="78" t="s">
        <v>28</v>
      </c>
      <c r="R26" s="22" t="s">
        <v>17</v>
      </c>
      <c r="S26" s="23" t="s">
        <v>18</v>
      </c>
      <c r="T26" s="63" t="s">
        <v>19</v>
      </c>
    </row>
    <row r="27" spans="1:21" ht="25.35" customHeight="1">
      <c r="B27" s="110"/>
      <c r="C27" s="10" t="s">
        <v>20</v>
      </c>
      <c r="D27" s="10" t="s">
        <v>20</v>
      </c>
      <c r="E27" s="10" t="s">
        <v>20</v>
      </c>
      <c r="F27" s="10" t="s">
        <v>20</v>
      </c>
      <c r="G27" s="10" t="s">
        <v>20</v>
      </c>
      <c r="H27" s="10" t="s">
        <v>21</v>
      </c>
      <c r="I27" s="10" t="s">
        <v>21</v>
      </c>
      <c r="J27" s="10" t="s">
        <v>21</v>
      </c>
      <c r="K27" s="10" t="s">
        <v>21</v>
      </c>
      <c r="L27" s="10" t="s">
        <v>44</v>
      </c>
      <c r="M27" s="10" t="s">
        <v>44</v>
      </c>
      <c r="N27" s="10" t="s">
        <v>44</v>
      </c>
      <c r="O27" s="64" t="s">
        <v>44</v>
      </c>
      <c r="Q27" s="79" t="s">
        <v>29</v>
      </c>
      <c r="R27" s="24"/>
      <c r="S27" s="25" t="s">
        <v>17</v>
      </c>
      <c r="T27" s="64" t="s">
        <v>22</v>
      </c>
    </row>
    <row r="28" spans="1:21" s="28" customFormat="1" ht="25.35" customHeight="1">
      <c r="A28" s="20"/>
      <c r="B28" s="65" t="s">
        <v>53</v>
      </c>
      <c r="C28" s="41">
        <v>9632</v>
      </c>
      <c r="D28" s="42">
        <v>0</v>
      </c>
      <c r="E28" s="41">
        <v>0</v>
      </c>
      <c r="F28" s="41"/>
      <c r="G28" s="41">
        <f>(C28*D28)+E28</f>
        <v>0</v>
      </c>
      <c r="H28" s="42">
        <v>0</v>
      </c>
      <c r="I28" s="41">
        <v>0</v>
      </c>
      <c r="J28" s="41"/>
      <c r="K28" s="41">
        <f>(C28*H28)+I28</f>
        <v>0</v>
      </c>
      <c r="L28" s="42">
        <v>0</v>
      </c>
      <c r="M28" s="41">
        <v>0</v>
      </c>
      <c r="N28" s="41"/>
      <c r="O28" s="66">
        <f t="shared" ref="O28:O53" si="3">(C28*L28)+M28</f>
        <v>0</v>
      </c>
      <c r="P28" s="20"/>
      <c r="Q28" s="87" t="s">
        <v>38</v>
      </c>
      <c r="R28" s="58">
        <v>29921</v>
      </c>
      <c r="S28" s="41" t="s">
        <v>39</v>
      </c>
      <c r="T28" s="66" t="s">
        <v>36</v>
      </c>
      <c r="U28" s="29"/>
    </row>
    <row r="29" spans="1:21" s="28" customFormat="1" ht="25.35" customHeight="1">
      <c r="A29" s="20"/>
      <c r="B29" s="65" t="s">
        <v>62</v>
      </c>
      <c r="C29" s="41">
        <v>1630.6681818181819</v>
      </c>
      <c r="D29" s="42">
        <v>1.2707999999999999</v>
      </c>
      <c r="E29" s="41">
        <v>0</v>
      </c>
      <c r="F29" s="41"/>
      <c r="G29" s="41">
        <f t="shared" ref="G29:G53" si="4">(C29*D29)+E29</f>
        <v>2072.2531254545456</v>
      </c>
      <c r="H29" s="42">
        <v>1.2837000000000001</v>
      </c>
      <c r="I29" s="41">
        <v>0</v>
      </c>
      <c r="J29" s="41"/>
      <c r="K29" s="41">
        <f t="shared" ref="K29:K53" si="5">(C29*H29)+I29</f>
        <v>2093.2887450000003</v>
      </c>
      <c r="L29" s="42">
        <v>1.2928999999999999</v>
      </c>
      <c r="M29" s="41">
        <v>0</v>
      </c>
      <c r="N29" s="41"/>
      <c r="O29" s="66">
        <f t="shared" si="3"/>
        <v>2108.2908922727274</v>
      </c>
      <c r="P29" s="20"/>
      <c r="Q29" s="87" t="s">
        <v>38</v>
      </c>
      <c r="R29" s="52" t="s">
        <v>36</v>
      </c>
      <c r="S29" s="41" t="s">
        <v>36</v>
      </c>
      <c r="T29" s="66" t="s">
        <v>36</v>
      </c>
      <c r="U29" s="29"/>
    </row>
    <row r="30" spans="1:21" s="28" customFormat="1" ht="25.35" customHeight="1">
      <c r="A30" s="20"/>
      <c r="B30" s="65" t="s">
        <v>63</v>
      </c>
      <c r="C30" s="41">
        <v>102080</v>
      </c>
      <c r="D30" s="42">
        <v>0.54690000000000005</v>
      </c>
      <c r="E30" s="41">
        <v>0</v>
      </c>
      <c r="F30" s="41"/>
      <c r="G30" s="41">
        <f t="shared" si="4"/>
        <v>55827.552000000003</v>
      </c>
      <c r="H30" s="42">
        <v>0.55130000000000001</v>
      </c>
      <c r="I30" s="41">
        <v>0</v>
      </c>
      <c r="J30" s="41"/>
      <c r="K30" s="41">
        <f t="shared" si="5"/>
        <v>56276.703999999998</v>
      </c>
      <c r="L30" s="42">
        <v>0.55579999999999996</v>
      </c>
      <c r="M30" s="41">
        <v>0</v>
      </c>
      <c r="N30" s="41"/>
      <c r="O30" s="66">
        <f t="shared" si="3"/>
        <v>56736.063999999998</v>
      </c>
      <c r="P30" s="20"/>
      <c r="Q30" s="87" t="s">
        <v>38</v>
      </c>
      <c r="R30" s="51">
        <v>2003</v>
      </c>
      <c r="S30" s="41" t="s">
        <v>39</v>
      </c>
      <c r="T30" s="66" t="s">
        <v>36</v>
      </c>
      <c r="U30" s="29"/>
    </row>
    <row r="31" spans="1:21" s="28" customFormat="1" ht="25.35" customHeight="1">
      <c r="A31" s="20"/>
      <c r="B31" s="65" t="s">
        <v>64</v>
      </c>
      <c r="C31" s="41">
        <v>35478</v>
      </c>
      <c r="D31" s="42">
        <v>0.80359999999999998</v>
      </c>
      <c r="E31" s="41">
        <v>0</v>
      </c>
      <c r="F31" s="41"/>
      <c r="G31" s="41">
        <f t="shared" si="4"/>
        <v>28510.120800000001</v>
      </c>
      <c r="H31" s="42">
        <v>0.81010000000000004</v>
      </c>
      <c r="I31" s="41">
        <v>0</v>
      </c>
      <c r="J31" s="41"/>
      <c r="K31" s="41">
        <f t="shared" si="5"/>
        <v>28740.727800000001</v>
      </c>
      <c r="L31" s="42">
        <v>0.81659999999999999</v>
      </c>
      <c r="M31" s="41">
        <v>0</v>
      </c>
      <c r="N31" s="41"/>
      <c r="O31" s="66">
        <f t="shared" si="3"/>
        <v>28971.334800000001</v>
      </c>
      <c r="P31" s="20"/>
      <c r="Q31" s="87" t="s">
        <v>38</v>
      </c>
      <c r="R31" s="51">
        <v>1995</v>
      </c>
      <c r="S31" s="41" t="s">
        <v>39</v>
      </c>
      <c r="T31" s="66" t="s">
        <v>36</v>
      </c>
      <c r="U31" s="29"/>
    </row>
    <row r="32" spans="1:21" s="28" customFormat="1" ht="25.35" customHeight="1">
      <c r="A32" s="20"/>
      <c r="B32" s="65" t="s">
        <v>65</v>
      </c>
      <c r="C32" s="41">
        <v>31288</v>
      </c>
      <c r="D32" s="42">
        <v>0.80369999999999997</v>
      </c>
      <c r="E32" s="41">
        <v>0</v>
      </c>
      <c r="F32" s="41"/>
      <c r="G32" s="41">
        <f t="shared" si="4"/>
        <v>25146.1656</v>
      </c>
      <c r="H32" s="42">
        <v>0.81010000000000004</v>
      </c>
      <c r="I32" s="41">
        <v>0</v>
      </c>
      <c r="J32" s="41"/>
      <c r="K32" s="41">
        <f t="shared" si="5"/>
        <v>25346.408800000001</v>
      </c>
      <c r="L32" s="42">
        <v>0.81659999999999999</v>
      </c>
      <c r="M32" s="41">
        <v>0</v>
      </c>
      <c r="N32" s="41"/>
      <c r="O32" s="66">
        <f t="shared" si="3"/>
        <v>25549.7808</v>
      </c>
      <c r="P32" s="20"/>
      <c r="Q32" s="87" t="s">
        <v>38</v>
      </c>
      <c r="R32" s="51">
        <v>1995</v>
      </c>
      <c r="S32" s="41" t="s">
        <v>39</v>
      </c>
      <c r="T32" s="66" t="s">
        <v>36</v>
      </c>
      <c r="U32" s="29"/>
    </row>
    <row r="33" spans="1:21" s="28" customFormat="1" ht="25.35" customHeight="1">
      <c r="A33" s="20"/>
      <c r="B33" s="65" t="s">
        <v>68</v>
      </c>
      <c r="C33" s="41">
        <v>720</v>
      </c>
      <c r="D33" s="42">
        <v>0.86360000000000003</v>
      </c>
      <c r="E33" s="41">
        <v>0</v>
      </c>
      <c r="F33" s="41"/>
      <c r="G33" s="41">
        <f t="shared" si="4"/>
        <v>621.79200000000003</v>
      </c>
      <c r="H33" s="42">
        <v>0.87060000000000004</v>
      </c>
      <c r="I33" s="41">
        <v>0</v>
      </c>
      <c r="J33" s="41"/>
      <c r="K33" s="41">
        <f t="shared" si="5"/>
        <v>626.83199999999999</v>
      </c>
      <c r="L33" s="42">
        <v>0.87749999999999995</v>
      </c>
      <c r="M33" s="41">
        <v>0</v>
      </c>
      <c r="N33" s="41"/>
      <c r="O33" s="66">
        <f t="shared" si="3"/>
        <v>631.79999999999995</v>
      </c>
      <c r="P33" s="20"/>
      <c r="Q33" s="87" t="s">
        <v>38</v>
      </c>
      <c r="R33" s="51">
        <v>1931</v>
      </c>
      <c r="S33" s="41" t="s">
        <v>39</v>
      </c>
      <c r="T33" s="66" t="s">
        <v>36</v>
      </c>
      <c r="U33" s="29"/>
    </row>
    <row r="34" spans="1:21" s="28" customFormat="1" ht="25.35" customHeight="1">
      <c r="A34" s="20"/>
      <c r="B34" s="65" t="s">
        <v>66</v>
      </c>
      <c r="C34" s="41">
        <v>653059</v>
      </c>
      <c r="D34" s="42">
        <v>7.0000000000000007E-2</v>
      </c>
      <c r="E34" s="41">
        <v>0</v>
      </c>
      <c r="F34" s="41"/>
      <c r="G34" s="41">
        <f t="shared" si="4"/>
        <v>45714.130000000005</v>
      </c>
      <c r="H34" s="42">
        <v>7.0000000000000007E-2</v>
      </c>
      <c r="I34" s="41">
        <v>0</v>
      </c>
      <c r="J34" s="41"/>
      <c r="K34" s="41">
        <f t="shared" si="5"/>
        <v>45714.130000000005</v>
      </c>
      <c r="L34" s="42">
        <v>7.0000000000000007E-2</v>
      </c>
      <c r="M34" s="41">
        <v>0</v>
      </c>
      <c r="N34" s="41"/>
      <c r="O34" s="66">
        <f t="shared" si="3"/>
        <v>45714.130000000005</v>
      </c>
      <c r="P34" s="20"/>
      <c r="Q34" s="87" t="s">
        <v>38</v>
      </c>
      <c r="R34" s="51">
        <v>1926</v>
      </c>
      <c r="S34" s="41" t="s">
        <v>39</v>
      </c>
      <c r="T34" s="66" t="s">
        <v>36</v>
      </c>
      <c r="U34" s="29"/>
    </row>
    <row r="35" spans="1:21" s="28" customFormat="1" ht="25.35" customHeight="1">
      <c r="A35" s="20"/>
      <c r="B35" s="65" t="s">
        <v>67</v>
      </c>
      <c r="C35" s="41">
        <v>515348</v>
      </c>
      <c r="D35" s="42">
        <v>7.7899999999999997E-2</v>
      </c>
      <c r="E35" s="41">
        <v>0</v>
      </c>
      <c r="F35" s="41"/>
      <c r="G35" s="41">
        <f t="shared" si="4"/>
        <v>40145.609199999999</v>
      </c>
      <c r="H35" s="42">
        <v>7.85E-2</v>
      </c>
      <c r="I35" s="41">
        <v>0</v>
      </c>
      <c r="J35" s="41"/>
      <c r="K35" s="41">
        <f t="shared" si="5"/>
        <v>40454.817999999999</v>
      </c>
      <c r="L35" s="42">
        <v>7.9100000000000004E-2</v>
      </c>
      <c r="M35" s="41">
        <v>0</v>
      </c>
      <c r="N35" s="41"/>
      <c r="O35" s="66">
        <f t="shared" si="3"/>
        <v>40764.0268</v>
      </c>
      <c r="P35" s="20"/>
      <c r="Q35" s="87" t="s">
        <v>37</v>
      </c>
      <c r="R35" s="58">
        <v>29677</v>
      </c>
      <c r="S35" s="41" t="s">
        <v>39</v>
      </c>
      <c r="T35" s="66" t="s">
        <v>36</v>
      </c>
      <c r="U35" s="29"/>
    </row>
    <row r="36" spans="1:21" s="28" customFormat="1" ht="25.35" customHeight="1">
      <c r="A36" s="20"/>
      <c r="B36" s="65" t="s">
        <v>61</v>
      </c>
      <c r="C36" s="41">
        <v>28986870</v>
      </c>
      <c r="D36" s="42">
        <v>4.1430000000000002E-2</v>
      </c>
      <c r="E36" s="41">
        <v>1420671</v>
      </c>
      <c r="F36" s="41"/>
      <c r="G36" s="41">
        <f t="shared" si="4"/>
        <v>2621597.0241</v>
      </c>
      <c r="H36" s="42">
        <v>4.2040000000000001E-2</v>
      </c>
      <c r="I36" s="41">
        <v>632000</v>
      </c>
      <c r="J36" s="41"/>
      <c r="K36" s="41">
        <f t="shared" si="5"/>
        <v>1850608.0148</v>
      </c>
      <c r="L36" s="42">
        <v>4.2040000000000001E-2</v>
      </c>
      <c r="M36" s="41">
        <v>355000</v>
      </c>
      <c r="N36" s="41"/>
      <c r="O36" s="66">
        <f t="shared" si="3"/>
        <v>1573608.0148</v>
      </c>
      <c r="P36" s="20"/>
      <c r="Q36" s="87" t="s">
        <v>37</v>
      </c>
      <c r="R36" s="58">
        <v>23132</v>
      </c>
      <c r="S36" s="41" t="s">
        <v>39</v>
      </c>
      <c r="T36" s="66" t="s">
        <v>36</v>
      </c>
      <c r="U36" s="29"/>
    </row>
    <row r="37" spans="1:21" s="28" customFormat="1" ht="25.35" customHeight="1">
      <c r="A37" s="20"/>
      <c r="B37" s="65" t="s">
        <v>56</v>
      </c>
      <c r="C37" s="41">
        <v>17719.752577319588</v>
      </c>
      <c r="D37" s="42">
        <v>1.2707999999999999</v>
      </c>
      <c r="E37" s="41">
        <v>0</v>
      </c>
      <c r="F37" s="41"/>
      <c r="G37" s="41">
        <f t="shared" si="4"/>
        <v>22518.261575257733</v>
      </c>
      <c r="H37" s="42">
        <v>1.2837000000000001</v>
      </c>
      <c r="I37" s="41">
        <v>0</v>
      </c>
      <c r="J37" s="41"/>
      <c r="K37" s="41">
        <f t="shared" si="5"/>
        <v>22746.846383505155</v>
      </c>
      <c r="L37" s="42">
        <v>1.2928999999999999</v>
      </c>
      <c r="M37" s="41">
        <v>0</v>
      </c>
      <c r="N37" s="41"/>
      <c r="O37" s="66">
        <f t="shared" si="3"/>
        <v>22909.868107216495</v>
      </c>
      <c r="P37" s="20"/>
      <c r="Q37" s="87" t="s">
        <v>38</v>
      </c>
      <c r="R37" s="58">
        <v>31418</v>
      </c>
      <c r="S37" s="16" t="s">
        <v>39</v>
      </c>
      <c r="T37" s="88" t="s">
        <v>36</v>
      </c>
      <c r="U37" s="29"/>
    </row>
    <row r="38" spans="1:21" s="28" customFormat="1" ht="25.35" customHeight="1">
      <c r="A38" s="54"/>
      <c r="B38" s="105" t="s">
        <v>69</v>
      </c>
      <c r="C38" s="41">
        <v>68216.588235294112</v>
      </c>
      <c r="D38" s="42">
        <v>0.95509999999999995</v>
      </c>
      <c r="E38" s="41">
        <v>12565</v>
      </c>
      <c r="F38" s="41"/>
      <c r="G38" s="41">
        <f t="shared" si="4"/>
        <v>77718.663423529404</v>
      </c>
      <c r="H38" s="42">
        <v>0.96279999999999999</v>
      </c>
      <c r="I38" s="41">
        <v>12773.19</v>
      </c>
      <c r="J38" s="41"/>
      <c r="K38" s="41">
        <f t="shared" si="5"/>
        <v>78452.121152941167</v>
      </c>
      <c r="L38" s="42">
        <v>0.97050000000000003</v>
      </c>
      <c r="M38" s="41">
        <v>12832</v>
      </c>
      <c r="N38" s="41"/>
      <c r="O38" s="66">
        <f t="shared" si="3"/>
        <v>79036.198882352939</v>
      </c>
      <c r="P38" s="20"/>
      <c r="Q38" s="87" t="s">
        <v>38</v>
      </c>
      <c r="R38" s="58" t="s">
        <v>46</v>
      </c>
      <c r="S38" s="16" t="s">
        <v>45</v>
      </c>
      <c r="T38" s="88" t="s">
        <v>36</v>
      </c>
      <c r="U38" s="29"/>
    </row>
    <row r="39" spans="1:21" s="28" customFormat="1" ht="25.35" customHeight="1">
      <c r="A39" s="54"/>
      <c r="B39" s="105" t="s">
        <v>70</v>
      </c>
      <c r="C39" s="41">
        <v>98030</v>
      </c>
      <c r="D39" s="42">
        <v>0.95509999999999995</v>
      </c>
      <c r="E39" s="41">
        <v>12565</v>
      </c>
      <c r="F39" s="41"/>
      <c r="G39" s="41">
        <f t="shared" si="4"/>
        <v>106193.45299999999</v>
      </c>
      <c r="H39" s="42">
        <v>0.96279999999999999</v>
      </c>
      <c r="I39" s="41">
        <v>12773.19</v>
      </c>
      <c r="J39" s="41"/>
      <c r="K39" s="41">
        <f t="shared" si="5"/>
        <v>107156.474</v>
      </c>
      <c r="L39" s="42">
        <v>0.97050000000000003</v>
      </c>
      <c r="M39" s="41">
        <v>12832</v>
      </c>
      <c r="N39" s="41"/>
      <c r="O39" s="66">
        <f t="shared" si="3"/>
        <v>107970.11500000001</v>
      </c>
      <c r="P39" s="20"/>
      <c r="Q39" s="87" t="s">
        <v>38</v>
      </c>
      <c r="R39" s="58">
        <v>40350</v>
      </c>
      <c r="S39" s="16" t="s">
        <v>45</v>
      </c>
      <c r="T39" s="88" t="s">
        <v>36</v>
      </c>
      <c r="U39" s="29"/>
    </row>
    <row r="40" spans="1:21" s="28" customFormat="1" ht="25.35" customHeight="1">
      <c r="A40" s="54"/>
      <c r="B40" s="105" t="s">
        <v>71</v>
      </c>
      <c r="C40" s="41">
        <v>1037</v>
      </c>
      <c r="D40" s="42">
        <v>1.2707999999999999</v>
      </c>
      <c r="E40" s="41">
        <v>0</v>
      </c>
      <c r="F40" s="41"/>
      <c r="G40" s="41">
        <f t="shared" si="4"/>
        <v>1317.8196</v>
      </c>
      <c r="H40" s="42">
        <v>1.2837000000000001</v>
      </c>
      <c r="I40" s="41">
        <v>0</v>
      </c>
      <c r="J40" s="41"/>
      <c r="K40" s="41">
        <f t="shared" si="5"/>
        <v>1331.1969000000001</v>
      </c>
      <c r="L40" s="42">
        <v>1.2928999999999999</v>
      </c>
      <c r="M40" s="41">
        <v>0</v>
      </c>
      <c r="N40" s="41"/>
      <c r="O40" s="66">
        <f t="shared" si="3"/>
        <v>1340.7373</v>
      </c>
      <c r="P40" s="20"/>
      <c r="Q40" s="87" t="s">
        <v>38</v>
      </c>
      <c r="R40" s="58">
        <v>41591</v>
      </c>
      <c r="S40" s="16" t="s">
        <v>45</v>
      </c>
      <c r="T40" s="88" t="s">
        <v>36</v>
      </c>
      <c r="U40" s="29"/>
    </row>
    <row r="41" spans="1:21" s="28" customFormat="1" ht="25.35" customHeight="1">
      <c r="A41" s="54"/>
      <c r="B41" s="105" t="s">
        <v>72</v>
      </c>
      <c r="C41" s="41">
        <v>211827.09090909091</v>
      </c>
      <c r="D41" s="42">
        <v>0.95510000000000006</v>
      </c>
      <c r="E41" s="41">
        <v>12565</v>
      </c>
      <c r="F41" s="41"/>
      <c r="G41" s="41">
        <f t="shared" si="4"/>
        <v>214881.05452727273</v>
      </c>
      <c r="H41" s="42">
        <v>0.96279999999999999</v>
      </c>
      <c r="I41" s="41">
        <v>12773.19</v>
      </c>
      <c r="J41" s="41"/>
      <c r="K41" s="41">
        <f t="shared" si="5"/>
        <v>216720.31312727273</v>
      </c>
      <c r="L41" s="42">
        <v>0.97050000000000003</v>
      </c>
      <c r="M41" s="41">
        <v>12832</v>
      </c>
      <c r="N41" s="41"/>
      <c r="O41" s="66">
        <f t="shared" si="3"/>
        <v>218410.19172727273</v>
      </c>
      <c r="P41" s="20"/>
      <c r="Q41" s="87" t="s">
        <v>38</v>
      </c>
      <c r="R41" s="58">
        <v>40353</v>
      </c>
      <c r="S41" s="16" t="s">
        <v>45</v>
      </c>
      <c r="T41" s="88" t="s">
        <v>36</v>
      </c>
      <c r="U41" s="29"/>
    </row>
    <row r="42" spans="1:21" s="28" customFormat="1" ht="25.35" customHeight="1">
      <c r="A42" s="54"/>
      <c r="B42" s="105" t="s">
        <v>73</v>
      </c>
      <c r="C42" s="41">
        <v>35974.454545454544</v>
      </c>
      <c r="D42" s="42">
        <v>1.1635</v>
      </c>
      <c r="E42" s="41">
        <v>2147</v>
      </c>
      <c r="F42" s="41"/>
      <c r="G42" s="41">
        <f t="shared" si="4"/>
        <v>44003.277863636358</v>
      </c>
      <c r="H42" s="42">
        <v>1.1746000000000001</v>
      </c>
      <c r="I42" s="41">
        <v>2182.35</v>
      </c>
      <c r="J42" s="41"/>
      <c r="K42" s="41">
        <f t="shared" si="5"/>
        <v>44437.944309090912</v>
      </c>
      <c r="L42" s="42">
        <v>1.1833</v>
      </c>
      <c r="M42" s="41">
        <v>2192</v>
      </c>
      <c r="N42" s="41"/>
      <c r="O42" s="66">
        <f t="shared" si="3"/>
        <v>44760.572063636362</v>
      </c>
      <c r="P42" s="20"/>
      <c r="Q42" s="87" t="s">
        <v>38</v>
      </c>
      <c r="R42" s="58">
        <v>40233</v>
      </c>
      <c r="S42" s="16" t="s">
        <v>45</v>
      </c>
      <c r="T42" s="88" t="s">
        <v>36</v>
      </c>
      <c r="U42" s="29"/>
    </row>
    <row r="43" spans="1:21" s="28" customFormat="1" ht="25.35" customHeight="1">
      <c r="A43" s="54"/>
      <c r="B43" s="105" t="s">
        <v>80</v>
      </c>
      <c r="C43" s="41">
        <v>74722.909090909088</v>
      </c>
      <c r="D43" s="42">
        <v>0.95509999999999995</v>
      </c>
      <c r="E43" s="41">
        <v>12565</v>
      </c>
      <c r="F43" s="41"/>
      <c r="G43" s="41">
        <f t="shared" si="4"/>
        <v>83932.850472727267</v>
      </c>
      <c r="H43" s="42">
        <v>0.96279999999999999</v>
      </c>
      <c r="I43" s="41">
        <v>12773.19</v>
      </c>
      <c r="J43" s="41"/>
      <c r="K43" s="41">
        <f t="shared" si="5"/>
        <v>84716.406872727268</v>
      </c>
      <c r="L43" s="42">
        <v>0.97050000000000003</v>
      </c>
      <c r="M43" s="41">
        <v>12832</v>
      </c>
      <c r="N43" s="41"/>
      <c r="O43" s="66">
        <f t="shared" si="3"/>
        <v>85350.583272727279</v>
      </c>
      <c r="P43" s="20"/>
      <c r="Q43" s="87" t="s">
        <v>38</v>
      </c>
      <c r="R43" s="58">
        <v>40225</v>
      </c>
      <c r="S43" s="16" t="s">
        <v>45</v>
      </c>
      <c r="T43" s="88" t="s">
        <v>36</v>
      </c>
      <c r="U43" s="29"/>
    </row>
    <row r="44" spans="1:21" s="28" customFormat="1" ht="25.35" customHeight="1">
      <c r="A44" s="54"/>
      <c r="B44" s="105" t="s">
        <v>81</v>
      </c>
      <c r="C44" s="41">
        <v>23201</v>
      </c>
      <c r="D44" s="42">
        <v>1.1635</v>
      </c>
      <c r="E44" s="41">
        <v>2147</v>
      </c>
      <c r="F44" s="41"/>
      <c r="G44" s="41">
        <f t="shared" si="4"/>
        <v>29141.363499999999</v>
      </c>
      <c r="H44" s="42">
        <v>1.1746000000000001</v>
      </c>
      <c r="I44" s="41">
        <v>2182.35</v>
      </c>
      <c r="J44" s="41"/>
      <c r="K44" s="41">
        <f t="shared" si="5"/>
        <v>29434.244600000002</v>
      </c>
      <c r="L44" s="42">
        <v>1.1833</v>
      </c>
      <c r="M44" s="41">
        <v>2192</v>
      </c>
      <c r="N44" s="41"/>
      <c r="O44" s="66">
        <f t="shared" si="3"/>
        <v>29645.743300000002</v>
      </c>
      <c r="P44" s="20"/>
      <c r="Q44" s="87" t="s">
        <v>38</v>
      </c>
      <c r="R44" s="58">
        <v>41541</v>
      </c>
      <c r="S44" s="16" t="s">
        <v>45</v>
      </c>
      <c r="T44" s="88" t="s">
        <v>36</v>
      </c>
      <c r="U44" s="29"/>
    </row>
    <row r="45" spans="1:21" s="28" customFormat="1" ht="25.35" customHeight="1">
      <c r="A45" s="54"/>
      <c r="B45" s="105" t="s">
        <v>82</v>
      </c>
      <c r="C45" s="41">
        <v>135715</v>
      </c>
      <c r="D45" s="42">
        <v>0.95509999999999995</v>
      </c>
      <c r="E45" s="41">
        <v>12565</v>
      </c>
      <c r="F45" s="41"/>
      <c r="G45" s="41">
        <f t="shared" si="4"/>
        <v>142186.39649999997</v>
      </c>
      <c r="H45" s="42">
        <v>0.96279999999999999</v>
      </c>
      <c r="I45" s="41">
        <v>12773.19</v>
      </c>
      <c r="J45" s="41"/>
      <c r="K45" s="41">
        <f t="shared" si="5"/>
        <v>143439.592</v>
      </c>
      <c r="L45" s="42">
        <v>0.97050000000000003</v>
      </c>
      <c r="M45" s="41">
        <v>12832</v>
      </c>
      <c r="N45" s="41"/>
      <c r="O45" s="66">
        <f t="shared" si="3"/>
        <v>144543.4075</v>
      </c>
      <c r="P45" s="20"/>
      <c r="Q45" s="87" t="s">
        <v>38</v>
      </c>
      <c r="R45" s="58">
        <v>40622</v>
      </c>
      <c r="S45" s="16" t="s">
        <v>45</v>
      </c>
      <c r="T45" s="88" t="s">
        <v>36</v>
      </c>
      <c r="U45" s="29"/>
    </row>
    <row r="46" spans="1:21" s="28" customFormat="1" ht="25.35" customHeight="1">
      <c r="A46" s="54"/>
      <c r="B46" s="105" t="s">
        <v>83</v>
      </c>
      <c r="C46" s="41">
        <v>5510.727272727273</v>
      </c>
      <c r="D46" s="42">
        <v>1.2707999999999999</v>
      </c>
      <c r="E46" s="41">
        <v>0</v>
      </c>
      <c r="F46" s="41"/>
      <c r="G46" s="41">
        <f t="shared" si="4"/>
        <v>7003.0322181818183</v>
      </c>
      <c r="H46" s="42">
        <v>1.2837000000000001</v>
      </c>
      <c r="I46" s="41">
        <v>0</v>
      </c>
      <c r="J46" s="41"/>
      <c r="K46" s="41">
        <f t="shared" si="5"/>
        <v>7074.1206000000011</v>
      </c>
      <c r="L46" s="42">
        <v>1.2928999999999999</v>
      </c>
      <c r="M46" s="41">
        <v>0</v>
      </c>
      <c r="N46" s="41"/>
      <c r="O46" s="66">
        <f t="shared" si="3"/>
        <v>7124.8192909090913</v>
      </c>
      <c r="P46" s="20"/>
      <c r="Q46" s="87" t="s">
        <v>38</v>
      </c>
      <c r="R46" s="58">
        <v>41479</v>
      </c>
      <c r="S46" s="16" t="s">
        <v>45</v>
      </c>
      <c r="T46" s="88" t="s">
        <v>36</v>
      </c>
      <c r="U46" s="29"/>
    </row>
    <row r="47" spans="1:21" s="28" customFormat="1" ht="25.35" customHeight="1">
      <c r="A47" s="54"/>
      <c r="B47" s="105" t="s">
        <v>84</v>
      </c>
      <c r="C47" s="41">
        <v>52405.181818181816</v>
      </c>
      <c r="D47" s="42">
        <v>0.95509999999999995</v>
      </c>
      <c r="E47" s="41">
        <v>12565</v>
      </c>
      <c r="F47" s="41"/>
      <c r="G47" s="41">
        <f t="shared" si="4"/>
        <v>62617.189154545449</v>
      </c>
      <c r="H47" s="42">
        <v>0.96279999999999999</v>
      </c>
      <c r="I47" s="41">
        <v>12773.19</v>
      </c>
      <c r="J47" s="41"/>
      <c r="K47" s="41">
        <f t="shared" si="5"/>
        <v>63228.899054545451</v>
      </c>
      <c r="L47" s="42">
        <v>0.97050000000000003</v>
      </c>
      <c r="M47" s="41">
        <v>12832</v>
      </c>
      <c r="N47" s="41"/>
      <c r="O47" s="66">
        <f t="shared" si="3"/>
        <v>63691.228954545455</v>
      </c>
      <c r="P47" s="20"/>
      <c r="Q47" s="87" t="s">
        <v>38</v>
      </c>
      <c r="R47" s="58">
        <v>40080</v>
      </c>
      <c r="S47" s="16" t="s">
        <v>45</v>
      </c>
      <c r="T47" s="88" t="s">
        <v>36</v>
      </c>
      <c r="U47" s="29"/>
    </row>
    <row r="48" spans="1:21" s="28" customFormat="1" ht="25.35" customHeight="1">
      <c r="A48" s="54"/>
      <c r="B48" s="105" t="s">
        <v>85</v>
      </c>
      <c r="C48" s="41">
        <v>57852.090909090912</v>
      </c>
      <c r="D48" s="42">
        <v>0.95509999999999995</v>
      </c>
      <c r="E48" s="41">
        <v>12565</v>
      </c>
      <c r="F48" s="41"/>
      <c r="G48" s="41">
        <f t="shared" si="4"/>
        <v>67819.532027272726</v>
      </c>
      <c r="H48" s="42">
        <v>0.96279999999999999</v>
      </c>
      <c r="I48" s="41">
        <v>12773.19</v>
      </c>
      <c r="J48" s="41"/>
      <c r="K48" s="41">
        <f t="shared" si="5"/>
        <v>68473.183127272729</v>
      </c>
      <c r="L48" s="42">
        <v>0.97050000000000003</v>
      </c>
      <c r="M48" s="41">
        <v>12832</v>
      </c>
      <c r="N48" s="41"/>
      <c r="O48" s="66">
        <f t="shared" si="3"/>
        <v>68977.454227272741</v>
      </c>
      <c r="P48" s="20"/>
      <c r="Q48" s="87" t="s">
        <v>38</v>
      </c>
      <c r="R48" s="58">
        <v>40493</v>
      </c>
      <c r="S48" s="16" t="s">
        <v>45</v>
      </c>
      <c r="T48" s="88" t="s">
        <v>36</v>
      </c>
      <c r="U48" s="29"/>
    </row>
    <row r="49" spans="1:21" s="28" customFormat="1" ht="25.35" customHeight="1">
      <c r="A49" s="54"/>
      <c r="B49" s="105" t="s">
        <v>86</v>
      </c>
      <c r="C49" s="41">
        <v>24840.727272727272</v>
      </c>
      <c r="D49" s="42">
        <v>1.1635</v>
      </c>
      <c r="E49" s="41">
        <v>2147</v>
      </c>
      <c r="F49" s="41"/>
      <c r="G49" s="41">
        <f t="shared" si="4"/>
        <v>31049.186181818179</v>
      </c>
      <c r="H49" s="42">
        <v>1.1746000000000001</v>
      </c>
      <c r="I49" s="41">
        <v>2182.35</v>
      </c>
      <c r="J49" s="41"/>
      <c r="K49" s="41">
        <f t="shared" si="5"/>
        <v>31360.268254545455</v>
      </c>
      <c r="L49" s="42">
        <v>1.1833</v>
      </c>
      <c r="M49" s="41">
        <v>2192</v>
      </c>
      <c r="N49" s="41"/>
      <c r="O49" s="66">
        <f t="shared" si="3"/>
        <v>31586.032581818181</v>
      </c>
      <c r="P49" s="20"/>
      <c r="Q49" s="87" t="s">
        <v>38</v>
      </c>
      <c r="R49" s="58">
        <v>41003</v>
      </c>
      <c r="S49" s="16" t="s">
        <v>45</v>
      </c>
      <c r="T49" s="88" t="s">
        <v>36</v>
      </c>
      <c r="U49" s="29"/>
    </row>
    <row r="50" spans="1:21" s="28" customFormat="1" ht="25.35" customHeight="1">
      <c r="A50" s="54"/>
      <c r="B50" s="105" t="s">
        <v>87</v>
      </c>
      <c r="C50" s="41">
        <v>17343.545454545456</v>
      </c>
      <c r="D50" s="42">
        <v>1.2707999999999999</v>
      </c>
      <c r="E50" s="41">
        <v>0</v>
      </c>
      <c r="F50" s="41"/>
      <c r="G50" s="41">
        <f t="shared" si="4"/>
        <v>22040.177563636364</v>
      </c>
      <c r="H50" s="42">
        <v>1.2837000000000001</v>
      </c>
      <c r="I50" s="41">
        <v>0</v>
      </c>
      <c r="J50" s="41"/>
      <c r="K50" s="41">
        <f t="shared" si="5"/>
        <v>22263.909300000003</v>
      </c>
      <c r="L50" s="42">
        <v>1.2928999999999999</v>
      </c>
      <c r="M50" s="41">
        <v>0</v>
      </c>
      <c r="N50" s="41"/>
      <c r="O50" s="66">
        <f t="shared" si="3"/>
        <v>22423.469918181818</v>
      </c>
      <c r="P50" s="20"/>
      <c r="Q50" s="89" t="s">
        <v>38</v>
      </c>
      <c r="R50" s="59">
        <v>40686</v>
      </c>
      <c r="S50" s="18" t="s">
        <v>45</v>
      </c>
      <c r="T50" s="90" t="s">
        <v>36</v>
      </c>
      <c r="U50" s="29"/>
    </row>
    <row r="51" spans="1:21" s="28" customFormat="1" ht="25.35" customHeight="1">
      <c r="A51" s="54"/>
      <c r="B51" s="105" t="s">
        <v>88</v>
      </c>
      <c r="C51" s="41">
        <v>3167</v>
      </c>
      <c r="D51" s="42">
        <v>1.2707999999999999</v>
      </c>
      <c r="E51" s="41">
        <v>0</v>
      </c>
      <c r="F51" s="41"/>
      <c r="G51" s="41">
        <f t="shared" si="4"/>
        <v>4024.6235999999999</v>
      </c>
      <c r="H51" s="42">
        <v>1.2837000000000001</v>
      </c>
      <c r="I51" s="41">
        <v>0</v>
      </c>
      <c r="J51" s="41"/>
      <c r="K51" s="41">
        <f t="shared" si="5"/>
        <v>4065.4779000000003</v>
      </c>
      <c r="L51" s="42">
        <v>1.2928999999999999</v>
      </c>
      <c r="M51" s="41">
        <v>0</v>
      </c>
      <c r="N51" s="41"/>
      <c r="O51" s="66">
        <f t="shared" si="3"/>
        <v>4094.6142999999997</v>
      </c>
      <c r="P51" s="20"/>
      <c r="Q51" s="89" t="s">
        <v>38</v>
      </c>
      <c r="R51" s="59">
        <v>41043</v>
      </c>
      <c r="S51" s="18" t="s">
        <v>45</v>
      </c>
      <c r="T51" s="90" t="s">
        <v>36</v>
      </c>
      <c r="U51" s="29"/>
    </row>
    <row r="52" spans="1:21" s="28" customFormat="1" ht="25.35" customHeight="1">
      <c r="A52" s="54"/>
      <c r="B52" s="105" t="s">
        <v>89</v>
      </c>
      <c r="C52" s="41">
        <v>262132</v>
      </c>
      <c r="D52" s="42">
        <v>0.76570000000000005</v>
      </c>
      <c r="E52" s="41">
        <v>59923</v>
      </c>
      <c r="F52" s="41"/>
      <c r="G52" s="41">
        <f t="shared" si="4"/>
        <v>260637.4724</v>
      </c>
      <c r="H52" s="42">
        <v>0.7702</v>
      </c>
      <c r="I52" s="41">
        <v>60913.36</v>
      </c>
      <c r="J52" s="41"/>
      <c r="K52" s="41">
        <f t="shared" si="5"/>
        <v>262807.4264</v>
      </c>
      <c r="L52" s="42">
        <v>0.77700000000000002</v>
      </c>
      <c r="M52" s="41">
        <v>61207</v>
      </c>
      <c r="N52" s="41"/>
      <c r="O52" s="66">
        <f t="shared" si="3"/>
        <v>264883.56400000001</v>
      </c>
      <c r="P52" s="20"/>
      <c r="Q52" s="89" t="s">
        <v>38</v>
      </c>
      <c r="R52" s="59">
        <v>40010</v>
      </c>
      <c r="S52" s="18" t="s">
        <v>45</v>
      </c>
      <c r="T52" s="90" t="s">
        <v>36</v>
      </c>
      <c r="U52" s="29"/>
    </row>
    <row r="53" spans="1:21" s="28" customFormat="1" ht="25.35" customHeight="1">
      <c r="A53" s="54"/>
      <c r="B53" s="65" t="s">
        <v>74</v>
      </c>
      <c r="C53" s="41">
        <v>0</v>
      </c>
      <c r="D53" s="42"/>
      <c r="E53" s="41"/>
      <c r="F53" s="41"/>
      <c r="G53" s="41">
        <f t="shared" si="4"/>
        <v>0</v>
      </c>
      <c r="H53" s="42"/>
      <c r="I53" s="41"/>
      <c r="J53" s="41"/>
      <c r="K53" s="41">
        <f t="shared" si="5"/>
        <v>0</v>
      </c>
      <c r="L53" s="42"/>
      <c r="M53" s="41"/>
      <c r="N53" s="41"/>
      <c r="O53" s="66">
        <f t="shared" si="3"/>
        <v>0</v>
      </c>
      <c r="P53" s="20"/>
      <c r="Q53" s="87" t="s">
        <v>38</v>
      </c>
      <c r="R53" s="59">
        <v>42585</v>
      </c>
      <c r="S53" s="41" t="s">
        <v>45</v>
      </c>
      <c r="T53" s="66" t="s">
        <v>36</v>
      </c>
      <c r="U53" s="29"/>
    </row>
    <row r="54" spans="1:21" s="28" customFormat="1" ht="25.35" customHeight="1">
      <c r="A54" s="54"/>
      <c r="B54" s="103" t="s">
        <v>90</v>
      </c>
      <c r="C54" s="41">
        <v>0</v>
      </c>
      <c r="D54" s="56"/>
      <c r="E54" s="41"/>
      <c r="F54" s="41"/>
      <c r="G54" s="41">
        <f t="shared" ref="G54" si="6">(C54*D54)+E54</f>
        <v>0</v>
      </c>
      <c r="H54" s="56"/>
      <c r="I54" s="41"/>
      <c r="J54" s="41"/>
      <c r="K54" s="41">
        <f t="shared" ref="K54" si="7">(C54*H54)+I54</f>
        <v>0</v>
      </c>
      <c r="L54" s="56"/>
      <c r="M54" s="41"/>
      <c r="N54" s="41"/>
      <c r="O54" s="66">
        <f t="shared" ref="O54" si="8">(C54*L54)+M54</f>
        <v>0</v>
      </c>
      <c r="P54" s="47"/>
      <c r="Q54" s="89" t="s">
        <v>38</v>
      </c>
      <c r="R54" s="59">
        <v>42592</v>
      </c>
      <c r="S54" s="18" t="s">
        <v>45</v>
      </c>
      <c r="T54" s="90" t="s">
        <v>36</v>
      </c>
      <c r="U54" s="29"/>
    </row>
    <row r="55" spans="1:21" s="19" customFormat="1" ht="25.35" customHeight="1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9"/>
      <c r="Q55" s="120"/>
      <c r="R55" s="121"/>
      <c r="S55" s="121"/>
      <c r="T55" s="122"/>
      <c r="U55" s="26"/>
    </row>
    <row r="56" spans="1:21" ht="25.35" customHeight="1">
      <c r="B56" s="67"/>
      <c r="C56" s="11"/>
      <c r="D56" s="12"/>
      <c r="E56" s="11"/>
      <c r="F56" s="11"/>
      <c r="G56" s="11"/>
      <c r="H56" s="12"/>
      <c r="I56" s="11"/>
      <c r="J56" s="11"/>
      <c r="K56" s="11"/>
      <c r="L56" s="12"/>
      <c r="M56" s="11"/>
      <c r="N56" s="11"/>
      <c r="O56" s="68"/>
      <c r="Q56" s="82"/>
      <c r="R56" s="30"/>
      <c r="S56" s="30"/>
      <c r="T56" s="83"/>
    </row>
    <row r="57" spans="1:21" ht="25.35" customHeight="1">
      <c r="B57" s="69" t="s">
        <v>23</v>
      </c>
      <c r="C57" s="13">
        <f>SUM(C28:C54)</f>
        <v>31425800.736267157</v>
      </c>
      <c r="D57" s="14"/>
      <c r="E57" s="15"/>
      <c r="F57" s="15"/>
      <c r="G57" s="13">
        <f>SUM(G28:G54)</f>
        <v>3996719.0004333328</v>
      </c>
      <c r="H57" s="14"/>
      <c r="I57" s="15"/>
      <c r="J57" s="15"/>
      <c r="K57" s="13">
        <f>SUM(K28:K54)</f>
        <v>3237569.3481269013</v>
      </c>
      <c r="L57" s="14"/>
      <c r="M57" s="15"/>
      <c r="N57" s="15"/>
      <c r="O57" s="70">
        <f>SUM(O28:O54)</f>
        <v>2970832.0425182059</v>
      </c>
      <c r="Q57" s="69"/>
      <c r="R57" s="31"/>
      <c r="S57" s="31"/>
      <c r="T57" s="84"/>
    </row>
    <row r="58" spans="1:21" ht="25.35" customHeight="1" thickBot="1">
      <c r="B58" s="71"/>
      <c r="C58" s="72"/>
      <c r="D58" s="73"/>
      <c r="E58" s="72"/>
      <c r="F58" s="72"/>
      <c r="G58" s="72"/>
      <c r="H58" s="73"/>
      <c r="I58" s="72"/>
      <c r="J58" s="72"/>
      <c r="K58" s="72"/>
      <c r="L58" s="73"/>
      <c r="M58" s="72"/>
      <c r="N58" s="72"/>
      <c r="O58" s="74"/>
      <c r="Q58" s="71"/>
      <c r="R58" s="85"/>
      <c r="S58" s="85"/>
      <c r="T58" s="86"/>
    </row>
    <row r="60" spans="1:21" ht="25.35" customHeight="1">
      <c r="B60" s="1" t="s">
        <v>32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21" ht="25.35" customHeight="1" thickBot="1">
      <c r="B61" s="8" t="s"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8" t="s">
        <v>1</v>
      </c>
    </row>
    <row r="62" spans="1:21" ht="25.35" customHeight="1">
      <c r="B62" s="108" t="s">
        <v>33</v>
      </c>
      <c r="C62" s="61" t="s">
        <v>2</v>
      </c>
      <c r="D62" s="61" t="s">
        <v>3</v>
      </c>
      <c r="E62" s="61" t="s">
        <v>4</v>
      </c>
      <c r="F62" s="61" t="s">
        <v>5</v>
      </c>
      <c r="G62" s="61" t="s">
        <v>6</v>
      </c>
      <c r="H62" s="61" t="s">
        <v>3</v>
      </c>
      <c r="I62" s="61" t="s">
        <v>4</v>
      </c>
      <c r="J62" s="61" t="s">
        <v>5</v>
      </c>
      <c r="K62" s="61" t="s">
        <v>6</v>
      </c>
      <c r="L62" s="61" t="s">
        <v>3</v>
      </c>
      <c r="M62" s="61" t="s">
        <v>4</v>
      </c>
      <c r="N62" s="61" t="s">
        <v>5</v>
      </c>
      <c r="O62" s="62" t="s">
        <v>6</v>
      </c>
      <c r="Q62" s="32"/>
      <c r="R62" s="75" t="s">
        <v>7</v>
      </c>
      <c r="S62" s="77" t="s">
        <v>8</v>
      </c>
      <c r="T62" s="62" t="s">
        <v>9</v>
      </c>
    </row>
    <row r="63" spans="1:21" ht="25.35" customHeight="1">
      <c r="B63" s="109"/>
      <c r="C63" s="9" t="s">
        <v>10</v>
      </c>
      <c r="D63" s="9" t="s">
        <v>11</v>
      </c>
      <c r="E63" s="9" t="s">
        <v>12</v>
      </c>
      <c r="F63" s="9" t="s">
        <v>13</v>
      </c>
      <c r="G63" s="9" t="s">
        <v>14</v>
      </c>
      <c r="H63" s="9" t="s">
        <v>11</v>
      </c>
      <c r="I63" s="9" t="s">
        <v>12</v>
      </c>
      <c r="J63" s="9" t="s">
        <v>13</v>
      </c>
      <c r="K63" s="9" t="s">
        <v>15</v>
      </c>
      <c r="L63" s="9" t="s">
        <v>11</v>
      </c>
      <c r="M63" s="9" t="s">
        <v>12</v>
      </c>
      <c r="N63" s="9" t="s">
        <v>13</v>
      </c>
      <c r="O63" s="63" t="s">
        <v>16</v>
      </c>
      <c r="Q63" s="32"/>
      <c r="R63" s="78" t="s">
        <v>17</v>
      </c>
      <c r="S63" s="23" t="s">
        <v>18</v>
      </c>
      <c r="T63" s="63" t="s">
        <v>19</v>
      </c>
    </row>
    <row r="64" spans="1:21" ht="25.35" customHeight="1">
      <c r="B64" s="110"/>
      <c r="C64" s="10" t="s">
        <v>20</v>
      </c>
      <c r="D64" s="10" t="s">
        <v>20</v>
      </c>
      <c r="E64" s="10" t="s">
        <v>20</v>
      </c>
      <c r="F64" s="10" t="s">
        <v>20</v>
      </c>
      <c r="G64" s="10" t="s">
        <v>20</v>
      </c>
      <c r="H64" s="10" t="s">
        <v>21</v>
      </c>
      <c r="I64" s="10" t="s">
        <v>21</v>
      </c>
      <c r="J64" s="10" t="s">
        <v>21</v>
      </c>
      <c r="K64" s="10" t="s">
        <v>21</v>
      </c>
      <c r="L64" s="10" t="s">
        <v>44</v>
      </c>
      <c r="M64" s="10" t="s">
        <v>44</v>
      </c>
      <c r="N64" s="10" t="s">
        <v>44</v>
      </c>
      <c r="O64" s="64" t="s">
        <v>44</v>
      </c>
      <c r="Q64" s="33"/>
      <c r="R64" s="93"/>
      <c r="S64" s="25" t="s">
        <v>17</v>
      </c>
      <c r="T64" s="64" t="s">
        <v>22</v>
      </c>
    </row>
    <row r="65" spans="1:21" s="19" customFormat="1" ht="25.35" customHeight="1">
      <c r="A65" s="20"/>
      <c r="B65" s="65" t="s">
        <v>58</v>
      </c>
      <c r="C65" s="41"/>
      <c r="D65" s="41"/>
      <c r="E65" s="41">
        <v>1573180</v>
      </c>
      <c r="F65" s="41"/>
      <c r="G65" s="41">
        <f t="shared" ref="G65:G66" si="9">(C65*D65)+E65</f>
        <v>1573180</v>
      </c>
      <c r="H65" s="41"/>
      <c r="I65" s="41">
        <v>1944520</v>
      </c>
      <c r="J65" s="41"/>
      <c r="K65" s="41">
        <f t="shared" ref="K65:K66" si="10">(C65*H65)+I65</f>
        <v>1944520</v>
      </c>
      <c r="L65" s="41"/>
      <c r="M65" s="41">
        <v>1936328</v>
      </c>
      <c r="N65" s="41"/>
      <c r="O65" s="66">
        <f>(C65*L65)+M65</f>
        <v>1936328</v>
      </c>
      <c r="Q65" s="34"/>
      <c r="R65" s="94">
        <v>42095</v>
      </c>
      <c r="S65" s="50" t="s">
        <v>40</v>
      </c>
      <c r="T65" s="95">
        <v>43891</v>
      </c>
      <c r="U65" s="26"/>
    </row>
    <row r="66" spans="1:21" s="19" customFormat="1" ht="25.35" customHeight="1">
      <c r="A66" s="20"/>
      <c r="B66" s="65" t="s">
        <v>59</v>
      </c>
      <c r="C66" s="41"/>
      <c r="D66" s="41"/>
      <c r="E66" s="41">
        <v>116650</v>
      </c>
      <c r="F66" s="41"/>
      <c r="G66" s="41">
        <f t="shared" si="9"/>
        <v>116650</v>
      </c>
      <c r="H66" s="41"/>
      <c r="I66" s="41">
        <v>112548</v>
      </c>
      <c r="J66" s="41"/>
      <c r="K66" s="41">
        <f t="shared" si="10"/>
        <v>112548</v>
      </c>
      <c r="L66" s="41"/>
      <c r="M66" s="41">
        <v>113439</v>
      </c>
      <c r="N66" s="41"/>
      <c r="O66" s="66">
        <f t="shared" ref="O66" si="11">(C66*L66)+M66</f>
        <v>113439</v>
      </c>
      <c r="Q66" s="34"/>
      <c r="R66" s="96">
        <v>42095</v>
      </c>
      <c r="S66" s="50" t="s">
        <v>40</v>
      </c>
      <c r="T66" s="95">
        <v>43891</v>
      </c>
      <c r="U66" s="26"/>
    </row>
    <row r="67" spans="1:21" s="19" customFormat="1" ht="25.35" customHeight="1">
      <c r="B67" s="65"/>
      <c r="C67" s="16"/>
      <c r="D67" s="17"/>
      <c r="E67" s="18"/>
      <c r="F67" s="18"/>
      <c r="G67" s="16"/>
      <c r="H67" s="17"/>
      <c r="I67" s="18"/>
      <c r="J67" s="18"/>
      <c r="K67" s="16"/>
      <c r="L67" s="17"/>
      <c r="M67" s="18"/>
      <c r="N67" s="18"/>
      <c r="O67" s="88"/>
      <c r="Q67" s="34"/>
      <c r="R67" s="97"/>
      <c r="S67" s="27"/>
      <c r="T67" s="98"/>
      <c r="U67" s="26"/>
    </row>
    <row r="68" spans="1:21" s="35" customFormat="1" ht="25.35" customHeight="1">
      <c r="B68" s="91"/>
      <c r="C68" s="44"/>
      <c r="D68" s="45"/>
      <c r="E68" s="46"/>
      <c r="F68" s="46"/>
      <c r="G68" s="44"/>
      <c r="H68" s="45"/>
      <c r="I68" s="46"/>
      <c r="J68" s="46"/>
      <c r="K68" s="44"/>
      <c r="L68" s="45"/>
      <c r="M68" s="46"/>
      <c r="N68" s="46"/>
      <c r="O68" s="92"/>
      <c r="Q68" s="34"/>
      <c r="R68" s="97"/>
      <c r="S68" s="27"/>
      <c r="T68" s="98"/>
      <c r="U68" s="36"/>
    </row>
    <row r="69" spans="1:21" s="19" customFormat="1" ht="25.35" customHeight="1">
      <c r="B69" s="111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3"/>
      <c r="Q69" s="34"/>
      <c r="R69" s="114"/>
      <c r="S69" s="115"/>
      <c r="T69" s="116"/>
      <c r="U69" s="37"/>
    </row>
    <row r="70" spans="1:21" ht="25.35" customHeight="1">
      <c r="B70" s="67"/>
      <c r="C70" s="11"/>
      <c r="D70" s="12"/>
      <c r="E70" s="11"/>
      <c r="F70" s="11"/>
      <c r="G70" s="11"/>
      <c r="H70" s="12"/>
      <c r="I70" s="11"/>
      <c r="J70" s="11"/>
      <c r="K70" s="11"/>
      <c r="L70" s="12"/>
      <c r="M70" s="11"/>
      <c r="N70" s="11"/>
      <c r="O70" s="68"/>
      <c r="Q70" s="38"/>
      <c r="R70" s="82"/>
      <c r="S70" s="30"/>
      <c r="T70" s="83"/>
    </row>
    <row r="71" spans="1:21" ht="25.35" customHeight="1">
      <c r="B71" s="69" t="s">
        <v>23</v>
      </c>
      <c r="C71" s="13">
        <f>SUM(C65:C68)</f>
        <v>0</v>
      </c>
      <c r="D71" s="14"/>
      <c r="E71" s="15"/>
      <c r="F71" s="15"/>
      <c r="G71" s="13">
        <f>SUM(G65:G68)</f>
        <v>1689830</v>
      </c>
      <c r="H71" s="14"/>
      <c r="I71" s="15"/>
      <c r="J71" s="15"/>
      <c r="K71" s="13">
        <f>SUM(K65:K68)</f>
        <v>2057068</v>
      </c>
      <c r="L71" s="14"/>
      <c r="M71" s="15"/>
      <c r="N71" s="15"/>
      <c r="O71" s="70">
        <f>SUM(O65:O68)</f>
        <v>2049767</v>
      </c>
      <c r="Q71" s="39"/>
      <c r="R71" s="69"/>
      <c r="S71" s="31"/>
      <c r="T71" s="84"/>
    </row>
    <row r="72" spans="1:21" ht="25.35" customHeight="1" thickBot="1">
      <c r="B72" s="71"/>
      <c r="C72" s="72"/>
      <c r="D72" s="73"/>
      <c r="E72" s="72"/>
      <c r="F72" s="72"/>
      <c r="G72" s="72"/>
      <c r="H72" s="73"/>
      <c r="I72" s="72"/>
      <c r="J72" s="72"/>
      <c r="K72" s="72"/>
      <c r="L72" s="73"/>
      <c r="M72" s="72"/>
      <c r="N72" s="72"/>
      <c r="O72" s="74"/>
      <c r="Q72" s="40"/>
      <c r="R72" s="99"/>
      <c r="S72" s="100"/>
      <c r="T72" s="101"/>
    </row>
    <row r="74" spans="1:21" ht="25.35" customHeight="1">
      <c r="B74" s="1" t="s">
        <v>34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21" ht="25.35" customHeight="1" thickBot="1">
      <c r="B75" s="8" t="s">
        <v>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8"/>
      <c r="R75" s="8" t="s">
        <v>1</v>
      </c>
    </row>
    <row r="76" spans="1:21" ht="25.35" customHeight="1">
      <c r="B76" s="108" t="s">
        <v>35</v>
      </c>
      <c r="C76" s="61" t="s">
        <v>2</v>
      </c>
      <c r="D76" s="61" t="s">
        <v>3</v>
      </c>
      <c r="E76" s="61" t="s">
        <v>4</v>
      </c>
      <c r="F76" s="61" t="s">
        <v>5</v>
      </c>
      <c r="G76" s="61" t="s">
        <v>6</v>
      </c>
      <c r="H76" s="61" t="s">
        <v>3</v>
      </c>
      <c r="I76" s="61" t="s">
        <v>4</v>
      </c>
      <c r="J76" s="61" t="s">
        <v>5</v>
      </c>
      <c r="K76" s="61" t="s">
        <v>6</v>
      </c>
      <c r="L76" s="61" t="s">
        <v>3</v>
      </c>
      <c r="M76" s="61" t="s">
        <v>4</v>
      </c>
      <c r="N76" s="61" t="s">
        <v>5</v>
      </c>
      <c r="O76" s="62" t="s">
        <v>6</v>
      </c>
      <c r="R76" s="75" t="s">
        <v>7</v>
      </c>
      <c r="S76" s="77" t="s">
        <v>8</v>
      </c>
      <c r="T76" s="62" t="s">
        <v>9</v>
      </c>
    </row>
    <row r="77" spans="1:21" ht="25.35" customHeight="1">
      <c r="B77" s="109"/>
      <c r="C77" s="9" t="s">
        <v>10</v>
      </c>
      <c r="D77" s="9" t="s">
        <v>11</v>
      </c>
      <c r="E77" s="9" t="s">
        <v>12</v>
      </c>
      <c r="F77" s="9" t="s">
        <v>13</v>
      </c>
      <c r="G77" s="9" t="s">
        <v>14</v>
      </c>
      <c r="H77" s="9" t="s">
        <v>11</v>
      </c>
      <c r="I77" s="9" t="s">
        <v>12</v>
      </c>
      <c r="J77" s="9" t="s">
        <v>13</v>
      </c>
      <c r="K77" s="9" t="s">
        <v>15</v>
      </c>
      <c r="L77" s="9" t="s">
        <v>11</v>
      </c>
      <c r="M77" s="9" t="s">
        <v>12</v>
      </c>
      <c r="N77" s="9" t="s">
        <v>13</v>
      </c>
      <c r="O77" s="63" t="s">
        <v>16</v>
      </c>
      <c r="R77" s="78" t="s">
        <v>17</v>
      </c>
      <c r="S77" s="23" t="s">
        <v>18</v>
      </c>
      <c r="T77" s="63" t="s">
        <v>19</v>
      </c>
    </row>
    <row r="78" spans="1:21" ht="25.35" customHeight="1">
      <c r="B78" s="110"/>
      <c r="C78" s="10" t="s">
        <v>20</v>
      </c>
      <c r="D78" s="10" t="s">
        <v>20</v>
      </c>
      <c r="E78" s="10" t="s">
        <v>20</v>
      </c>
      <c r="F78" s="10" t="s">
        <v>20</v>
      </c>
      <c r="G78" s="10" t="s">
        <v>20</v>
      </c>
      <c r="H78" s="10" t="s">
        <v>21</v>
      </c>
      <c r="I78" s="10" t="s">
        <v>21</v>
      </c>
      <c r="J78" s="10" t="s">
        <v>21</v>
      </c>
      <c r="K78" s="10" t="s">
        <v>21</v>
      </c>
      <c r="L78" s="10" t="s">
        <v>44</v>
      </c>
      <c r="M78" s="10" t="s">
        <v>44</v>
      </c>
      <c r="N78" s="10" t="s">
        <v>44</v>
      </c>
      <c r="O78" s="64" t="s">
        <v>44</v>
      </c>
      <c r="R78" s="93"/>
      <c r="S78" s="25" t="s">
        <v>17</v>
      </c>
      <c r="T78" s="64" t="s">
        <v>22</v>
      </c>
    </row>
    <row r="79" spans="1:21" s="28" customFormat="1" ht="25.35" customHeight="1">
      <c r="A79" s="20"/>
      <c r="B79" s="102" t="s">
        <v>57</v>
      </c>
      <c r="C79" s="41"/>
      <c r="D79" s="41"/>
      <c r="E79" s="41">
        <v>304384</v>
      </c>
      <c r="F79" s="41"/>
      <c r="G79" s="41">
        <f>(C79*D79)+E79</f>
        <v>304384</v>
      </c>
      <c r="H79" s="41"/>
      <c r="I79" s="41">
        <v>303325</v>
      </c>
      <c r="J79" s="41"/>
      <c r="K79" s="41">
        <f>(C79*H79)+I79</f>
        <v>303325</v>
      </c>
      <c r="L79" s="41"/>
      <c r="M79" s="41">
        <v>298655</v>
      </c>
      <c r="N79" s="41"/>
      <c r="O79" s="66">
        <f>(C79*L79)+M79</f>
        <v>298655</v>
      </c>
      <c r="P79" s="47"/>
      <c r="Q79" s="47"/>
      <c r="R79" s="94">
        <v>42095</v>
      </c>
      <c r="S79" s="50" t="s">
        <v>40</v>
      </c>
      <c r="T79" s="95">
        <v>43891</v>
      </c>
      <c r="U79" s="29"/>
    </row>
    <row r="80" spans="1:21" s="28" customFormat="1" ht="25.35" customHeight="1">
      <c r="A80" s="54"/>
      <c r="B80" s="103" t="s">
        <v>75</v>
      </c>
      <c r="C80" s="41">
        <v>98030</v>
      </c>
      <c r="D80" s="56">
        <v>0.80069999999999997</v>
      </c>
      <c r="E80" s="41">
        <v>5644</v>
      </c>
      <c r="F80" s="41"/>
      <c r="G80" s="41">
        <f t="shared" ref="G80:G96" si="12">(C80*D80)+E80</f>
        <v>84136.620999999999</v>
      </c>
      <c r="H80" s="56">
        <v>0.81599999999999995</v>
      </c>
      <c r="I80" s="41">
        <v>5913.22</v>
      </c>
      <c r="J80" s="41"/>
      <c r="K80" s="41">
        <f t="shared" ref="K80:K96" si="13">(C80*H80)+I80</f>
        <v>85905.7</v>
      </c>
      <c r="L80" s="56">
        <v>0.79100000000000004</v>
      </c>
      <c r="M80" s="41">
        <f>2*3104.44</f>
        <v>6208.88</v>
      </c>
      <c r="N80" s="41"/>
      <c r="O80" s="66">
        <f t="shared" ref="O80:O96" si="14">(C80*L80)+M80</f>
        <v>83750.610000000015</v>
      </c>
      <c r="P80" s="47"/>
      <c r="Q80" s="47"/>
      <c r="R80" s="96">
        <v>40350</v>
      </c>
      <c r="S80" s="18" t="s">
        <v>45</v>
      </c>
      <c r="T80" s="90" t="s">
        <v>36</v>
      </c>
      <c r="U80" s="29"/>
    </row>
    <row r="81" spans="1:21" s="28" customFormat="1" ht="25.35" customHeight="1">
      <c r="A81" s="54"/>
      <c r="B81" s="103" t="s">
        <v>76</v>
      </c>
      <c r="C81" s="41">
        <v>1037</v>
      </c>
      <c r="D81" s="56">
        <v>0.80069999999999997</v>
      </c>
      <c r="E81" s="41">
        <v>6349</v>
      </c>
      <c r="F81" s="41"/>
      <c r="G81" s="41">
        <f t="shared" si="12"/>
        <v>7179.3258999999998</v>
      </c>
      <c r="H81" s="56">
        <v>0.81599999999999995</v>
      </c>
      <c r="I81" s="41">
        <v>6651.85</v>
      </c>
      <c r="J81" s="41"/>
      <c r="K81" s="41">
        <f t="shared" si="13"/>
        <v>7498.0420000000004</v>
      </c>
      <c r="L81" s="56">
        <v>0.79100000000000004</v>
      </c>
      <c r="M81" s="41">
        <v>6984.44</v>
      </c>
      <c r="N81" s="41"/>
      <c r="O81" s="66">
        <f t="shared" si="14"/>
        <v>7804.7069999999994</v>
      </c>
      <c r="P81" s="47"/>
      <c r="Q81" s="47"/>
      <c r="R81" s="96">
        <v>41591</v>
      </c>
      <c r="S81" s="18" t="s">
        <v>45</v>
      </c>
      <c r="T81" s="90" t="s">
        <v>36</v>
      </c>
      <c r="U81" s="29"/>
    </row>
    <row r="82" spans="1:21" s="28" customFormat="1" ht="25.35" customHeight="1">
      <c r="A82" s="54"/>
      <c r="B82" s="103" t="s">
        <v>77</v>
      </c>
      <c r="C82" s="41">
        <v>211827.09090909091</v>
      </c>
      <c r="D82" s="56">
        <v>0.64190000000000003</v>
      </c>
      <c r="E82" s="41">
        <f>35270+15886</f>
        <v>51156</v>
      </c>
      <c r="F82" s="41"/>
      <c r="G82" s="41">
        <f t="shared" si="12"/>
        <v>187127.80965454548</v>
      </c>
      <c r="H82" s="56">
        <v>0.65280000000000005</v>
      </c>
      <c r="I82" s="41">
        <f>36952.38+16320</f>
        <v>53272.38</v>
      </c>
      <c r="J82" s="41"/>
      <c r="K82" s="41">
        <f t="shared" si="13"/>
        <v>191553.10494545457</v>
      </c>
      <c r="L82" s="56">
        <v>0.63329999999999997</v>
      </c>
      <c r="M82" s="41">
        <f>2*19400+15766</f>
        <v>54566</v>
      </c>
      <c r="N82" s="41"/>
      <c r="O82" s="66">
        <f t="shared" si="14"/>
        <v>188716.09667272726</v>
      </c>
      <c r="P82" s="47"/>
      <c r="Q82" s="47"/>
      <c r="R82" s="96">
        <v>40353</v>
      </c>
      <c r="S82" s="18" t="s">
        <v>45</v>
      </c>
      <c r="T82" s="90" t="s">
        <v>36</v>
      </c>
      <c r="U82" s="29"/>
    </row>
    <row r="83" spans="1:21" s="28" customFormat="1" ht="25.35" customHeight="1">
      <c r="A83" s="54"/>
      <c r="B83" s="103" t="s">
        <v>78</v>
      </c>
      <c r="C83" s="41">
        <v>35974.454545454544</v>
      </c>
      <c r="D83" s="56">
        <v>0.80069999999999997</v>
      </c>
      <c r="E83" s="41">
        <v>12698</v>
      </c>
      <c r="F83" s="41"/>
      <c r="G83" s="41">
        <f t="shared" si="12"/>
        <v>41502.745754545453</v>
      </c>
      <c r="H83" s="56">
        <v>0.81599999999999995</v>
      </c>
      <c r="I83" s="41">
        <v>13303.7</v>
      </c>
      <c r="J83" s="41"/>
      <c r="K83" s="41">
        <f t="shared" si="13"/>
        <v>42658.854909090907</v>
      </c>
      <c r="L83" s="56">
        <v>0.79100000000000004</v>
      </c>
      <c r="M83" s="41">
        <v>13968.88</v>
      </c>
      <c r="N83" s="41"/>
      <c r="O83" s="66">
        <f t="shared" si="14"/>
        <v>42424.673545454541</v>
      </c>
      <c r="P83" s="47"/>
      <c r="Q83" s="47"/>
      <c r="R83" s="96">
        <v>40233</v>
      </c>
      <c r="S83" s="18" t="s">
        <v>45</v>
      </c>
      <c r="T83" s="90" t="s">
        <v>36</v>
      </c>
      <c r="U83" s="29"/>
    </row>
    <row r="84" spans="1:21" s="28" customFormat="1" ht="25.35" customHeight="1">
      <c r="A84" s="54"/>
      <c r="B84" s="103" t="s">
        <v>91</v>
      </c>
      <c r="C84" s="41">
        <v>95255</v>
      </c>
      <c r="D84" s="56">
        <v>0.80069999999999997</v>
      </c>
      <c r="E84" s="41">
        <v>2756</v>
      </c>
      <c r="F84" s="41"/>
      <c r="G84" s="41">
        <f t="shared" si="12"/>
        <v>79026.678499999995</v>
      </c>
      <c r="H84" s="56">
        <v>0.81599999999999995</v>
      </c>
      <c r="I84" s="41">
        <v>2887.46</v>
      </c>
      <c r="J84" s="41"/>
      <c r="K84" s="41">
        <f t="shared" si="13"/>
        <v>80615.540000000008</v>
      </c>
      <c r="L84" s="56">
        <v>0.79100000000000004</v>
      </c>
      <c r="M84" s="41">
        <v>3031.83</v>
      </c>
      <c r="N84" s="41"/>
      <c r="O84" s="66">
        <f t="shared" si="14"/>
        <v>78378.535000000003</v>
      </c>
      <c r="P84" s="47"/>
      <c r="Q84" s="47"/>
      <c r="R84" s="96">
        <v>40721</v>
      </c>
      <c r="S84" s="18" t="s">
        <v>45</v>
      </c>
      <c r="T84" s="90" t="s">
        <v>36</v>
      </c>
      <c r="U84" s="29"/>
    </row>
    <row r="85" spans="1:21" s="28" customFormat="1" ht="25.35" customHeight="1">
      <c r="A85" s="54"/>
      <c r="B85" s="103" t="s">
        <v>92</v>
      </c>
      <c r="C85" s="41">
        <v>74722.909090909088</v>
      </c>
      <c r="D85" s="56">
        <v>0.80069999999999997</v>
      </c>
      <c r="E85" s="41">
        <v>4900</v>
      </c>
      <c r="F85" s="41"/>
      <c r="G85" s="41">
        <f t="shared" si="12"/>
        <v>64730.633309090903</v>
      </c>
      <c r="H85" s="56">
        <v>0.81599999999999995</v>
      </c>
      <c r="I85" s="41">
        <v>5133.7299999999996</v>
      </c>
      <c r="J85" s="41"/>
      <c r="K85" s="41">
        <f t="shared" si="13"/>
        <v>66107.623818181819</v>
      </c>
      <c r="L85" s="56">
        <v>0.79100000000000004</v>
      </c>
      <c r="M85" s="41">
        <v>5390.42</v>
      </c>
      <c r="N85" s="41"/>
      <c r="O85" s="66">
        <f t="shared" si="14"/>
        <v>64496.24109090909</v>
      </c>
      <c r="P85" s="47"/>
      <c r="Q85" s="47"/>
      <c r="R85" s="96">
        <v>40225</v>
      </c>
      <c r="S85" s="18" t="s">
        <v>45</v>
      </c>
      <c r="T85" s="90" t="s">
        <v>36</v>
      </c>
      <c r="U85" s="29"/>
    </row>
    <row r="86" spans="1:21" s="28" customFormat="1" ht="25.35" customHeight="1">
      <c r="A86" s="54"/>
      <c r="B86" s="103" t="s">
        <v>93</v>
      </c>
      <c r="C86" s="41">
        <v>23201</v>
      </c>
      <c r="D86" s="56">
        <v>0.80069999999999997</v>
      </c>
      <c r="E86" s="41">
        <v>2822</v>
      </c>
      <c r="F86" s="41"/>
      <c r="G86" s="41">
        <f t="shared" si="12"/>
        <v>21399.040699999998</v>
      </c>
      <c r="H86" s="56">
        <v>0.81599999999999995</v>
      </c>
      <c r="I86" s="41">
        <v>2956.61</v>
      </c>
      <c r="J86" s="41"/>
      <c r="K86" s="41">
        <f t="shared" si="13"/>
        <v>21888.626</v>
      </c>
      <c r="L86" s="56">
        <v>0.79100000000000004</v>
      </c>
      <c r="M86" s="41">
        <v>3104.44</v>
      </c>
      <c r="N86" s="41"/>
      <c r="O86" s="66">
        <f t="shared" si="14"/>
        <v>21456.431</v>
      </c>
      <c r="P86" s="47"/>
      <c r="Q86" s="47"/>
      <c r="R86" s="96">
        <v>41541</v>
      </c>
      <c r="S86" s="18" t="s">
        <v>45</v>
      </c>
      <c r="T86" s="90" t="s">
        <v>36</v>
      </c>
      <c r="U86" s="29"/>
    </row>
    <row r="87" spans="1:21" s="28" customFormat="1" ht="25.35" customHeight="1">
      <c r="A87" s="54"/>
      <c r="B87" s="103" t="s">
        <v>94</v>
      </c>
      <c r="C87" s="41">
        <v>135715</v>
      </c>
      <c r="D87" s="56">
        <v>0.64190000000000003</v>
      </c>
      <c r="E87" s="41">
        <f>2756+15886</f>
        <v>18642</v>
      </c>
      <c r="F87" s="41"/>
      <c r="G87" s="41">
        <f t="shared" si="12"/>
        <v>105757.45850000001</v>
      </c>
      <c r="H87" s="56">
        <v>0.65280000000000005</v>
      </c>
      <c r="I87" s="41">
        <f>2887.46+16320</f>
        <v>19207.46</v>
      </c>
      <c r="J87" s="41"/>
      <c r="K87" s="41">
        <f t="shared" si="13"/>
        <v>107802.212</v>
      </c>
      <c r="L87" s="56">
        <v>0.63329999999999997</v>
      </c>
      <c r="M87" s="41">
        <f>3031.83+15766</f>
        <v>18797.830000000002</v>
      </c>
      <c r="N87" s="41"/>
      <c r="O87" s="66">
        <f t="shared" si="14"/>
        <v>104746.1395</v>
      </c>
      <c r="P87" s="47"/>
      <c r="Q87" s="47"/>
      <c r="R87" s="96">
        <v>40622</v>
      </c>
      <c r="S87" s="18" t="s">
        <v>45</v>
      </c>
      <c r="T87" s="90" t="s">
        <v>36</v>
      </c>
      <c r="U87" s="29"/>
    </row>
    <row r="88" spans="1:21" s="28" customFormat="1" ht="25.35" customHeight="1">
      <c r="A88" s="54"/>
      <c r="B88" s="103" t="s">
        <v>95</v>
      </c>
      <c r="C88" s="41">
        <v>5510.727272727273</v>
      </c>
      <c r="D88" s="56">
        <v>0.80069999999999997</v>
      </c>
      <c r="E88" s="41">
        <v>6349</v>
      </c>
      <c r="F88" s="41"/>
      <c r="G88" s="41">
        <f t="shared" si="12"/>
        <v>10761.439327272728</v>
      </c>
      <c r="H88" s="56">
        <v>0.81599999999999995</v>
      </c>
      <c r="I88" s="41">
        <v>6651.85</v>
      </c>
      <c r="J88" s="41"/>
      <c r="K88" s="41">
        <f t="shared" si="13"/>
        <v>11148.603454545455</v>
      </c>
      <c r="L88" s="56">
        <v>0.79100000000000004</v>
      </c>
      <c r="M88" s="41">
        <v>6984.44</v>
      </c>
      <c r="N88" s="41"/>
      <c r="O88" s="66">
        <f t="shared" si="14"/>
        <v>11343.425272727272</v>
      </c>
      <c r="P88" s="47"/>
      <c r="Q88" s="47"/>
      <c r="R88" s="96">
        <v>41479</v>
      </c>
      <c r="S88" s="18" t="s">
        <v>45</v>
      </c>
      <c r="T88" s="90" t="s">
        <v>36</v>
      </c>
      <c r="U88" s="29"/>
    </row>
    <row r="89" spans="1:21" s="28" customFormat="1" ht="25.35" customHeight="1">
      <c r="A89" s="54"/>
      <c r="B89" s="103" t="s">
        <v>96</v>
      </c>
      <c r="C89" s="41">
        <v>52405.181818181816</v>
      </c>
      <c r="D89" s="56">
        <v>0.80069999999999997</v>
      </c>
      <c r="E89" s="41">
        <v>2756</v>
      </c>
      <c r="F89" s="41"/>
      <c r="G89" s="41">
        <f t="shared" si="12"/>
        <v>44716.829081818178</v>
      </c>
      <c r="H89" s="56">
        <v>0.81599999999999995</v>
      </c>
      <c r="I89" s="41">
        <v>2887.46</v>
      </c>
      <c r="J89" s="41"/>
      <c r="K89" s="41">
        <f t="shared" si="13"/>
        <v>45650.088363636358</v>
      </c>
      <c r="L89" s="56">
        <v>0.79100000000000004</v>
      </c>
      <c r="M89" s="41">
        <v>3031.83</v>
      </c>
      <c r="N89" s="41"/>
      <c r="O89" s="66">
        <f t="shared" si="14"/>
        <v>44484.328818181821</v>
      </c>
      <c r="P89" s="47"/>
      <c r="Q89" s="47"/>
      <c r="R89" s="96">
        <v>40080</v>
      </c>
      <c r="S89" s="18" t="s">
        <v>45</v>
      </c>
      <c r="T89" s="90" t="s">
        <v>36</v>
      </c>
      <c r="U89" s="29"/>
    </row>
    <row r="90" spans="1:21" s="28" customFormat="1" ht="25.35" customHeight="1">
      <c r="A90" s="54"/>
      <c r="B90" s="103" t="s">
        <v>97</v>
      </c>
      <c r="C90" s="41">
        <v>24840.727272727272</v>
      </c>
      <c r="D90" s="56">
        <v>0.80069999999999997</v>
      </c>
      <c r="E90" s="41">
        <v>2822</v>
      </c>
      <c r="F90" s="41"/>
      <c r="G90" s="41">
        <f t="shared" si="12"/>
        <v>22711.970327272727</v>
      </c>
      <c r="H90" s="56">
        <v>0.81599999999999995</v>
      </c>
      <c r="I90" s="41">
        <v>2956.61</v>
      </c>
      <c r="J90" s="41"/>
      <c r="K90" s="41">
        <f t="shared" si="13"/>
        <v>23226.643454545454</v>
      </c>
      <c r="L90" s="56">
        <v>0.79100000000000004</v>
      </c>
      <c r="M90" s="41">
        <v>3104.44</v>
      </c>
      <c r="N90" s="41"/>
      <c r="O90" s="66">
        <f t="shared" si="14"/>
        <v>22753.455272727271</v>
      </c>
      <c r="P90" s="47"/>
      <c r="Q90" s="47"/>
      <c r="R90" s="96">
        <v>40819</v>
      </c>
      <c r="S90" s="18" t="s">
        <v>45</v>
      </c>
      <c r="T90" s="90" t="s">
        <v>36</v>
      </c>
      <c r="U90" s="29"/>
    </row>
    <row r="91" spans="1:21" s="28" customFormat="1" ht="25.35" customHeight="1">
      <c r="A91" s="54"/>
      <c r="B91" s="103" t="s">
        <v>98</v>
      </c>
      <c r="C91" s="41">
        <v>17343.545454545456</v>
      </c>
      <c r="D91" s="56">
        <v>0.80069999999999997</v>
      </c>
      <c r="E91" s="41">
        <v>2822</v>
      </c>
      <c r="F91" s="41"/>
      <c r="G91" s="41">
        <f t="shared" si="12"/>
        <v>16708.976845454548</v>
      </c>
      <c r="H91" s="56">
        <v>0.81599999999999995</v>
      </c>
      <c r="I91" s="41">
        <v>2956.61</v>
      </c>
      <c r="J91" s="41"/>
      <c r="K91" s="41">
        <f t="shared" si="13"/>
        <v>17108.943090909092</v>
      </c>
      <c r="L91" s="56">
        <v>0.79100000000000004</v>
      </c>
      <c r="M91" s="41">
        <v>3104.44</v>
      </c>
      <c r="N91" s="41"/>
      <c r="O91" s="66">
        <f t="shared" si="14"/>
        <v>16823.184454545455</v>
      </c>
      <c r="P91" s="47"/>
      <c r="Q91" s="47"/>
      <c r="R91" s="96">
        <v>40686</v>
      </c>
      <c r="S91" s="18" t="s">
        <v>45</v>
      </c>
      <c r="T91" s="90" t="s">
        <v>36</v>
      </c>
      <c r="U91" s="29"/>
    </row>
    <row r="92" spans="1:21" s="28" customFormat="1" ht="25.35" customHeight="1">
      <c r="A92" s="54"/>
      <c r="B92" s="103" t="s">
        <v>99</v>
      </c>
      <c r="C92" s="41">
        <v>3167</v>
      </c>
      <c r="D92" s="56">
        <v>0.80069999999999997</v>
      </c>
      <c r="E92" s="41">
        <v>1225</v>
      </c>
      <c r="F92" s="41"/>
      <c r="G92" s="41">
        <f t="shared" si="12"/>
        <v>3760.8168999999998</v>
      </c>
      <c r="H92" s="56">
        <v>0.81599999999999995</v>
      </c>
      <c r="I92" s="41">
        <v>1283.43</v>
      </c>
      <c r="J92" s="41"/>
      <c r="K92" s="41">
        <f t="shared" si="13"/>
        <v>3867.7020000000002</v>
      </c>
      <c r="L92" s="56">
        <v>0.79100000000000004</v>
      </c>
      <c r="M92" s="41">
        <v>1347.6</v>
      </c>
      <c r="N92" s="41"/>
      <c r="O92" s="66">
        <f t="shared" si="14"/>
        <v>3852.6970000000001</v>
      </c>
      <c r="P92" s="47"/>
      <c r="Q92" s="47"/>
      <c r="R92" s="96">
        <v>41003</v>
      </c>
      <c r="S92" s="18" t="s">
        <v>45</v>
      </c>
      <c r="T92" s="90" t="s">
        <v>36</v>
      </c>
      <c r="U92" s="29"/>
    </row>
    <row r="93" spans="1:21" s="28" customFormat="1" ht="25.35" customHeight="1">
      <c r="A93" s="54"/>
      <c r="B93" s="103" t="s">
        <v>100</v>
      </c>
      <c r="C93" s="41">
        <v>21693.241379310344</v>
      </c>
      <c r="D93" s="56">
        <v>0.80069999999999997</v>
      </c>
      <c r="E93" s="41">
        <v>1587</v>
      </c>
      <c r="F93" s="41"/>
      <c r="G93" s="41">
        <f t="shared" si="12"/>
        <v>18956.778372413792</v>
      </c>
      <c r="H93" s="56">
        <v>0.81599999999999995</v>
      </c>
      <c r="I93" s="41">
        <v>1662.7</v>
      </c>
      <c r="J93" s="41"/>
      <c r="K93" s="41">
        <f t="shared" si="13"/>
        <v>19364.384965517242</v>
      </c>
      <c r="L93" s="56">
        <v>0.79100000000000004</v>
      </c>
      <c r="M93" s="41">
        <v>1745.83</v>
      </c>
      <c r="N93" s="41"/>
      <c r="O93" s="66">
        <f t="shared" si="14"/>
        <v>18905.18393103448</v>
      </c>
      <c r="P93" s="47"/>
      <c r="Q93" s="47"/>
      <c r="R93" s="104">
        <v>40298</v>
      </c>
      <c r="S93" s="18" t="s">
        <v>45</v>
      </c>
      <c r="T93" s="90" t="s">
        <v>36</v>
      </c>
      <c r="U93" s="29"/>
    </row>
    <row r="94" spans="1:21" s="28" customFormat="1" ht="25.35" customHeight="1">
      <c r="A94" s="54"/>
      <c r="B94" s="103" t="s">
        <v>101</v>
      </c>
      <c r="C94" s="41">
        <v>262132</v>
      </c>
      <c r="D94" s="56">
        <v>0.64190000000000003</v>
      </c>
      <c r="E94" s="41">
        <v>20786</v>
      </c>
      <c r="F94" s="41"/>
      <c r="G94" s="41">
        <f t="shared" si="12"/>
        <v>189048.53080000001</v>
      </c>
      <c r="H94" s="56">
        <v>0.65280000000000005</v>
      </c>
      <c r="I94" s="41">
        <v>21453.73</v>
      </c>
      <c r="J94" s="41"/>
      <c r="K94" s="41">
        <f t="shared" si="13"/>
        <v>192573.49960000001</v>
      </c>
      <c r="L94" s="56">
        <v>0.63329999999999997</v>
      </c>
      <c r="M94" s="41">
        <v>21156.42</v>
      </c>
      <c r="N94" s="41"/>
      <c r="O94" s="66">
        <f t="shared" si="14"/>
        <v>187164.61560000002</v>
      </c>
      <c r="P94" s="47"/>
      <c r="Q94" s="47"/>
      <c r="R94" s="96">
        <v>40010</v>
      </c>
      <c r="S94" s="18" t="s">
        <v>45</v>
      </c>
      <c r="T94" s="90" t="s">
        <v>36</v>
      </c>
      <c r="U94" s="29"/>
    </row>
    <row r="95" spans="1:21" s="28" customFormat="1" ht="25.35" customHeight="1">
      <c r="A95" s="54"/>
      <c r="B95" s="105" t="s">
        <v>79</v>
      </c>
      <c r="C95" s="41">
        <v>5180.913043478261</v>
      </c>
      <c r="D95" s="42">
        <v>0.80069999999999997</v>
      </c>
      <c r="E95" s="41">
        <v>1587</v>
      </c>
      <c r="F95" s="41"/>
      <c r="G95" s="41">
        <f t="shared" si="12"/>
        <v>5735.3570739130437</v>
      </c>
      <c r="H95" s="42">
        <v>0.81599999999999995</v>
      </c>
      <c r="I95" s="41">
        <v>1662.7</v>
      </c>
      <c r="J95" s="41"/>
      <c r="K95" s="41">
        <f t="shared" si="13"/>
        <v>5890.3250434782603</v>
      </c>
      <c r="L95" s="42">
        <v>0.79100000000000004</v>
      </c>
      <c r="M95" s="41">
        <v>1745.83</v>
      </c>
      <c r="N95" s="41"/>
      <c r="O95" s="66">
        <f t="shared" si="14"/>
        <v>5843.9322173913042</v>
      </c>
      <c r="P95" s="20"/>
      <c r="Q95" s="47"/>
      <c r="R95" s="104">
        <v>42221</v>
      </c>
      <c r="S95" s="18" t="s">
        <v>45</v>
      </c>
      <c r="T95" s="90" t="s">
        <v>36</v>
      </c>
      <c r="U95" s="29"/>
    </row>
    <row r="96" spans="1:21" s="28" customFormat="1" ht="25.35" customHeight="1">
      <c r="A96" s="54"/>
      <c r="B96" s="103" t="s">
        <v>102</v>
      </c>
      <c r="C96" s="41">
        <v>0</v>
      </c>
      <c r="D96" s="56"/>
      <c r="E96" s="41"/>
      <c r="F96" s="41"/>
      <c r="G96" s="41">
        <f t="shared" si="12"/>
        <v>0</v>
      </c>
      <c r="H96" s="56"/>
      <c r="I96" s="41"/>
      <c r="J96" s="41"/>
      <c r="K96" s="41">
        <f t="shared" si="13"/>
        <v>0</v>
      </c>
      <c r="L96" s="56"/>
      <c r="M96" s="41"/>
      <c r="N96" s="41"/>
      <c r="O96" s="66">
        <f t="shared" si="14"/>
        <v>0</v>
      </c>
      <c r="P96" s="47"/>
      <c r="Q96" s="47"/>
      <c r="R96" s="96">
        <v>42592</v>
      </c>
      <c r="S96" s="18" t="s">
        <v>45</v>
      </c>
      <c r="T96" s="90" t="s">
        <v>36</v>
      </c>
      <c r="U96" s="29"/>
    </row>
    <row r="97" spans="2:21" s="19" customFormat="1" ht="25.35" customHeight="1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9"/>
      <c r="R97" s="114"/>
      <c r="S97" s="115"/>
      <c r="T97" s="116"/>
      <c r="U97" s="26"/>
    </row>
    <row r="98" spans="2:21" ht="25.35" customHeight="1">
      <c r="B98" s="67"/>
      <c r="C98" s="11"/>
      <c r="D98" s="12"/>
      <c r="E98" s="11"/>
      <c r="F98" s="11"/>
      <c r="G98" s="11"/>
      <c r="H98" s="12"/>
      <c r="I98" s="11"/>
      <c r="J98" s="11"/>
      <c r="K98" s="11"/>
      <c r="L98" s="12"/>
      <c r="M98" s="11"/>
      <c r="N98" s="11"/>
      <c r="O98" s="68"/>
      <c r="R98" s="82"/>
      <c r="S98" s="30"/>
      <c r="T98" s="83"/>
    </row>
    <row r="99" spans="2:21" ht="25.35" customHeight="1">
      <c r="B99" s="69" t="s">
        <v>23</v>
      </c>
      <c r="C99" s="13">
        <f>SUM(C79:C96)</f>
        <v>1068035.7907864249</v>
      </c>
      <c r="D99" s="14"/>
      <c r="E99" s="15"/>
      <c r="F99" s="15"/>
      <c r="G99" s="13">
        <f>SUM(G79:G96)</f>
        <v>1207645.0120463269</v>
      </c>
      <c r="H99" s="14"/>
      <c r="I99" s="15"/>
      <c r="J99" s="15"/>
      <c r="K99" s="13">
        <f>SUM(K79:K96)</f>
        <v>1226184.8936453592</v>
      </c>
      <c r="L99" s="14"/>
      <c r="M99" s="15"/>
      <c r="N99" s="15"/>
      <c r="O99" s="70">
        <f>SUM(O79:O96)</f>
        <v>1201599.2563756986</v>
      </c>
      <c r="R99" s="69"/>
      <c r="S99" s="31"/>
      <c r="T99" s="84"/>
      <c r="U99" s="2"/>
    </row>
    <row r="100" spans="2:21" ht="25.35" customHeight="1" thickBot="1">
      <c r="B100" s="71"/>
      <c r="C100" s="72"/>
      <c r="D100" s="73"/>
      <c r="E100" s="72"/>
      <c r="F100" s="72"/>
      <c r="G100" s="72"/>
      <c r="H100" s="73"/>
      <c r="I100" s="72"/>
      <c r="J100" s="72"/>
      <c r="K100" s="72"/>
      <c r="L100" s="73"/>
      <c r="M100" s="72"/>
      <c r="N100" s="72"/>
      <c r="O100" s="74"/>
      <c r="R100" s="99"/>
      <c r="S100" s="100"/>
      <c r="T100" s="101"/>
      <c r="U100" s="2"/>
    </row>
    <row r="102" spans="2:21" ht="25.35" customHeight="1">
      <c r="F102" s="55"/>
      <c r="G102" s="43"/>
      <c r="R102" s="107"/>
      <c r="S102" s="106"/>
      <c r="U102" s="2"/>
    </row>
    <row r="103" spans="2:21" ht="25.35" customHeight="1">
      <c r="F103" s="55"/>
      <c r="G103" s="43"/>
      <c r="U103" s="2"/>
    </row>
    <row r="104" spans="2:21" ht="25.35" customHeight="1">
      <c r="G104" s="43"/>
    </row>
    <row r="105" spans="2:21" ht="25.35" customHeight="1">
      <c r="G105" s="43"/>
    </row>
    <row r="106" spans="2:21" ht="25.35" customHeight="1">
      <c r="G106" s="43"/>
    </row>
    <row r="107" spans="2:21" ht="25.35" customHeight="1">
      <c r="G107" s="43"/>
      <c r="H107" s="48"/>
      <c r="I107" s="48"/>
      <c r="J107" s="48"/>
      <c r="K107" s="48"/>
      <c r="U107" s="2"/>
    </row>
    <row r="108" spans="2:21" ht="25.35" customHeight="1">
      <c r="G108" s="43"/>
      <c r="H108" s="48"/>
      <c r="I108" s="48"/>
      <c r="J108" s="48"/>
      <c r="K108" s="48"/>
      <c r="U108" s="2"/>
    </row>
    <row r="109" spans="2:21" ht="25.35" customHeight="1">
      <c r="G109" s="43"/>
      <c r="H109" s="48"/>
      <c r="I109" s="48"/>
      <c r="J109" s="48"/>
      <c r="K109" s="48"/>
      <c r="U109" s="2"/>
    </row>
    <row r="110" spans="2:21" ht="25.35" customHeight="1">
      <c r="G110" s="43"/>
      <c r="H110" s="48"/>
      <c r="I110" s="48"/>
      <c r="J110" s="48"/>
      <c r="K110" s="48"/>
      <c r="U110" s="2"/>
    </row>
    <row r="111" spans="2:21" ht="25.35" customHeight="1">
      <c r="G111" s="43"/>
    </row>
    <row r="112" spans="2:21" ht="25.35" customHeight="1">
      <c r="G112" s="43"/>
    </row>
    <row r="113" spans="7:7" ht="25.35" customHeight="1">
      <c r="G113" s="43"/>
    </row>
    <row r="114" spans="7:7" ht="25.35" customHeight="1">
      <c r="G114" s="43"/>
    </row>
    <row r="115" spans="7:7" ht="25.35" customHeight="1">
      <c r="G115" s="43"/>
    </row>
    <row r="116" spans="7:7" ht="25.35" customHeight="1">
      <c r="G116" s="43"/>
    </row>
    <row r="117" spans="7:7" ht="25.35" customHeight="1">
      <c r="G117" s="43"/>
    </row>
  </sheetData>
  <mergeCells count="13">
    <mergeCell ref="B55:O55"/>
    <mergeCell ref="Q55:T55"/>
    <mergeCell ref="B2:O2"/>
    <mergeCell ref="B6:B8"/>
    <mergeCell ref="B18:O18"/>
    <mergeCell ref="Q18:T18"/>
    <mergeCell ref="B25:B27"/>
    <mergeCell ref="B62:B64"/>
    <mergeCell ref="B69:O69"/>
    <mergeCell ref="R69:T69"/>
    <mergeCell ref="B76:B78"/>
    <mergeCell ref="B97:O97"/>
    <mergeCell ref="R97:T97"/>
  </mergeCells>
  <pageMargins left="0.35433070866141736" right="0.35433070866141736" top="0.19685039370078741" bottom="0.19685039370078741" header="0.51181102362204722" footer="0.11811023622047245"/>
  <pageSetup paperSize="8" scale="49" fitToHeight="2" orientation="landscape" r:id="rId1"/>
  <headerFooter alignWithMargins="0">
    <oddFooter>&amp;RSAINWT11 FINAL WATER</oddFooter>
  </headerFooter>
  <rowBreaks count="1" manualBreakCount="1">
    <brk id="59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1978D8F197A41998F795A59F2B414" ma:contentTypeVersion="0" ma:contentTypeDescription="Create a new document." ma:contentTypeScope="" ma:versionID="fd44d495616577017820ffb1e0661c7f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F714BE-BE20-4054-90F1-5FB690813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8E1069-428B-4FB4-ABF0-1C4E4C4618D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e4c319f-f868-4ceb-8801-8cf7367b8c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Bulk Supply</vt:lpstr>
      <vt:lpstr>'Bulk Supply'!Print_Area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Laura Masters</cp:lastModifiedBy>
  <cp:lastPrinted>2017-03-07T09:36:04Z</cp:lastPrinted>
  <dcterms:created xsi:type="dcterms:W3CDTF">2015-10-14T16:49:04Z</dcterms:created>
  <dcterms:modified xsi:type="dcterms:W3CDTF">2017-06-12T11:16:37Z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0x01010069A1978D8F197A41998F795A59F2B414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