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5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2" i="13"/>
  <c r="M11" i="13"/>
  <c r="M38" i="13"/>
  <c r="L38" i="13"/>
  <c r="K38" i="13"/>
  <c r="J38" i="13"/>
  <c r="I38" i="13"/>
  <c r="M18" i="13" l="1"/>
  <c r="M13" i="13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J62" i="12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<sst xmlns="http://schemas.openxmlformats.org/spreadsheetml/2006/main" count="1353" uniqueCount="238">
  <si>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</si>
  <si>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</si>
  <si>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</si>
  <si>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</si>
  <si>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</si>
  <si>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</si>
  <si>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</si>
  <si>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</si>
  <si>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</si>
  <si>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</si>
  <si>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</si>
  <si>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</si>
  <si>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</si>
  <si>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</si>
  <si>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</si>
  <si>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</si>
  <si>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</si>
  <si>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</si>
  <si>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</si>
  <si>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</si>
  <si>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</si>
  <si>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</si>
  <si>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</si>
  <si>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</si>
  <si>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</si>
  <si>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</si>
  <si>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</si>
  <si>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</si>
  <si>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</si>
  <si>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</si>
  <si>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</si>
  <si>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</si>
  <si>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</si>
  <si>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</si>
  <si>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</si>
  <si>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</si>
  <si>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</si>
  <si>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</si>
  <si>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</si>
  <si>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</si>
  <si>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</si>
  <si>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</si>
  <si>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</si>
  <si>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</si>
  <si>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</si>
  <si>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</si>
  <si>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</si>
  <si>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</si>
  <si>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</si>
  <si>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</si>
  <si>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</si>
  <si>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</si>
  <si>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</si>
  <si>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</si>
  <si>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</si>
  <si>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</si>
  <si>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</si>
  <si>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</si>
  <si>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</si>
  <si>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</si>
  <si>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</si>
  <si>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</si>
  <si>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</si>
  <si>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</si>
  <si>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</si>
  <si>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</si>
  <si>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</si>
  <si>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</si>
  <si>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</si>
  <si>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</si>
  <si>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</si>
  <si>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</si>
  <si>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</si>
  <si>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</si>
  <si>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</si>
  <si>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</si>
  <si>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</si>
  <si>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</si>
  <si>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</si>
  <si>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</si>
  <si>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</si>
  <si>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</si>
  <si>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</si>
  <si>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</si>
  <si>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</si>
  <si>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</si>
  <si>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</si>
  <si>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</si>
  <si>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</si>
  <si>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</si>
  <si>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</si>
  <si>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</si>
  <si>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</si>
  <si>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</si>
  <si>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</si>
  <si>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</si>
  <si>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</si>
  <si>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</si>
  <si>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</si>
  <si>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</si>
  <si>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</si>
  <si>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</si>
  <si>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</si>
  <si>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</si>
  <si>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</si>
  <si>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</si>
  <si>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</si>
  <si>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</si>
  <si>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</si>
  <si>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</si>
  <si>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</si>
  <si>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</si>
  <si>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</si>
  <si>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</si>
  <si>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</si>
  <si>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</si>
  <si>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</si>
  <si>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</si>
  <si>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</si>
  <si>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</si>
  <si>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</si>
  <si>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</si>
  <si>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</si>
  <si>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</si>
  <si>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</si>
  <si>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</si>
  <si>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</si>
  <si>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</si>
  <si>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</si>
  <si>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</si>
  <si>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</si>
  <si>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</si>
  <si>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</si>
  <si>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</si>
  <si>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</si>
  <si>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</si>
  <si>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</si>
  <si>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</si>
  <si>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</si>
  <si>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</si>
  <si>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</si>
  <si>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</si>
  <si>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</si>
  <si>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</si>
  <si>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</si>
  <si>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</si>
  <si>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</si>
  <si>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</si>
  <si>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</si>
  <si>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</si>
  <si>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</si>
  <si>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</si>
  <si>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</si>
  <si>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</si>
  <si>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</si>
  <si>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</si>
  <si>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</si>
  <si>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</si>
  <si>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</si>
  <si>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</si>
  <si>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</si>
  <si>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</si>
  <si>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</si>
  <si>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</si>
  <si>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</si>
  <si>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</si>
  <si>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</si>
  <si>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</si>
  <si>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</si>
  <si>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</si>
  <si>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</si>
  <si>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</si>
  <si>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</si>
  <si>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</si>
  <si>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</si>
  <si>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</si>
  <si>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</si>
  <si>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</si>
  <si>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</si>
  <si>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</si>
  <si>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</si>
  <si>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</si>
  <si>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</si>
  <si>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</si>
  <si>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</si>
  <si>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</si>
  <si>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</si>
  <si>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</si>
  <si>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</si>
  <si>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</si>
  <si>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</si>
  <si>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</si>
  <si>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</si>
  <si>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</si>
  <si>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</si>
  <si>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</si>
  <si>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</si>
  <si>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</si>
  <si>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</si>
  <si>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</si>
  <si>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</si>
  <si>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</si>
  <si>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</si>
  <si>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</si>
  <si>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</si>
  <si>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</si>
  <si>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</si>
  <si>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</si>
  <si>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</si>
  <si>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</si>
  <si>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</si>
  <si>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</si>
  <si>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</si>
  <si>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</si>
  <si>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</si>
  <si>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</si>
  <si>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</si>
  <si>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</si>
  <si>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</si>
  <si>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</si>
  <si>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</si>
  <si>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</si>
  <si>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</si>
  <si>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</si>
  <si>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</si>
  <si>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</si>
  <si>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</si>
  <si>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</si>
  <si>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</si>
  <si>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</si>
  <si>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</si>
  <si>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</si>
  <si>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</si>
  <si>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XXX_XLSPF</t>
  </si>
  <si>
    <t>12/04/2017 09:52:55_XLSPF</t>
  </si>
  <si>
    <t>73_XLSPF</t>
  </si>
  <si>
    <t>Wessex Water Services Ltd_XLSPF</t>
  </si>
  <si>
    <t>12/04/2017 09:53:35_XLSPF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</si>
</sst>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WSX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2.4828817551990028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-0.40869037972339939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-0.78532017559285761</v>
      </c>
      <c r="J15" s="140">
        <f>RCM.Outturn.RevCorrection.Water-RCM.FD.RevCorrection.Water</f>
        <v>-0.78532017559285761</v>
      </c>
      <c r="K15" s="140">
        <f>RCM.Outturn.RevCorrection.Water-RCM.FD.RevCorrection.Water</f>
        <v>-0.78532017559285761</v>
      </c>
      <c r="L15" s="140">
        <f>RCM.Outturn.RevCorrection.Water-RCM.FD.RevCorrection.Water</f>
        <v>-0.78532017559285761</v>
      </c>
      <c r="M15" s="140">
        <f>RCM.Outturn.RevCorrection.Water-RCM.FD.RevCorrection.Water</f>
        <v>-0.78532017559285761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5.2969930818053818E-3</v>
      </c>
      <c r="J16" s="140">
        <f>RCM.Outturn.BillingAdj.Water-RCM.FD.BillingAdj.Water</f>
        <v>5.2969930818053818E-3</v>
      </c>
      <c r="K16" s="140">
        <f>RCM.Outturn.BillingAdj.Water-RCM.FD.BillingAdj.Water</f>
        <v>5.2969930818053818E-3</v>
      </c>
      <c r="L16" s="140">
        <f>RCM.Outturn.BillingAdj.Water-RCM.FD.BillingAdj.Water</f>
        <v>5.2969930818053818E-3</v>
      </c>
      <c r="M16" s="140">
        <f>RCM.Outturn.BillingAdj.Water-RCM.FD.BillingAdj.Water</f>
        <v>5.2969930818053818E-3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-0.78002318251105218</v>
      </c>
      <c r="J17" s="142">
        <f>SUM(J15:J16)</f>
        <v>-0.78002318251105218</v>
      </c>
      <c r="K17" s="142">
        <f>SUM(K15:K16)</f>
        <v>-0.78002318251105218</v>
      </c>
      <c r="L17" s="142">
        <f>SUM(L15:L16)</f>
        <v>-0.78002318251105218</v>
      </c>
      <c r="M17" s="143">
        <f>SUM(M15:M16)</f>
        <v>-0.78002318251105218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0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2.4828817551990028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-0.78002318251105218</v>
      </c>
      <c r="J26" s="139">
        <f t="shared" ref="J26" si="4" xml:space="preserve"> I26 + J12 + J17</f>
        <v>-1.5600463650221044</v>
      </c>
      <c r="K26" s="139">
        <f t="shared" ref="K26" si="5" xml:space="preserve"> J26 + K12 + K17</f>
        <v>-2.3400695475331563</v>
      </c>
      <c r="L26" s="139">
        <f t="shared" ref="L26" si="6" xml:space="preserve"> K26 + L12 + L17</f>
        <v>-3.1200927300442087</v>
      </c>
      <c r="M26" s="139">
        <f xml:space="preserve"> L26 + M12 + M17</f>
        <v>-4.3088062922786605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-1.8259245370796577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-1.8259245370796577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2.4828817551990028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-0.40869037972339939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2.5722654983861668</v>
      </c>
      <c r="O39" s="139">
        <f>N39*(1+Financing.Rate)</f>
        <v>2.664867056328069</v>
      </c>
      <c r="P39" s="130">
        <f>O39*(1+Financing.Rate)</f>
        <v>2.7608022703558794</v>
      </c>
      <c r="Q39" s="139">
        <f>P39*(1+Financing.Rate)</f>
        <v>2.8601911520886913</v>
      </c>
      <c r="R39" s="139">
        <f>Q39*(1+Financing.Rate)</f>
        <v>2.9631580335638845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0.48027627836488174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-0.42340323339344177</v>
      </c>
      <c r="O42" s="139">
        <f>N42*(1+Financing.Rate)</f>
        <v>-0.43864574979560567</v>
      </c>
      <c r="P42" s="130">
        <f>O42*(1+Financing.Rate)</f>
        <v>-0.4544369967882475</v>
      </c>
      <c r="Q42" s="130">
        <f>P42*(1+Financing.Rate)</f>
        <v>-0.47079672867262445</v>
      </c>
      <c r="R42" s="130">
        <f>Q42*(1+Financing.Rate)</f>
        <v>-0.48774541090483897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-7.9055031181439583E-2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0.40122124718344215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2.9631580335638845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-0.48774541090483897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2.4754126226590456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-0.65803346088295811</v>
      </c>
      <c r="J55" s="141">
        <f>IF($M$31, J15/(1+Financing.Rate)^(6-J6), 0)</f>
        <v>-0.68172266547474458</v>
      </c>
      <c r="K55" s="141">
        <f>IF($M$31, K15/(1+Financing.Rate)^(6-K6), 0)</f>
        <v>-0.70626468143183541</v>
      </c>
      <c r="L55" s="141">
        <f>IF($M$31, L15/(1+Financing.Rate)^(6-L6), 0)</f>
        <v>-0.73169020996338152</v>
      </c>
      <c r="M55" s="141">
        <f>IF($M$31, M15/(1+Financing.Rate)^(6-M6), 0)</f>
        <v>-0.75803105752206335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4.4384428138015391E-3</v>
      </c>
      <c r="J56" s="141">
        <f>IF($M$31, J16/(1+Financing.Rate)^(6-J6), 0)</f>
        <v>4.5982267550983948E-3</v>
      </c>
      <c r="K56" s="141">
        <f>IF($M$31, K16/(1+Financing.Rate)^(6-K6), 0)</f>
        <v>4.763762918281937E-3</v>
      </c>
      <c r="L56" s="141">
        <f>IF($M$31, L16/(1+Financing.Rate)^(6-L6), 0)</f>
        <v>4.9352583833400868E-3</v>
      </c>
      <c r="M56" s="141">
        <f>IF($M$31, M16/(1+Financing.Rate)^(6-M6), 0)</f>
        <v>5.1129276851403296E-3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-0.65359501806915654</v>
      </c>
      <c r="J57" s="142">
        <f>SUM(J55:J56)</f>
        <v>-0.67712443871964623</v>
      </c>
      <c r="K57" s="142">
        <f>SUM(K55:K56)</f>
        <v>-0.70150091851355345</v>
      </c>
      <c r="L57" s="142">
        <f>SUM(L55:L56)</f>
        <v>-0.72675495158004144</v>
      </c>
      <c r="M57" s="143">
        <f>SUM(M55:M56)</f>
        <v>-0.75291812983692297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-0.65803346088295811</v>
      </c>
      <c r="J62" s="141">
        <f t="shared" si="7"/>
        <v>-0.68172266547474458</v>
      </c>
      <c r="K62" s="141">
        <f t="shared" si="7"/>
        <v>-0.70626468143183541</v>
      </c>
      <c r="L62" s="141">
        <f t="shared" si="7"/>
        <v>-0.73169020996338152</v>
      </c>
      <c r="M62" s="141">
        <f t="shared" si="7"/>
        <v>-0.75803105752206335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4.4384428138015391E-3</v>
      </c>
      <c r="J63" s="141">
        <f t="shared" si="7"/>
        <v>4.5982267550983948E-3</v>
      </c>
      <c r="K63" s="141">
        <f t="shared" si="7"/>
        <v>4.763762918281937E-3</v>
      </c>
      <c r="L63" s="141">
        <f t="shared" si="7"/>
        <v>4.9352583833400868E-3</v>
      </c>
      <c r="M63" s="141">
        <f t="shared" si="7"/>
        <v>5.1129276851403296E-3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-0.65359501806915654</v>
      </c>
      <c r="J64" s="142">
        <f>SUM(J62:J63)</f>
        <v>-0.67712443871964623</v>
      </c>
      <c r="K64" s="142">
        <f>SUM(K62:K63)</f>
        <v>-0.70150091851355345</v>
      </c>
      <c r="L64" s="142">
        <f>SUM(L62:L63)</f>
        <v>-0.72675495158004144</v>
      </c>
      <c r="M64" s="143">
        <f>SUM(M62:M63)</f>
        <v>-0.75291812983692297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WSX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-0.1854391278960037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0.11756492637602101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-1.4672341095400099</v>
      </c>
      <c r="J15" s="140">
        <f>RCM.Outturn.RevCorrection.Waste-RCM.FD.RevCorrection.Waste</f>
        <v>-1.4672341095400099</v>
      </c>
      <c r="K15" s="140">
        <f>RCM.Outturn.RevCorrection.Waste-RCM.FD.RevCorrection.Waste</f>
        <v>-1.4672341095400099</v>
      </c>
      <c r="L15" s="140">
        <f>RCM.Outturn.RevCorrection.Waste-RCM.FD.RevCorrection.Waste</f>
        <v>-1.4672341095400099</v>
      </c>
      <c r="M15" s="140">
        <f>RCM.Outturn.RevCorrection.Waste-RCM.FD.RevCorrection.Waste</f>
        <v>-1.4672341095400099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-4.2291158417283495E-2</v>
      </c>
      <c r="J16" s="140">
        <f>RCM.Outturn.BillingAdj.Waste-RCM.FD.BillingAdj.Waste</f>
        <v>-4.2291158417283495E-2</v>
      </c>
      <c r="K16" s="140">
        <f>RCM.Outturn.BillingAdj.Waste-RCM.FD.BillingAdj.Waste</f>
        <v>-4.2291158417283495E-2</v>
      </c>
      <c r="L16" s="140">
        <f>RCM.Outturn.BillingAdj.Waste-RCM.FD.BillingAdj.Waste</f>
        <v>-4.2291158417283495E-2</v>
      </c>
      <c r="M16" s="140">
        <f>RCM.Outturn.BillingAdj.Waste-RCM.FD.BillingAdj.Waste</f>
        <v>-4.2291158417283495E-2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-1.5095252679572935</v>
      </c>
      <c r="J17" s="142">
        <f>SUM(J15:J16)</f>
        <v>-1.5095252679572935</v>
      </c>
      <c r="K17" s="142">
        <f>SUM(K15:K16)</f>
        <v>-1.5095252679572935</v>
      </c>
      <c r="L17" s="142">
        <f>SUM(L15:L16)</f>
        <v>-1.5095252679572935</v>
      </c>
      <c r="M17" s="143">
        <f>SUM(M15:M16)</f>
        <v>-1.5095252679572935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-0.1854391278960037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-1.5095252679572935</v>
      </c>
      <c r="J26" s="139">
        <f t="shared" si="3"/>
        <v>-3.0190505359145869</v>
      </c>
      <c r="K26" s="139">
        <f t="shared" si="3"/>
        <v>-4.5285758038718802</v>
      </c>
      <c r="L26" s="139">
        <f t="shared" si="3"/>
        <v>-6.0381010718291739</v>
      </c>
      <c r="M26" s="139">
        <f t="shared" si="3"/>
        <v>-7.4300614134104466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-7.6155005413064503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-7.6155005413064503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-0.1854391278960037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0.11756492637602101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-0.19211493650025985</v>
      </c>
      <c r="O39" s="139">
        <f>N39*(1+Financing.Rate)</f>
        <v>-0.19903107421426922</v>
      </c>
      <c r="P39" s="130">
        <f>O39*(1+Financing.Rate)</f>
        <v>-0.20619619288598293</v>
      </c>
      <c r="Q39" s="139">
        <f>P39*(1+Financing.Rate)</f>
        <v>-0.21361925582987831</v>
      </c>
      <c r="R39" s="139">
        <f>Q39*(1+Financing.Rate)</f>
        <v>-0.22130954903975394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-3.5870421143750247E-2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0.12179726372555777</v>
      </c>
      <c r="O42" s="139">
        <f>N42*(1+Financing.Rate)</f>
        <v>0.12618196521967787</v>
      </c>
      <c r="P42" s="130">
        <f>O42*(1+Financing.Rate)</f>
        <v>0.13072451596758627</v>
      </c>
      <c r="Q42" s="130">
        <f>P42*(1+Financing.Rate)</f>
        <v>0.13543059854241937</v>
      </c>
      <c r="R42" s="130">
        <f>Q42*(1+Financing.Rate)</f>
        <v>0.14030610008994648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2.2741173713925478E-2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-1.312924742982477E-2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-0.22130954903975394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0.14030610008994648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-8.1003448949807461E-2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-1.2294210298331714</v>
      </c>
      <c r="J55" s="141">
        <f>IF($M$31, J15/(1+Financing.Rate)^(6-J6), 0)</f>
        <v>-1.2736801869071657</v>
      </c>
      <c r="K55" s="141">
        <f>IF($M$31, K15/(1+Financing.Rate)^(6-K6), 0)</f>
        <v>-1.3195326736358235</v>
      </c>
      <c r="L55" s="141">
        <f>IF($M$31, L15/(1+Financing.Rate)^(6-L6), 0)</f>
        <v>-1.3670358498867132</v>
      </c>
      <c r="M55" s="141">
        <f>IF($M$31, M15/(1+Financing.Rate)^(6-M6), 0)</f>
        <v>-1.4162491404826349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-3.543649864472883E-2</v>
      </c>
      <c r="J56" s="141">
        <f>IF($M$31, J16/(1+Financing.Rate)^(6-J6), 0)</f>
        <v>-3.671221259593907E-2</v>
      </c>
      <c r="K56" s="141">
        <f>IF($M$31, K16/(1+Financing.Rate)^(6-K6), 0)</f>
        <v>-3.8033852249392874E-2</v>
      </c>
      <c r="L56" s="141">
        <f>IF($M$31, L16/(1+Financing.Rate)^(6-L6), 0)</f>
        <v>-3.9403070930371022E-2</v>
      </c>
      <c r="M56" s="141">
        <f>IF($M$31, M16/(1+Financing.Rate)^(6-M6), 0)</f>
        <v>-4.0821581483864375E-2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-1.2648575284779002</v>
      </c>
      <c r="J57" s="142">
        <f>SUM(J55:J56)</f>
        <v>-1.3103923995031048</v>
      </c>
      <c r="K57" s="142">
        <f>SUM(K55:K56)</f>
        <v>-1.3575665258852163</v>
      </c>
      <c r="L57" s="142">
        <f>SUM(L55:L56)</f>
        <v>-1.4064389208170842</v>
      </c>
      <c r="M57" s="143">
        <f>SUM(M55:M56)</f>
        <v>-1.4570707219664993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-1.2294210298331714</v>
      </c>
      <c r="J62" s="141">
        <f t="shared" si="4"/>
        <v>-1.2736801869071657</v>
      </c>
      <c r="K62" s="141">
        <f t="shared" si="4"/>
        <v>-1.3195326736358235</v>
      </c>
      <c r="L62" s="141">
        <f t="shared" si="4"/>
        <v>-1.3670358498867132</v>
      </c>
      <c r="M62" s="141">
        <f t="shared" si="4"/>
        <v>-1.4162491404826349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-3.543649864472883E-2</v>
      </c>
      <c r="J63" s="141">
        <f t="shared" si="4"/>
        <v>-3.671221259593907E-2</v>
      </c>
      <c r="K63" s="141">
        <f t="shared" si="4"/>
        <v>-3.8033852249392874E-2</v>
      </c>
      <c r="L63" s="141">
        <f t="shared" si="4"/>
        <v>-3.9403070930371022E-2</v>
      </c>
      <c r="M63" s="141">
        <f t="shared" si="4"/>
        <v>-4.0821581483864375E-2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-1.2648575284779002</v>
      </c>
      <c r="J64" s="142">
        <f>SUM(J62:J63)</f>
        <v>-1.3103923995031048</v>
      </c>
      <c r="K64" s="142">
        <f>SUM(K62:K63)</f>
        <v>-1.3575665258852163</v>
      </c>
      <c r="L64" s="142">
        <f>SUM(L62:L63)</f>
        <v>-1.4064389208170842</v>
      </c>
      <c r="M64" s="143">
        <f>SUM(M62:M63)</f>
        <v>-1.4570707219664993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2.9631580335638845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-0.48774541090483897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-0.22130954903975394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0.14030610008994648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-3.5357420752749826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2.3848618555662289E-2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-3.5118934567193207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-6.6059188807455085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-0.19040721590429616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-6.7963260966498051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WSX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237</v>
      </c>
    </row>
    <row r="3" spans="1:2">
      <c r="A3" t="s">
        <v>213</v>
      </c>
      <c r="B3" t="s">
        <v>234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235</v>
      </c>
    </row>
    <row r="6" spans="1:2">
      <c r="A6" t="s">
        <v>142</v>
      </c>
      <c r="B6" t="s">
        <v>236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4.55468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115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-170.338202307713</v>
      </c>
      <c r="Q4" s="119"/>
    </row>
    <row r="5" spans="1:17">
      <c r="A5" t="s">
        <v>115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13.4280894894152</v>
      </c>
      <c r="Q5" s="119"/>
    </row>
    <row r="6" spans="1:17">
      <c r="A6" t="s">
        <v>115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-100.868775253455</v>
      </c>
      <c r="Q6" s="119"/>
    </row>
    <row r="7" spans="1:17">
      <c r="A7" t="s">
        <v>115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0.68067021141545603</v>
      </c>
      <c r="Q7" s="119"/>
    </row>
    <row r="8" spans="1:17">
      <c r="A8" t="s">
        <v>115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115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-167.855320552514</v>
      </c>
      <c r="Q9" s="119"/>
    </row>
    <row r="10" spans="1:17">
      <c r="A10" t="s">
        <v>115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13.0193991096918</v>
      </c>
      <c r="Q10" s="119"/>
    </row>
    <row r="11" spans="1:17">
      <c r="A11" t="s">
        <v>115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-101.054214381351</v>
      </c>
      <c r="Q11" s="119"/>
    </row>
    <row r="12" spans="1:17">
      <c r="A12" t="s">
        <v>115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0.79823513779147703</v>
      </c>
      <c r="Q12" s="119"/>
    </row>
    <row r="13" spans="1:17">
      <c r="A13" t="s">
        <v>115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3.5999999999999997E-2</v>
      </c>
    </row>
    <row r="14" spans="1:17">
      <c r="A14" t="s">
        <v>115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0.17536642749135201</v>
      </c>
      <c r="L14" s="119">
        <v>0.17536642749135201</v>
      </c>
      <c r="M14" s="119">
        <v>0.17536642749135201</v>
      </c>
      <c r="N14" s="119">
        <v>0.17536642749135201</v>
      </c>
      <c r="O14" s="119">
        <v>0.17536642749135201</v>
      </c>
      <c r="P14" s="119"/>
      <c r="Q14" s="119"/>
    </row>
    <row r="15" spans="1:17">
      <c r="A15" t="s">
        <v>115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0.10231304231141899</v>
      </c>
      <c r="L15" s="119">
        <v>0.10231304231141899</v>
      </c>
      <c r="M15" s="119">
        <v>0.10231304231141899</v>
      </c>
      <c r="N15" s="119">
        <v>0.10231304231141899</v>
      </c>
      <c r="O15" s="119">
        <v>0.10231304231141899</v>
      </c>
      <c r="P15" s="119"/>
      <c r="Q15" s="119"/>
    </row>
    <row r="16" spans="1:17">
      <c r="A16" t="s">
        <v>115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-2.9882620159006299</v>
      </c>
      <c r="L16" s="119">
        <v>-2.9882620159006299</v>
      </c>
      <c r="M16" s="119">
        <v>-2.9882620159006299</v>
      </c>
      <c r="N16" s="119">
        <v>-2.9882620159006299</v>
      </c>
      <c r="O16" s="119">
        <v>-2.9882620159006299</v>
      </c>
      <c r="P16" s="119"/>
      <c r="Q16" s="119"/>
    </row>
    <row r="17" spans="1:17">
      <c r="A17" t="s">
        <v>115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9.9790957037490399E-2</v>
      </c>
      <c r="L17" s="119">
        <v>9.9790957037490399E-2</v>
      </c>
      <c r="M17" s="119">
        <v>9.9790957037490399E-2</v>
      </c>
      <c r="N17" s="119">
        <v>9.9790957037490399E-2</v>
      </c>
      <c r="O17" s="119">
        <v>9.9790957037490399E-2</v>
      </c>
      <c r="P17" s="119"/>
      <c r="Q17" s="119"/>
    </row>
    <row r="18" spans="1:17">
      <c r="A18" t="s">
        <v>115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115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115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WSX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-170.338202307713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13.4280894894152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-156.91011281829782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-167.855320552514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13.0193991096918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-154.83592144282221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0.96068660308420961</v>
      </c>
      <c r="J24" s="125">
        <f>VLOOKUP($T$1&amp;$B24,'RCM PR14'!$B$4:$K$99,COLUMN(H1)-1,FALSE)</f>
        <v>0.96068660308420961</v>
      </c>
      <c r="K24" s="125">
        <f>VLOOKUP($T$1&amp;$B24,'RCM PR14'!$B$4:$K$99,COLUMN(I1)-1,FALSE)</f>
        <v>0.96068660308420961</v>
      </c>
      <c r="L24" s="125">
        <f>VLOOKUP($T$1&amp;$B24,'RCM PR14'!$B$4:$K$99,COLUMN(J1)-1,FALSE)</f>
        <v>0.96068660308420961</v>
      </c>
      <c r="M24" s="125">
        <f>VLOOKUP($T$1&amp;$B24,'RCM PR14'!$B$4:$K$99,COLUMN(K1)-1,FALSE)</f>
        <v>0.96068660308420961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9.7016049229613613E-2</v>
      </c>
      <c r="J25" s="125">
        <f>VLOOKUP($T$1&amp;$B25,'RCM PR14'!$B$4:$K$99,COLUMN(H2)-1,FALSE)</f>
        <v>9.7016049229613613E-2</v>
      </c>
      <c r="K25" s="125">
        <f>VLOOKUP($T$1&amp;$B25,'RCM PR14'!$B$4:$K$99,COLUMN(I2)-1,FALSE)</f>
        <v>9.7016049229613613E-2</v>
      </c>
      <c r="L25" s="125">
        <f>VLOOKUP($T$1&amp;$B25,'RCM PR14'!$B$4:$K$99,COLUMN(J2)-1,FALSE)</f>
        <v>9.7016049229613613E-2</v>
      </c>
      <c r="M25" s="125">
        <f>VLOOKUP($T$1&amp;$B25,'RCM PR14'!$B$4:$K$99,COLUMN(K2)-1,FALSE)</f>
        <v>9.7016049229613613E-2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0.17536642749135201</v>
      </c>
      <c r="J28" s="125">
        <f>+F_Inputs!L14</f>
        <v>0.17536642749135201</v>
      </c>
      <c r="K28" s="125">
        <f>+F_Inputs!M14</f>
        <v>0.17536642749135201</v>
      </c>
      <c r="L28" s="125">
        <f>+F_Inputs!N14</f>
        <v>0.17536642749135201</v>
      </c>
      <c r="M28" s="125">
        <f>+F_Inputs!O14</f>
        <v>0.17536642749135201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0.10231304231141899</v>
      </c>
      <c r="J29" s="125">
        <f>+F_Inputs!L15</f>
        <v>0.10231304231141899</v>
      </c>
      <c r="K29" s="125">
        <f>+F_Inputs!M15</f>
        <v>0.10231304231141899</v>
      </c>
      <c r="L29" s="125">
        <f>+F_Inputs!N15</f>
        <v>0.10231304231141899</v>
      </c>
      <c r="M29" s="125">
        <f>+F_Inputs!O15</f>
        <v>0.10231304231141899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0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0</v>
      </c>
      <c r="M35" s="125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0</v>
      </c>
      <c r="K38" s="125">
        <f>F_Inputs!H18</f>
        <v>0</v>
      </c>
      <c r="L38" s="125">
        <f>F_Inputs!I18</f>
        <v>0</v>
      </c>
      <c r="M38" s="125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WSX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-100.868775253455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0.68067021141545603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-100.18810504203954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-101.054214381351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0.79823513779147703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-100.25597924355952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-1.52102790636062</v>
      </c>
      <c r="J24" s="134">
        <f>VLOOKUP($T$1&amp;$B24,'RCM PR14'!$B$4:$K$99,COLUMN(H1)-1,FALSE)</f>
        <v>-1.52102790636062</v>
      </c>
      <c r="K24" s="134">
        <f>VLOOKUP($T$1&amp;$B24,'RCM PR14'!$B$4:$K$99,COLUMN(I1)-1,FALSE)</f>
        <v>-1.52102790636062</v>
      </c>
      <c r="L24" s="134">
        <f>VLOOKUP($T$1&amp;$B24,'RCM PR14'!$B$4:$K$99,COLUMN(J1)-1,FALSE)</f>
        <v>-1.52102790636062</v>
      </c>
      <c r="M24" s="134">
        <f>VLOOKUP($T$1&amp;$B24,'RCM PR14'!$B$4:$K$99,COLUMN(K1)-1,FALSE)</f>
        <v>-1.52102790636062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0.14208211545477389</v>
      </c>
      <c r="J25" s="134">
        <f>VLOOKUP($T$1&amp;$B25,'RCM PR14'!$B$4:$K$99,COLUMN(H2)-1,FALSE)</f>
        <v>0.14208211545477389</v>
      </c>
      <c r="K25" s="134">
        <f>VLOOKUP($T$1&amp;$B25,'RCM PR14'!$B$4:$K$99,COLUMN(I2)-1,FALSE)</f>
        <v>0.14208211545477389</v>
      </c>
      <c r="L25" s="134">
        <f>VLOOKUP($T$1&amp;$B25,'RCM PR14'!$B$4:$K$99,COLUMN(J2)-1,FALSE)</f>
        <v>0.14208211545477389</v>
      </c>
      <c r="M25" s="134">
        <f>VLOOKUP($T$1&amp;$B25,'RCM PR14'!$B$4:$K$99,COLUMN(K2)-1,FALSE)</f>
        <v>0.14208211545477389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-2.9882620159006299</v>
      </c>
      <c r="J28" s="134">
        <f>+F_Inputs!L16</f>
        <v>-2.9882620159006299</v>
      </c>
      <c r="K28" s="134">
        <f>+F_Inputs!M16</f>
        <v>-2.9882620159006299</v>
      </c>
      <c r="L28" s="134">
        <f>+F_Inputs!N16</f>
        <v>-2.9882620159006299</v>
      </c>
      <c r="M28" s="134">
        <f>+F_Inputs!O16</f>
        <v>-2.9882620159006299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9.9790957037490399E-2</v>
      </c>
      <c r="J29" s="134">
        <f>+F_Inputs!L17</f>
        <v>9.9790957037490399E-2</v>
      </c>
      <c r="K29" s="134">
        <f>+F_Inputs!M17</f>
        <v>9.9790957037490399E-2</v>
      </c>
      <c r="L29" s="134">
        <f>+F_Inputs!N17</f>
        <v>9.9790957037490399E-2</v>
      </c>
      <c r="M29" s="134">
        <f>+F_Inputs!O17</f>
        <v>9.9790957037490399E-2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C54C9-EC3D-4476-9409-919C696384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4c319f-f868-4ceb-8801-8cf7367b8c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840EFE-DDC8-4B00-BD6B-3FD369F4A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A91795-52D2-43F9-9962-47C156542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