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4078" windowHeight="11738" firstSheet="2" activeTab="3"/>
  </bookViews>
  <sheets>
    <sheet name="Cover" sheetId="14" r:id="rId1"/>
    <sheet name="F_Inputs HDD" sheetId="27" r:id="rId2"/>
    <sheet name="HDD-WN601001" sheetId="6" r:id="rId3"/>
    <sheet name="HDD-WR801001" sheetId="23" r:id="rId4"/>
    <sheet name="HDD-WN602001" sheetId="24" r:id="rId5"/>
    <sheet name="HDD-WR803001" sheetId="26" r:id="rId6"/>
    <sheet name="HDD-WR802001" sheetId="25" r:id="rId7"/>
    <sheet name="Summary" sheetId="19" r:id="rId8"/>
  </sheets>
  <calcPr calcId="152511" calcOnSave="0"/>
</workbook>
</file>

<file path=xl/calcChain.xml><?xml version="1.0" encoding="utf-8"?>
<calcChain xmlns="http://schemas.openxmlformats.org/spreadsheetml/2006/main">
  <c r="C33" i="6" l="1"/>
  <c r="C12" i="6"/>
  <c r="C31" i="25" l="1"/>
  <c r="C32" i="23" l="1"/>
  <c r="C32" i="24"/>
  <c r="C32" i="6"/>
  <c r="C12" i="24"/>
  <c r="E7" i="19" s="1"/>
  <c r="G9" i="19" l="1"/>
  <c r="H9" i="19"/>
  <c r="C32" i="25"/>
  <c r="B9" i="19"/>
  <c r="D9" i="19"/>
  <c r="C9" i="19"/>
  <c r="C17" i="25" l="1"/>
  <c r="C16" i="25"/>
  <c r="C15" i="25"/>
  <c r="C14" i="25"/>
  <c r="C13" i="25"/>
  <c r="C12" i="25" l="1"/>
  <c r="D8" i="19"/>
  <c r="D7" i="19"/>
  <c r="D5" i="19"/>
  <c r="F9" i="19" l="1"/>
  <c r="E9" i="19"/>
  <c r="C33" i="25"/>
  <c r="G8" i="19" l="1"/>
  <c r="H8" i="19"/>
  <c r="F8" i="19"/>
  <c r="C8" i="19"/>
  <c r="B8" i="19"/>
  <c r="G7" i="19"/>
  <c r="H7" i="19"/>
  <c r="C7" i="19"/>
  <c r="B7" i="19"/>
  <c r="G6" i="19"/>
  <c r="H6" i="19"/>
  <c r="D6" i="19"/>
  <c r="C6" i="19"/>
  <c r="B6" i="19"/>
  <c r="G5" i="19"/>
  <c r="H5" i="19"/>
  <c r="F5" i="19"/>
  <c r="C5" i="19"/>
  <c r="B5" i="19"/>
  <c r="G20" i="19" l="1"/>
  <c r="F20" i="19"/>
  <c r="H20" i="19"/>
  <c r="E20" i="19"/>
  <c r="I20" i="19"/>
  <c r="C23" i="19"/>
  <c r="C22" i="19"/>
  <c r="C21" i="19"/>
  <c r="C12" i="23"/>
  <c r="C21" i="23" s="1"/>
  <c r="F6" i="19" s="1"/>
  <c r="C19" i="19" s="1"/>
  <c r="E6" i="19" l="1"/>
  <c r="C33" i="23"/>
  <c r="E5" i="19" l="1"/>
  <c r="C12" i="26"/>
  <c r="E8" i="19" s="1"/>
  <c r="C21" i="24" l="1"/>
  <c r="C33" i="24" l="1"/>
  <c r="F7" i="19"/>
  <c r="C20" i="19" s="1"/>
</calcChain>
</file>

<file path=xl/sharedStrings.xml><?xml version="1.0" encoding="utf-8"?>
<sst xmlns="http://schemas.openxmlformats.org/spreadsheetml/2006/main" count="1466" uniqueCount="415">
  <si>
    <t>Cover sheet</t>
  </si>
  <si>
    <t>Company</t>
  </si>
  <si>
    <t>2020-21</t>
  </si>
  <si>
    <t>2021-22</t>
  </si>
  <si>
    <t>2022-23</t>
  </si>
  <si>
    <t>2023-24</t>
  </si>
  <si>
    <t>2024-25</t>
  </si>
  <si>
    <t>Water resources</t>
  </si>
  <si>
    <t>Bioresources</t>
  </si>
  <si>
    <t>Residential retail</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</si>
  <si>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</si>
  <si>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</si>
  <si>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</si>
  <si>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</si>
  <si>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</si>
  <si>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</si>
  <si>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</si>
  <si>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</si>
  <si>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</si>
  <si>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</si>
  <si>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</si>
  <si>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</si>
  <si>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</si>
  <si>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</si>
  <si>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</si>
  <si>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</si>
  <si>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</si>
  <si>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</si>
  <si>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</si>
  <si>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</si>
  <si>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</si>
  <si>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</si>
  <si>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</si>
  <si>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</si>
  <si>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</si>
  <si>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</si>
  <si>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</si>
  <si>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Wastewater network plus</t>
  </si>
  <si>
    <t>IAP scoring</t>
  </si>
  <si>
    <t>Assessment of overall quality for IAP scoring</t>
  </si>
  <si>
    <t>Supply Resilience</t>
  </si>
  <si>
    <t>Reservoir Safety</t>
  </si>
  <si>
    <t>Reducing Lead</t>
  </si>
  <si>
    <t>Enhancing biodiversity and well-being</t>
  </si>
  <si>
    <t>Density and economies of scale</t>
  </si>
  <si>
    <t>Price Review 2019</t>
  </si>
  <si>
    <t>£m</t>
  </si>
  <si>
    <t>Capital expenditure - Totex - Sludge treatment</t>
  </si>
  <si>
    <t>WWS1021SDT</t>
  </si>
  <si>
    <t>HDD</t>
  </si>
  <si>
    <t>Expenditure  - Total business retail costs, less services to developers and miscellaneous costs</t>
  </si>
  <si>
    <t>R40010</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</si>
  <si>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</si>
  <si>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</si>
  <si>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</si>
  <si>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</si>
  <si>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</si>
  <si>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</si>
  <si>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</si>
  <si>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</si>
  <si>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</si>
  <si>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</si>
  <si>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</si>
  <si>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</si>
  <si>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</si>
  <si>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</si>
  <si>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</si>
  <si>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</si>
  <si>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</si>
  <si>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</si>
  <si>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</si>
  <si>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</si>
  <si>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</si>
  <si>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</si>
  <si>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</si>
  <si>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</si>
  <si>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</si>
  <si>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</si>
  <si>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</si>
  <si>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</si>
  <si>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</si>
  <si>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</si>
  <si>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</si>
  <si>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</si>
  <si>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</si>
  <si>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</si>
  <si>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</si>
  <si>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</si>
  <si>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</si>
  <si>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</si>
  <si>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</si>
  <si>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</si>
  <si>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</si>
  <si>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</si>
  <si>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</si>
  <si>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</si>
  <si>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</si>
  <si>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</si>
  <si>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</si>
  <si>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</si>
  <si>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</si>
  <si>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</si>
  <si>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</si>
  <si>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</si>
  <si>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</si>
  <si>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</si>
  <si>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</si>
  <si>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</si>
  <si>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</si>
  <si>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</si>
  <si>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</si>
  <si>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</si>
  <si>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</si>
  <si>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</si>
  <si>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</si>
  <si>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</si>
  <si>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</si>
  <si>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</si>
  <si>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</si>
  <si>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</si>
  <si>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</si>
  <si>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</si>
  <si>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</si>
  <si>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</si>
  <si>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</si>
  <si>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</si>
  <si>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</si>
  <si>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</si>
  <si>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</si>
  <si>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</si>
  <si>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</si>
  <si>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</si>
  <si>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</si>
  <si>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</si>
  <si>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</si>
  <si>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</si>
  <si>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</si>
  <si>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</si>
  <si>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</si>
  <si>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</si>
  <si>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</si>
  <si>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</si>
  <si>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</si>
  <si>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</si>
  <si>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</si>
  <si>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</si>
  <si>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</si>
  <si>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</si>
  <si>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</si>
  <si>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</si>
  <si>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</si>
  <si>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</si>
  <si>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</si>
  <si>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</si>
  <si>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</si>
  <si>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</si>
  <si>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</si>
  <si>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</si>
  <si>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</si>
  <si>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</si>
  <si>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</si>
  <si>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</si>
  <si>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</si>
  <si>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</si>
  <si>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</si>
  <si>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</si>
  <si>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</si>
  <si>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</si>
  <si>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</si>
  <si>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</si>
  <si>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</si>
  <si>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</si>
  <si>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</si>
  <si>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</si>
  <si>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</si>
  <si>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</si>
  <si>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</si>
  <si>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</si>
  <si>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</si>
  <si>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</si>
  <si>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</si>
  <si>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</si>
  <si>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</si>
  <si>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</si>
  <si>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</si>
  <si>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</si>
  <si>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</si>
  <si>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</si>
  <si>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</si>
  <si>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</si>
  <si>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</si>
  <si>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</si>
  <si>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</si>
  <si>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</si>
  <si>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</si>
  <si>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</si>
  <si>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</si>
  <si>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</si>
  <si>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</si>
  <si>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</si>
  <si>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</si>
  <si>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</si>
  <si>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</si>
  <si>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</si>
  <si>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</si>
  <si>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</si>
  <si>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</si>
  <si>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</si>
  <si>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</si>
  <si>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</si>
  <si>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</si>
  <si>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</si>
  <si>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</si>
  <si>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</si>
  <si>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</si>
  <si>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</si>
  <si>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</si>
  <si>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</si>
  <si>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</si>
  <si>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</si>
  <si>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</si>
  <si>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</si>
  <si>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</si>
  <si>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</si>
  <si>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</si>
  <si>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</si>
  <si>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</si>
  <si>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</si>
  <si>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</si>
  <si>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</si>
  <si>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</si>
  <si>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</si>
  <si>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</si>
  <si>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</si>
  <si>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</si>
  <si>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</si>
  <si>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</si>
  <si>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</si>
  <si>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</si>
  <si>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</si>
  <si>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</si>
  <si>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</si>
  <si>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</si>
  <si>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</si>
  <si>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</si>
  <si>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</si>
  <si>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</si>
  <si>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</si>
  <si>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</si>
  <si>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</si>
  <si>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</si>
  <si>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</si>
  <si>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</si>
  <si>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</si>
  <si>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</si>
  <si>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</si>
  <si>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</si>
  <si>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</si>
  <si>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</si>
  <si>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</si>
  <si>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Cost Adjustment Claim</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</si>
  <si>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</si>
  <si>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</si>
  <si>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</si>
  <si>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</si>
  <si>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</si>
  <si>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</si>
  <si>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</si>
  <si>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</si>
  <si>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</si>
  <si>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</si>
  <si>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</si>
  <si>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</si>
  <si>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</si>
  <si>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</si>
  <si>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</si>
  <si>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</si>
  <si>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</si>
  <si>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</si>
  <si>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</si>
  <si>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</si>
  <si>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</si>
  <si>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</si>
  <si>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</si>
  <si>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</si>
  <si>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</si>
  <si>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</si>
  <si>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</si>
  <si>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</si>
  <si>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Model claim</t>
  </si>
  <si>
    <t>WR803002</t>
  </si>
  <si>
    <t>WR803001</t>
  </si>
  <si>
    <t>WR802004</t>
  </si>
  <si>
    <t>WR802003</t>
  </si>
  <si>
    <t>Cost adjustment</t>
  </si>
  <si>
    <t>WR802002</t>
  </si>
  <si>
    <t>WR802001</t>
  </si>
  <si>
    <t>WR801004</t>
  </si>
  <si>
    <t>WR801003</t>
  </si>
  <si>
    <t>WR801002</t>
  </si>
  <si>
    <t>WR801001</t>
  </si>
  <si>
    <t>Latest</t>
  </si>
  <si>
    <t>Default for Price Review 2019 base run</t>
  </si>
  <si>
    <t>2019-20</t>
  </si>
  <si>
    <t>2018-19</t>
  </si>
  <si>
    <t>2017-18</t>
  </si>
  <si>
    <t>2016-17</t>
  </si>
  <si>
    <t>2015-16</t>
  </si>
  <si>
    <t>2014-15</t>
  </si>
  <si>
    <t>2013-14</t>
  </si>
  <si>
    <t>2012-13</t>
  </si>
  <si>
    <t>2011-12</t>
  </si>
  <si>
    <t>2010-11</t>
  </si>
  <si>
    <t>Description_input</t>
  </si>
  <si>
    <t>Model</t>
  </si>
  <si>
    <t>Unit</t>
  </si>
  <si>
    <t>Item description</t>
  </si>
  <si>
    <t>Reference</t>
  </si>
  <si>
    <t>Acronym</t>
  </si>
  <si>
    <t>CACs - IT</t>
  </si>
  <si>
    <t>HDD-WR803001</t>
  </si>
  <si>
    <t>Reject</t>
  </si>
  <si>
    <t>"hdd_appendix_a4_enhancement_claims_combined.pdf" pg 2</t>
  </si>
  <si>
    <t>hdd_appendix_a4_enhancement_claims_combined
Hafren Dyfrdwy Customer Challenge Group Report for PR19</t>
  </si>
  <si>
    <t>hdd_appendix_a4_enhancement_claims_combined</t>
  </si>
  <si>
    <t>hdd_appendix_a4_enhancement_claims_combined
hdd_appendix_a8_governance_and_assurance_reports</t>
  </si>
  <si>
    <t>hdd_appendix_a4_enhancement_claims_combined
hdd_pr19_business_plan</t>
  </si>
  <si>
    <t>Yes</t>
  </si>
  <si>
    <t>Pass</t>
  </si>
  <si>
    <t>Appendix 4 - Enhancement business cases and cost adjustment claims, Section 4.3.2 Reducing Lead in Wales cost assessment claim, Section B, Need for cost adjustment, p93</t>
  </si>
  <si>
    <t>Partial pass</t>
  </si>
  <si>
    <t>* Summary of proposed AMP7 activities, p107
* Cost, p108</t>
  </si>
  <si>
    <t>Appendix 4 - Enhancement business cases and cost adjustment claims, Section 4.3.2 Reducing Lead in Wales cost assessment claim, Section E, Customer protection, p109</t>
  </si>
  <si>
    <t xml:space="preserve">Appendix 4 - Enhancement business cases and cost adjustment claims, Section 4.3.2 Reducing Lead in Wales cost assessment claim, Section C, Need for investment, p96
p91 references rationale for 5ug/l
Annex 1 - Lead in Water in Wales report by Water Health Partnership for Wales, May 2016, p111 to 123
http://www.dwi.gov.uk/stakeholders/guidance-and-codes-of-practice/ltpg.pdf
https://gov.wales/docs/desh/publications/150521-water-strategy-for-wales-en.pdf  p44 for Lead in Water Suppliers and ALARP reference.
</t>
  </si>
  <si>
    <t>Fail</t>
  </si>
  <si>
    <t>N/A</t>
  </si>
  <si>
    <t>water network plus</t>
  </si>
  <si>
    <t>hdd_appendix_a4_enhancement_claims_combined, section 4.3.4, part C.</t>
  </si>
  <si>
    <t>hdd_appendix_a4_enhancement_claims_combined, section 4.3.4, part B.</t>
  </si>
  <si>
    <t>hdd_appendix_a4_enhancement_claims_combined, section 4.3.4, part D.</t>
  </si>
  <si>
    <t>hdd_appendix_a4_enhancement_claims_combined, section 4.3.4 (part E) and Section 4.2.2: Cost adjustment claim summary forms.</t>
  </si>
  <si>
    <t>Partial accept</t>
  </si>
  <si>
    <t>HDD-WN601001</t>
  </si>
  <si>
    <t>HDD-WR801001</t>
  </si>
  <si>
    <t>HDD-WN602001</t>
  </si>
  <si>
    <t>HDD-WR802001</t>
  </si>
  <si>
    <t>Summary for aggregator</t>
  </si>
  <si>
    <t>Water network plus</t>
  </si>
  <si>
    <t>Summary of quality of CAC assessment</t>
  </si>
  <si>
    <t>Marginal pass</t>
  </si>
  <si>
    <t>Value of claim</t>
  </si>
  <si>
    <t>We consider that our multi-AMP modelled allowance adequately funds companies for long-term capital maintenance and no special adjustment is needed for short-term lumpiness.  We accept for small companies that there may be exceptions to this, for example large, long-life assets requiring replacement or substantial refurbishment.  This claim relates to maintaining a relatively large cohort of service reservoirs and the company does not indicate that this activity could fall under our category of exceptions.
The investment sort for additional activity required under the Floods and Water Management act is accepted and allowed within the assessment of the Resilience enhancement line.</t>
  </si>
  <si>
    <t>Assessment result</t>
  </si>
  <si>
    <t>Allowed adjustment (£m)</t>
  </si>
  <si>
    <t>Ofwat allowance</t>
  </si>
  <si>
    <t>IAP assessment</t>
  </si>
  <si>
    <t>Overall assessment</t>
  </si>
  <si>
    <r>
      <t xml:space="preserve"> HDD states that</t>
    </r>
    <r>
      <rPr>
        <i/>
        <sz val="11"/>
        <color theme="1"/>
        <rFont val="Calibri"/>
        <family val="2"/>
        <scheme val="minor"/>
      </rPr>
      <t xml:space="preserve"> “we have chosen not to restate this modelling claim at this stage</t>
    </r>
    <r>
      <rPr>
        <sz val="11"/>
        <color theme="1"/>
        <rFont val="Calibri"/>
        <family val="2"/>
        <scheme val="minor"/>
      </rPr>
      <t>”</t>
    </r>
  </si>
  <si>
    <t>Not assessed</t>
  </si>
  <si>
    <t>Not assessed due to materiality</t>
  </si>
  <si>
    <t>NA</t>
  </si>
  <si>
    <t>Not assessed because of regulatory drivers.</t>
  </si>
  <si>
    <t>JN</t>
  </si>
  <si>
    <t>A 50% reduction has been applied to the cost adjustment claim on the basis of insufficient evidence of need for investment under the Well-being Act.</t>
  </si>
  <si>
    <r>
      <t>HDD states it has an NEP obligation to enhance biodiversity through the Environment (Wales) Act 2016 and a responsibility to contribute to wider well-being goals in Wales under the Well-being of Future Generations (Wales) Act 2015.   
In selecting schemes, HDD states that "</t>
    </r>
    <r>
      <rPr>
        <i/>
        <sz val="10"/>
        <color theme="1"/>
        <rFont val="Gill Sans MT"/>
        <family val="2"/>
      </rPr>
      <t>schemes have only been included where we can demonstrate that there is a compliance issue to resolve and that it would be reasonable to expect Hafren Dyfrdwy to contribute</t>
    </r>
    <r>
      <rPr>
        <sz val="10"/>
        <color theme="1"/>
        <rFont val="Gill Sans MT"/>
        <family val="2"/>
      </rPr>
      <t>."  The selection of various catchment management activities in the project mix supports this statement by HDD. 
As the Well-being Act only creates duties on public bodies and not to HDD, it can be argued that this does not represent a need on its own (an obligation on HDD would have to derive from a determination by the public bodies bound by the Act).  
HDD's CAC calculations indicate that £752k is for biodiversity + INNS, whilst £1,132k is related to various 'Well-being' related aspects (amenity facilities at Vyrnwy, etc.), hence, only the £752k relates to a legal obligation.  
Whilst the additional £1,132k related to well-being is not a legal obligation, HDD states that its proposals are “</t>
    </r>
    <r>
      <rPr>
        <i/>
        <sz val="10"/>
        <color theme="1"/>
        <rFont val="Gill Sans MT"/>
        <family val="2"/>
      </rPr>
      <t>supported by extensive customer engagement. Our customer insights work reveals a deep connection between customers, their community, the local environment and their wish that we should protect and improve it wherever we can. Our customers are not concerned about differentiating between meeting legal requirements and taking further action. They are concerned, however, that the affordability consequences should be managed</t>
    </r>
    <r>
      <rPr>
        <sz val="10"/>
        <color theme="1"/>
        <rFont val="Gill Sans MT"/>
        <family val="2"/>
      </rPr>
      <t xml:space="preserve">.”  Furthermore, HDD cites the Water Strategy for Wales, as setting out “expectations for water companies to embed the principles of the well-being goals into our business planning processes”. Based on these statements there may be a justification for including investment related to the Well-being Act, however, the evidence presented did not sufficiently demonstrate (1) the linkage to the act of these investments nor (2) specific customer support for them – hence, only a Partial pass for this gate is considered reasonable. </t>
    </r>
  </si>
  <si>
    <r>
      <t xml:space="preserve">HDD considers investment relates to new regulatory obligations and 'expectations' which may not be covered sufficiently in econometric models.  HDD notes the new regulations only apply to companies operating in Wales and were introduced during AMP6 (2015 and 2016) at the end of the time series used to create the models, therefore HDD believes it unlikely there will be any relevant costs present in the expenditure data series nor any variables that reflect the drivers for this investment. 
The 'Well-being' element of the claim is £1,132k (totex), whilst biodiversity+INNS is £752 (totex) so, individually, both elements are above the </t>
    </r>
    <r>
      <rPr>
        <b/>
        <sz val="10"/>
        <color theme="1"/>
        <rFont val="Gill Sans MT"/>
        <family val="2"/>
      </rPr>
      <t>materiality threshold for WN+ (1%).</t>
    </r>
    <r>
      <rPr>
        <sz val="10"/>
        <color theme="1"/>
        <rFont val="Gill Sans MT"/>
        <family val="2"/>
      </rPr>
      <t xml:space="preserve">
</t>
    </r>
  </si>
  <si>
    <t xml:space="preserve">The biodiversity + INNS need is underpinned by regulation and is therefore out of management control. The 'Well-being' element of the claim is driven by Welsh Government legislation though this does not specifically apply to HDD. 
HDD has documented its approach to identifying scope and cost and its efforts to elicit contributions from other stakeholders including NGO/community involvement and other WaSCs as well Heritage Lottery Fund (HLF) process - which indicates that reasonable steps have been taken to control costs. </t>
  </si>
  <si>
    <r>
      <t>The majority of the cost is in the Vyrnwy project (£1.46m capex and totex) which has undergone external scrutiny and challenge during the Heritage Lottery Fund (HLF) bid process and the project has successfully passed the HLF development gateway stage.  £0.42m totex (including £0.3m opex) relates to six other sites.  HDD has worked with various NGO/community groups to develop these schemes.  
HDD has employed Black &amp; Veatch (BV) to provide '</t>
    </r>
    <r>
      <rPr>
        <i/>
        <sz val="10"/>
        <color theme="1"/>
        <rFont val="Gill Sans MT"/>
        <family val="2"/>
      </rPr>
      <t>third line' assurance of methodology, process and data.  BV concludes that "This CAC is justified, costs are well developed and meet the materiality threshold</t>
    </r>
    <r>
      <rPr>
        <sz val="10"/>
        <color theme="1"/>
        <rFont val="Gill Sans MT"/>
        <family val="2"/>
      </rPr>
      <t>."</t>
    </r>
  </si>
  <si>
    <r>
      <t>HDD states that its 'Board has been engaged in the preparation of this proposal, reviewing the need for the case in line with Ofwat guidance and carefully considering the contents of this claim. The Board will, however, reserve its final assurance until our full programme of assurance has been completed and the final version of this cost adjustment claim is submitted.' Hence, Board assurance seems to be currently incomplete and, for this reason, the assessment is partial pass.
HDD has also employed Black &amp; Veatch (BV) to provide 'third line' assurance of methodology, process and data.  BV concludes that "</t>
    </r>
    <r>
      <rPr>
        <i/>
        <sz val="10"/>
        <color theme="1"/>
        <rFont val="Gill Sans MT"/>
        <family val="2"/>
      </rPr>
      <t>This CAC is justified, costs are well developed and meet the materiality threshold</t>
    </r>
    <r>
      <rPr>
        <sz val="10"/>
        <color theme="1"/>
        <rFont val="Gill Sans MT"/>
        <family val="2"/>
      </rPr>
      <t>."</t>
    </r>
  </si>
  <si>
    <t>SS</t>
  </si>
  <si>
    <t>DN 17/01/2019</t>
  </si>
  <si>
    <t>FC</t>
  </si>
  <si>
    <t>DN</t>
  </si>
  <si>
    <t>SH - 18/01/2019</t>
  </si>
  <si>
    <r>
      <t xml:space="preserve">The company claims that:
•Ofwat's proposed econometric models for the WR price control do not include any variables relating to the number of, or size of reservoirs;
•The company has a disproportionate number of dams/reservoirs of advanced age per 1,000 customers served, and whose forms of construction present a relatively high risk of failure and with peculiar maintenance requirements;
•The dam safety legislation changes have increased the number of their reservoirs falling under the 1975 Act (by 55%), which places an additional regulatory compliance burden to the company (increased inspection and other requirements, higher standards, hence increased maintenance requirements) and which would not likely be included in our models;
• Ofwat's econometric models currently do not reflect the disproportionately large asset stock or inherent risk level due to age and dam design; and
• None of the companies used to create Ofwat's models were subject to the required changes in reservoir safety brought about by the WMA 2010 during the model calibration time series period (2011/12-17/18). Therefore </t>
    </r>
    <r>
      <rPr>
        <i/>
        <sz val="10"/>
        <color theme="1"/>
        <rFont val="Gill Sans MT"/>
        <family val="2"/>
      </rPr>
      <t>"the model is unlikely to reflect the future costs of achieving these higher statutory standards."</t>
    </r>
    <r>
      <rPr>
        <sz val="10"/>
        <color theme="1"/>
        <rFont val="Gill Sans MT"/>
        <family val="2"/>
      </rPr>
      <t xml:space="preserve">
We consider this evidence to sufficiently justify some degree of adjustment. However, the changes under FWMA 2010 puts the statutory burden on undertakers only for those reservoirs which are deemed to be High Risk. There is insufficient evidence that all of the 14 reservoirs associated with this claim are High Risk. We consider that a Partial Pass is appropriate at this gate.</t>
    </r>
  </si>
  <si>
    <t>hdd_appendix_a4_enhancement_claims_combined, p85, p86
hdd_s1_data_tables _resubmission</t>
  </si>
  <si>
    <t>hdd_appendix_a4_enhancement_claims_combined, p88</t>
  </si>
  <si>
    <t>The claim is not tied to  a performance commitment, as the company argues that this is unnecessary in this case where regulatory compliance is the key driver. The company points out that customer and stakeholder support is high. However, we consider that there is insufficient protection for customers if the company fails to deliver the proposed interventions, especially as the number of sites actually subject to the changes in the Act are still to be confirmed, based on the risk category. We would expect the company to include a risk analysis in its evaluation and reconsider whether some customer protection should be required where risk classification is not yet in place. We therefore consider that the company needs to further detail how it will ensure that the stated benefits are delivered efficiently and how customers will be protected in situations where costs and scope of work may increase or decrease. We expect any expenditure not required due to a reduction in scope or identification of alternative options to be returned to customers. The company should also consider how it will report delivery progress transparently to customers.</t>
  </si>
  <si>
    <r>
      <t xml:space="preserve">The company has provided a concise and clear summary in support of its cost adjustment claim concerning distribution service reservoirs (DSRs). The company has made a clear link between the claim and the outcomes, "water always there" and "good to drink", together with the following benefits for their customers:
 Reduced risk of a water quality failure – contributing to our industry leading CRI score of 0; and
 Reduced risk of a supply interruption (both long and short duration) - contribute towards the 38% step change improvement in interruptions to supply. (Unclear if this is 38% or 27% based on p142 and p154 of hdd_appendix_a4_enhancement_claims_combined)
The need for investment is based on three main drivers:
1. ensuring the structural integrity of DSRs to maintain water quality, particularly to prevent contamination.
2. reducing the risk of asset failure to prevent customer loss of supply and potential flooding.
3. maintaining sufficient storage in the network for resilience purposes, particularly in areas with low interconnectivity. 
The company also states that one of their District Service Reservoirs (DSRs) is subject to the statutory requirements of the Floods and Water Management Act 2010, resulting in a statutory driver for part of the investment. It argues that a significant increase in investment in DSRs by DVW in AMP6 was necessary to drive improvement in water quality and indicates there was some level of under-investment in DSRs in previous AMPs. It suggests the lumpy historical expenditure profile is a result of the small company size.
We consider that the company has presented sufficient evidence of customer support for the investment proposal. </t>
    </r>
    <r>
      <rPr>
        <i/>
        <sz val="10"/>
        <color theme="1"/>
        <rFont val="Gill Sans MT"/>
        <family val="2"/>
      </rPr>
      <t>"Our research finds that the majority of customers, whether household or non-household, either support the proposed option, or a faster pace of intervention (bringing forward investment required in AMP8)"</t>
    </r>
    <r>
      <rPr>
        <sz val="10"/>
        <color theme="1"/>
        <rFont val="Gill Sans MT"/>
        <family val="2"/>
      </rPr>
      <t>, hdd_appendix_a4_enhancement_claims_combined, p146. We find evidence that the Customer Challenge Group (CCG) is supportive of the approach and notes in its report that the DWI is also supportive (CCG report, p9).</t>
    </r>
  </si>
  <si>
    <t>PM</t>
  </si>
  <si>
    <r>
      <t>HDD raised this claim in the early submission in May. In its September submission, HDD lists the claim in its business plan tables with zero cost and states that</t>
    </r>
    <r>
      <rPr>
        <i/>
        <sz val="10"/>
        <color theme="1"/>
        <rFont val="Gill Sans MT"/>
        <family val="2"/>
      </rPr>
      <t xml:space="preserve"> “we have chosen not to restate this modelling claim at this stage”</t>
    </r>
    <r>
      <rPr>
        <sz val="10"/>
        <color theme="1"/>
        <rFont val="Gill Sans MT"/>
        <family val="2"/>
      </rPr>
      <t xml:space="preserve"> (Source: hdd_appendix_a4_enhancement_claims_combined.pdf" pg 2). We assume that HDD did not submit this claim at IAP stage. </t>
    </r>
  </si>
  <si>
    <t>Summary sheet - Hafren Dyfrdwy</t>
  </si>
  <si>
    <t>£m, 2017-18 prices</t>
  </si>
  <si>
    <t>DN 21/01/2019</t>
  </si>
  <si>
    <t>HDD is proposing £1.89m totex CAC to cover investment on HDD's National Environment Programme (NEP) obligation to enhance biodiversity through the Environment (Wales) Act 2016 and its responsibility to contribute to wider well-being goals in Wales.  This cost claim is divided across several Enhancement lines in HDD's CAC pro-forma 
WS2 line 1 £0.522m
WS2 line 25 £1.064m
WS2 line 35 £0.182m (we assume meaning line 40, but entry on line 40 is £0.297m)
WS2 line 37 £0.050m (we assume meaning line 42)
WS2 line 59 £0.072m (we assume meaning line 64)</t>
  </si>
  <si>
    <t>We do not consider that sufficient evidence of need for investment has been provided. It is not clear that the relevant legislation applies to HDD in this case and in the absence of this, HDD has not provided sufficient evidence of customer support to fully justify this investment.</t>
  </si>
  <si>
    <t xml:space="preserve">The overall quality presented at this stage is good though (1) we do not consider there is a direct legal obligation under the Well-being Act and the evidence of customer support is not sufficiently convincing, and (2) HDD notes there is still some uncertainty around counterpart funding from Heritage Lottery Fund (HLF) until mid-2019. </t>
  </si>
  <si>
    <t xml:space="preserve">The majority of costs are in the Vyrnwy project (£1.46m capex and totex) which HDD reports has undergone external scrutiny and challenge during the HLF bid process. HLF gave approval to move into the Development phase of the project in July 2018 indicating a level of support. However, HDD will not know whether the HLF will give approval to proceed to the Delivery phase until June 2019. There is therefore a risk that the project will not proceed. If this is the case, HDD states it is committed to proceed with the investment as planned but will extend the period over which the remainder of the project objectives are delivered (to avoid affordability impacts, if additional fund cannot be obtained from elsewhere). 
HDD proposes an outcome delivery incentive to ensure customers are protected from rising costs/scope creep and a specific PC related to biodiversity (defined as 'hectares under an agreed biodiversity action plan').  HDD also reports that the Vyrnwy HLF project has detailed outputs specified which will be monitored by the HLF. </t>
  </si>
  <si>
    <r>
      <t>HDD reports customers are concerned about affordability consequences and hence HDD has considered affordability.  HDD's willingness-to-pay research did not include biodiversity as a service attribute, however, 43% of customers selected ‘improving biodiversity on our land’ as a top improvement priority.
HDD states that to keep bills affordable it has spread solution costs over AMP7 and AMP8 and agreed additional funding sources. To help affordability HDD has agreed contributions from other water companies where they will benefit from improved biodiversity e.g. for example improvements to the Vyrnwy catchment will help UUW to manage treatment costs. HDD has also worked with charities to access other funding streams, such as £1.5m from the HLF which allows HDD '</t>
    </r>
    <r>
      <rPr>
        <i/>
        <sz val="10"/>
        <color theme="1"/>
        <rFont val="Gill Sans MT"/>
        <family val="2"/>
      </rPr>
      <t>to leverage 60% match funding which makes this flagship scheme more affordable to our customers</t>
    </r>
    <r>
      <rPr>
        <sz val="10"/>
        <color theme="1"/>
        <rFont val="Gill Sans MT"/>
        <family val="2"/>
      </rPr>
      <t xml:space="preserve">' (Business Plan, Exec Summary). </t>
    </r>
  </si>
  <si>
    <t xml:space="preserve">This is a claim that relates to the company's service reservoir cyclic maintenance investment programme which affects 87 treated water distribution reservoirs. The company states that it has a disproportionately large asset stock of treated water distribution reservoirs compared to the industry average. The company reports that this is a similar claim to one that was awarded £7.8m at PR14.  Ofwat's models partially cover the maintenance of distribution service reservoirs and the company estimates this at around £2.6 million, and this has been excluded from the claim. 
In addition to this, the claim narrative refers to a model adjustment claim which includes factors such as rurality, scale and network complexity.  While this claim was part of the early May submission, HDD has decided not to restate this claim in September 18 (i.e. submitted the claim with zero cost see tab HDD-WR803001 for more details).
The current suite of Ofwat econometric models partially account for the impact of rurality on capital maintenance through a density cost driver.  This means that there is a case for implicit allowance, which the company recognises and has deducted from the claimed amount. </t>
  </si>
  <si>
    <t>The company has provided sufficient evidence in some areas such as need for investment and robustness of costs. However, it has not provided sufficient evidence in relation to the need for adjustment. Companies are funded to maintain their assets across different price control periods and HDD has not provided sufficient justification for additional funding for its distribution service reservoir maintenance during AMP7. Although it is understood that part of the drivers for the claim relate to regulatory compliance, and customer as well as stakeholder support is evidenced, a greater level of detail would have been expected from the submission so to give sufficient confidence that the proposed investment is based on the best option for customers. Greater evidence of customer protection is also required.</t>
  </si>
  <si>
    <r>
      <t>We consider that the company has not provided sufficient evidence to demonstrate that a need for adjustment is required. We consider that our multi-AMP modelled allowance adequately funds companies for long-term capital maintenance and no special adjustment is needed for short-term lumpiness.
The company states that</t>
    </r>
    <r>
      <rPr>
        <i/>
        <sz val="10"/>
        <color theme="1"/>
        <rFont val="Gill Sans MT"/>
        <family val="2"/>
      </rPr>
      <t xml:space="preserve"> "We believe there is a need for a cost adjustment because:
 Ofwat’s econometric models are unlikely to reflect our disproportionately large asset stock which is predominantly driven by our distinctive rural location and topography.
 The small scale of our business makes it very difficult to absorb any lumpy investment in the same way larger companies are able to do so.
 The Floods and Water Management Act 2010 which amends the existing Reservoirs Act 1975, has increased the safety standards required beyond that already funded by customers. Commencing in 2019, the Act is being implemented at an accelerated rate in Wales compared to England. The legislation now means that one of our DSRs will fall under the act. Whilst this only represents 1% of the asset base, it does increase the regulatory burden as well as the standards that we must now comply with.
Some of the investment will be covered by the models and we have estimated that an implicit allowance of £2.6m might be included for this type of activity in the top down modelling approach. Our cost adjustment claim is therefore for £8.7m." </t>
    </r>
    <r>
      <rPr>
        <sz val="10"/>
        <color theme="1"/>
        <rFont val="Gill Sans MT"/>
        <family val="2"/>
      </rPr>
      <t>(hdd_appendix_a4_enhancement_claims_combined, p138)
We accept for small companies that funding may be required for short-term lumpy expenditure, for example large, long-life assets requiring replacement or substantial refurbishment.  However, this claim relates to maintaining a relatively large cohort of service reservoirs and the company does not indicate that this activity could fall under these exceptions.</t>
    </r>
  </si>
  <si>
    <r>
      <t>HDD has provided the below statement:</t>
    </r>
    <r>
      <rPr>
        <i/>
        <sz val="10"/>
        <color theme="1"/>
        <rFont val="Gill Sans MT"/>
        <family val="2"/>
      </rPr>
      <t xml:space="preserve">
"The need to act relates to both statutory drivers and the distinctive rurality and topography of the area. Both of these are outside of management control. However, the way in which we address the need is within management control and we have (been) seeking the most cost effective options for our given circumstances." </t>
    </r>
    <r>
      <rPr>
        <sz val="10"/>
        <color theme="1"/>
        <rFont val="Gill Sans MT"/>
        <family val="2"/>
      </rPr>
      <t>(hdd_appendix_a4_enhancement_claims_combined, p67).
We agree with the above position, especially in light of the stated levels of customer and stakeholder support.</t>
    </r>
  </si>
  <si>
    <r>
      <t>The company has provided some evidence to show it has considered various options. However, further detail is required to demonstrate that it has chosen the optimum solutions and so we have awarded a partial pass for this gate. 
The company states: "</t>
    </r>
    <r>
      <rPr>
        <i/>
        <sz val="10"/>
        <color theme="1"/>
        <rFont val="Gill Sans MT"/>
        <family val="2"/>
      </rPr>
      <t xml:space="preserve">This business case sets out our long term plan of monitoring, refurbishing, rebuilding, and in some cases decommissioning our DSRs at a pace that balances risk with affordability. We have applied industry recognised good practice assessment methodology for establishing a prioritised ranking of the risk of water quality failures and supply interruptions across our asset base. Our proposed approach and phasing of this investment has been discussed with our customer challenge group (CCG) and the Drinking Water Inspectorate (DWI) who both support the need for investment. We have also discussed this directly with our customers and 94% supported this proposal". </t>
    </r>
    <r>
      <rPr>
        <sz val="10"/>
        <color theme="1"/>
        <rFont val="Gill Sans MT"/>
        <family val="2"/>
      </rPr>
      <t xml:space="preserve">(p,136). We note that the graphic depicted on p146 suggests this figure may include customers who would prefer the company to do more than proposed. 
The company also adds, </t>
    </r>
    <r>
      <rPr>
        <i/>
        <sz val="10"/>
        <color theme="1"/>
        <rFont val="Gill Sans MT"/>
        <family val="2"/>
      </rPr>
      <t>"This business case has been developed iteratively. We have shared lessons learned and good practice between the approaches used by our group company (DVW and SVT) subject matter experts and have developed the following combined approach.
 Understand the current level of service and risk.
 Understand how this might change under different investment options (e.g. do nothing, maintain current renewal rate, extend renewal rate, optimise the system design).
 Understand how this might change if subject to different shocks and stresses.
 Understand our customers views on pace.
 Apply governance process and challenge.
 Identify the optimum maintenance strategy that balances risk and affordability.
We have worked through the above steps to identify the options and costs, in order for us to identify the most cost effective solution."</t>
    </r>
    <r>
      <rPr>
        <sz val="10"/>
        <color theme="1"/>
        <rFont val="Gill Sans MT"/>
        <family val="2"/>
      </rPr>
      <t>, p147.
The plan considers economic costs and two main benefits: reduced risk of failure, and enhanced resilience by improving its ability to respond to failure. These two benefits cover resistance to interruptions by reducing the risk of DSR failure, and response measures to failure. Following the May 2018 submission, the company has provided a sufficiently greater level of detail on the scope of works, options considered and high-level costs. In addition, Annex I provides details on each service reservoir (make-up, age, risk score, maintenance option and plan etc). The company describes in general the four stage methodology followed to identify and evidence cost adjustment claims (p60). The last stage includes cost benefit analysis and also 'internal and external challenge'. These activities are also listed in the work carried out on the CACs by the technical advisor Black and Veatch in its report. However, these items have not been provided in enough detail to give full confidence that the optimum solutions have been chosen.</t>
    </r>
  </si>
  <si>
    <r>
      <t>We consider that HDD has provided sufficient evidence for a pass at this gate. 
For the enabling works, inspection and repairs, both totex costs as well as the numbers of each activity have been provided (p149). Costs for replacing and abandoning DSRs have also been given, together with the locations and summary details of the proposed works (p152). The company states that</t>
    </r>
    <r>
      <rPr>
        <i/>
        <sz val="10"/>
        <color theme="1"/>
        <rFont val="Gill Sans MT"/>
        <family val="2"/>
      </rPr>
      <t xml:space="preserve"> "Costs for the above activities have been estimated using the Severn Trent Unit Cost Estimator (STUCA), which is based on costs data from previous projects, inflated accordingly, including the AMP6 DSR replacement programme." (p149), and, "This has been cross checked with the Service Reservoir Benchmarking Tool prepared for Hafren Dyfrdwy by Turner and Townsend in preparation for PR19. This external benchmarking has taken account of costs for comparable projects including previous SVT projects, and from the wider water industry."</t>
    </r>
    <r>
      <rPr>
        <sz val="10"/>
        <color theme="1"/>
        <rFont val="Gill Sans MT"/>
        <family val="2"/>
      </rPr>
      <t xml:space="preserve"> (p151). 
The company provides justification for its costs as follows:
</t>
    </r>
    <r>
      <rPr>
        <i/>
        <sz val="10"/>
        <color theme="1"/>
        <rFont val="Gill Sans MT"/>
        <family val="2"/>
      </rPr>
      <t>"The Turner and Townsend benchmarking provided a most likely outturn cost, and likely range of costs. The conclusion from this analysis is that STUCA estimates of Target Price compare favourably with wider industry benchmarking, particularly for larger DSR schemes such as Higher Berse. There is more variability between STUCA estimates and wider industry benchmarking at the extreme bottom end of the operational capacity range, but this is expected as there are less samples available, and a higher proportion of the costs will be related to contractor on-costs and risk allowances, so will naturally be more variable between companies."</t>
    </r>
    <r>
      <rPr>
        <sz val="10"/>
        <color theme="1"/>
        <rFont val="Gill Sans MT"/>
        <family val="2"/>
      </rPr>
      <t xml:space="preserve"> (p151)
We consider this to be a reasonable level of efficiency challenge.
</t>
    </r>
  </si>
  <si>
    <r>
      <t xml:space="preserve">HDD has provided some evidence of customer protection. However, we do not consider that the proposed protection is sufficient and so we have awarded a partial pass.
The company states that </t>
    </r>
    <r>
      <rPr>
        <i/>
        <sz val="10"/>
        <color theme="1"/>
        <rFont val="Gill Sans MT"/>
        <family val="2"/>
      </rPr>
      <t>"During AMP6, DVW had an activity based performance commitment that tracks completion of the construction activity. The Ofwat methodology signals that this is an undesirable form of performance commitment and therefore we have not pursued this.
There are two performance commitments that relate closely to this investment:
 Compliance Risk Index (CRI), which has a specific component relating to DSR compliance; and
 supply interruptions".</t>
    </r>
    <r>
      <rPr>
        <sz val="10"/>
        <color theme="1"/>
        <rFont val="Gill Sans MT"/>
        <family val="2"/>
      </rPr>
      <t xml:space="preserve">
The CCG is agreeable with the approach and the company states that the DWI is also supportive. However, we conclude that a water quality failure at all four DSRs would not result in a penalty. The company also does not provide the CRI penalty unit rate, or the unit rate for supply interruptions. On this evidence we are therefore not able to judge whether the incentives are sufficient.</t>
    </r>
  </si>
  <si>
    <t>HDD CAC is for 'Reducing Lead in Wales' from 10ug/l to 5 ug/l to meet Welsh Government's Water strategy for Wales, the Well-being act 2015 (and prospective changes in standards) by replacing customer supply pipes, as well as Company comms pipes where appropriate. Achieving beyond existing 10ug/l strategies of comms pipe replacement and PO4 dosing at treatment works. Claim is in WS2 L6 Meeting lead standards is 2.93m TWD for AMP7 and noted in Wn6.</t>
  </si>
  <si>
    <t>The CAC for Reducing Lead in Wales is partially justified due to Welsh Government’s policy to reduce lead exposure as far as reasonably practicable. This is a new strategy and the required target is more rigorous than currently funded by customers. However, in the absence of specific legislation to reduce lead exposure to specific levels, further evidence of either DWI or customer support is required. In addition to this, HDD has not provided sufficient evidence to demonstrate its costs are efficient or that the options chosen are the best for customers.</t>
  </si>
  <si>
    <t>HDD has provided some evidence to demonstrate that there is a need for investment and a need for adjustment in relation to reducing lead. However, in the absence of specific legislation to reduce lead exposure to specific levels, further evidence of either DWI or customer support is required. In addition to this, HDD has not provided sufficient evidence to demonstrate its costs are efficient or that the options chosen are the best for customers.</t>
  </si>
  <si>
    <r>
      <t xml:space="preserve">The company provides some evidence to show that there is a need for investment to reduce lead. However, we consider the claim goes beyond current statutory requirements and appears to be a discretionary improvement, even though it could be considered to address a particular concern of the Welsh Government with ensuring drinking water quality and reduce lead exposure. We would, therefore, expect the company to demonstrate DWI and/or customer support. Due to these reasons we have rated this as a partial pass.
</t>
    </r>
    <r>
      <rPr>
        <b/>
        <sz val="10"/>
        <color theme="1"/>
        <rFont val="Gill Sans MT"/>
        <family val="2"/>
      </rPr>
      <t>Further information</t>
    </r>
    <r>
      <rPr>
        <sz val="10"/>
        <color theme="1"/>
        <rFont val="Gill Sans MT"/>
        <family val="2"/>
      </rPr>
      <t xml:space="preserve">
It states that the Welsh Government, through the Water Strategy for Wales has increased its ambition and set a clear expectation that we should </t>
    </r>
    <r>
      <rPr>
        <i/>
        <sz val="10"/>
        <color theme="1"/>
        <rFont val="Gill Sans MT"/>
        <family val="2"/>
      </rPr>
      <t>“aim to keep exposure to lead as low as reasonably practicable”.
"Research has shown that there is no safe standard for lead and that young people (particularly those under six years old) who are exposed to lead in drinking water at the current 10ug/l standard have shown increased behavioural problems and lower IQ. The statutory standards we are required to meet are likely to change as a result of this evidence – the European Commission is currently consulting on a further tightening of the lead standard to 5ug/l (from 10ug/l) which could take effect from 2030. We cannot achieve the Welsh Government’s challenge to do more nor the prospective 5ug/l standard unless we do something different.”</t>
    </r>
    <r>
      <rPr>
        <sz val="10"/>
        <color theme="1"/>
        <rFont val="Gill Sans MT"/>
        <family val="2"/>
      </rPr>
      <t xml:space="preserve">
It is a fact that the Welsh Government has signalled lead exposure as a key issue on the Water Strategy for Wales (2015), stating it aims to keep exposure to lead as low as reasonably practicable. With that purpose, the Welsh Gov stated its intention to work with the Drinking Water Inspectorate (DWI), water companies and others to investigate best practice and options for addressing the risk of lead leaching into water supplies.
The Strategic Priorities and Objectives Statement (SPS) to Ofwat, issued by the Welsh Government under section 2B WIA91, also state that Ofwat must work with DWI to regulate companies to encourage and incentivise them to maintain the current high standard of public drinking water quality for the long-term. This should include customer acceptability as well as wholesomeness. 
However, we note that no quantified limit for lead is established by either of these strategic statements.
The Water Supply (Water Quality) Regulations 2018, that apply to water undertakers whose areas are wholly or mainly in Wales, have maintained the 10ug/l standard. The revision of the drinking water directive (Directive 98/83/EC) may impose a reduction of the lead limit to 5 μg/litre, but, as the company points out, it is yet not in force and the draft text includes a transition period of 10 years, to which the uncertainty regarding the application of the Directive given the ongoing process of the UK exiting the EU.
Customers have indicated support for lead reduction through the willingness to pay research, but further customer research is continuing.
</t>
    </r>
  </si>
  <si>
    <t>We consider that HDD cannot control what exists now but can choose between different possible interventions to achieve the outcomes through a mix of strategies. These include: an ambition that is targeted towards high priority hot spot areas and schools; development of long term strategy for the removal of lead pipe, HDD acknowledges this is not well understood currently, investigations will help quantify the numbers and locations for further work; and a mixed strategy of action, investigations and collaborative working that appear to be a pragmatic mix of strategies.</t>
  </si>
  <si>
    <t xml:space="preserve">The company has provided some evidence of the different options it has considered but further detail behind how the numbers have been derived is required. Therefore we have rated this as a partial pass.
We have identified that a broad range of options have been explained for the lead strategy (£0.52m for customer protection measures and WQ surveys; £1.49m for proactive pipe replacement in hot spot areas and at schools; £0.4m for opportunistic CP replacement; £0.52m on long term planning inc. sp survey and mapping and research)
Estimated numbers are provided but we consider HDD has not explained how they have been derived.
</t>
  </si>
  <si>
    <r>
      <t xml:space="preserve">The company has provided some evidence to explain its proposed costs. However, there is insufficient evidence of the benchmarking undertaken and detailed cost breakdown regarding the customer protection measures/WQ surveys and long term planning. Therefore we have rated this as a partial pass.
</t>
    </r>
    <r>
      <rPr>
        <b/>
        <sz val="10"/>
        <color theme="1"/>
        <rFont val="Gill Sans MT"/>
        <family val="2"/>
      </rPr>
      <t xml:space="preserve">Further information
</t>
    </r>
    <r>
      <rPr>
        <sz val="10"/>
        <color theme="1"/>
        <rFont val="Gill Sans MT"/>
        <family val="2"/>
      </rPr>
      <t xml:space="preserve">We have identified a range of investment areas and costs.  HDD state 'We have used some benchmarking with AMP6 projects to ensure that these costs are appropriate'; use of CCW and water company joint research £1,000 per customer pipe (based on an estimate of £2,000 which is split equally between customer-owned supply pipe and company-owned communication pipe); and comment on working with DWI and WRc on costs and benefits associated with treatment and alternative options to achieving the tighter lead standard. </t>
    </r>
  </si>
  <si>
    <t xml:space="preserve">HDD has considered various PC options with customers and other stakeholders and selected: number of lead issues resolved for highest risk customers based on &gt;5ug/l standard. We consider this to be appropriate.
</t>
  </si>
  <si>
    <t>The company has provided a reasonably clear business case. The annexes are however poorly presented and would have benefited from being individually named, and not grouped under Annex 1. Further, an appendix relating to third party assurance by Atkins mentioned in the narrative could not be located within the business plan. 
The need for the investment and for the cost adjustment are well explained and reasonably evidenced. It is understood that part of the drivers for the claim relate to regulatory compliance, and customer as well as stakeholder support is evidenced. We however consider that a greater level of detail would have been expected from the submission so to give sufficient confidence that the proposed investment is based on the best option for customers. Costs are clearly defined, using reasonable methodologies and evidence of adequate challenge is presented. We have some concerns over the company's claimed saving of £2.3 m by excluding uncertain elements of the probable Reservoirs Act Section 10 (S10) requirements. The company suggests that it will deal with this through ODIs, but we consider that this would be for the next price review period, as currently there are no PCs related to this claim. For the period 2020-2025, it is not clear whether the company would carry out any interventions required by the Act, which may arise following the S10 inspections, at the expense of other elements of its business plan. Board involvement in the cost adjustment claims appears to be at only high level in setting the framework. In addition, the company's submission does not state that the changes to the Reservoirs Act in 2010 only place the additional statutory requirements on those reservoirs which are deemed to be 'High Risk'. It is possible that some of the 14 reservoirs may not be designated as High Risk within the meaning of the Reservoirs Act 1975, and as amended by the FWMA 2010. The company should clarify this aspect of the statutory compliance.</t>
  </si>
  <si>
    <r>
      <t xml:space="preserve">The company states that </t>
    </r>
    <r>
      <rPr>
        <i/>
        <sz val="10"/>
        <color theme="1"/>
        <rFont val="Gill Sans MT"/>
        <family val="2"/>
      </rPr>
      <t>"We have reviewed willingness to pay research and tested proposals with customers, specifically to understand their views on intergenerational fairness and resilience. Following acceptability testing it was clear that we needed to rebalance our plan to reduce the impact on bills. This is particularly challenging here due to the fact that the activity will become part of a compulsory statutory undertaking. However the uncertainty mechanism that we have set out above has enabled us to reduce the impact on bills in the short term, whilst incentivising us to manage the risk and identify suitable mitigations. This mechanism has been discussed with our CCG."</t>
    </r>
    <r>
      <rPr>
        <sz val="10"/>
        <color theme="1"/>
        <rFont val="Gill Sans MT"/>
        <family val="2"/>
      </rPr>
      <t>, p88. This is clearly evidenced, particularly in light of the stated levels of customer and stakeholder support.</t>
    </r>
  </si>
  <si>
    <r>
      <t>The company states that</t>
    </r>
    <r>
      <rPr>
        <i/>
        <sz val="10"/>
        <color theme="1"/>
        <rFont val="Gill Sans MT"/>
        <family val="2"/>
      </rPr>
      <t xml:space="preserve"> "We designed a bespoke assurance framework to support the development of our plan to the highest quality. This Board-led framework builds upon our robust annual assurance processes"</t>
    </r>
    <r>
      <rPr>
        <sz val="10"/>
        <color theme="1"/>
        <rFont val="Gill Sans MT"/>
        <family val="2"/>
      </rPr>
      <t xml:space="preserve"> p155. This appears to suggest a high-level board involvement on a risk basis in the cost adjustment claims. The overall board assurance statement in the full business plan document emphasises resilience, which this claim is part of, but does not mention the cost adjustment claims. It does however mention PCs and ODIs for perspective.
A Partial Pass is concluded, as the company would have strengthened its case by providing a specific board sign-off statement.</t>
    </r>
  </si>
  <si>
    <t>This is a claim that relates to the company's statutory reservoir cyclic maintenance investment programme, for which the company claims that they have a disproportionately large asset stock compared to the industry average, and due to topography. The company claims that Ofwat's models also do not adequately cover the base maintenance of the reservoirs and the company estimates this at around £3.15 million, and this has been included in the claim, less the associated implicit allowance that the company estimates at £0.42m (historical average). The current suite of Ofwat econometric models partially account for the impact of rurality on capital maintenance through a density cost driver. This means that there is a case for implicit allowance, which the company recognises and deducted from the claimed amount. The claim is not tied to a performance commitment as the company considers that this is unnecessary for a claim with regulatory drivers. The claim also includes an enhancement portion of £0.5m which relates to the improved system resilience. However, we note that the enhancement business plan table includes a freeform line value of £3.850m which we assume forms part of this cost adjustment claim and is assessed here.
In addition to this, the company has presented a model adjustment claim which includes factors such as rurality, scale and network complexity. While this claim was part of the early May submission, the company has decided not to restate this claim in September 2018 (i.e. submitted the claim with zero cost: See tab HDD-WR803001 for more details).</t>
  </si>
  <si>
    <t>Capital expenditure on assets principally used by retail - Total</t>
  </si>
  <si>
    <t xml:space="preserve">Cost adjustment has accounted for the calculated implicit allowance and the uncertainty in the programme due to the fact the High Risk sites have not been specifically identified. Following a deduction for implicit allowance, we have applied a 40% efficiency challenge due to the insufficient evidence provided to justify that the presented options represent the optimum solutions for customers, insufficient evidence that the costs are efficient, and in the absence of statutory reservoir risk categorisation.
</t>
  </si>
  <si>
    <r>
      <t xml:space="preserve">The company states that </t>
    </r>
    <r>
      <rPr>
        <i/>
        <sz val="10"/>
        <color theme="1"/>
        <rFont val="Gill Sans MT"/>
        <family val="2"/>
      </rPr>
      <t>"This business case sets out a long-term triple track plan of monitoring, refurbishing and rebuilding our reservoirs at a pace that balances risk with affordability. The need to take action is underpinned by legislation, need for improved resilience and our proposed approach and phasing of this investment has been discussed with, and is supported by our customers."</t>
    </r>
    <r>
      <rPr>
        <sz val="10"/>
        <color theme="1"/>
        <rFont val="Gill Sans MT"/>
        <family val="2"/>
      </rPr>
      <t xml:space="preserve">, p71. We consider this to be a reasonable approach.
The company claims that amendments to the Reservoirs Act 1975, introduced by the Flood and Water Management Act (FWMA) 2010, have increased the safety standards required of reservoirs, as well as the numbers of reservoirs classified under the Act, to levels greater than that already funded by customers. NRW is enacting the statutory changes quicker than DEFRA. The company provides evidence to associate the assessed risk profiles of the dams and the timing of the statutory (S10) inspections which are likely to impose measures in the interests of safety. We note that:
• These changes are being introduced more quickly in Wales than in England by the relevant authorities; 
• These changes have increased the number of its reservoirs falling under the Reservoirs Act 1975 by 55%;
• The company claims that, </t>
    </r>
    <r>
      <rPr>
        <i/>
        <sz val="10"/>
        <color theme="1"/>
        <rFont val="Gill Sans MT"/>
        <family val="2"/>
      </rPr>
      <t>"Due to the difficult investment decisions that the previous owners of Dee Valley Water had to make, assets inherited by Hafren Dyfrdwy are operating at a higher level of risk than the average across the industry..., highlighted following detailed appraisal using Portfolio risk assessment and Failure Modes analysis conducted in 2017, overseen by our panel of experts.</t>
    </r>
    <r>
      <rPr>
        <sz val="10"/>
        <color theme="1"/>
        <rFont val="Gill Sans MT"/>
        <family val="2"/>
      </rPr>
      <t xml:space="preserve">" (hdd_appendix_a4_enhancement_claims_combined, p.73); and
• The company states that the average age of its reservoirs is 120 years, </t>
    </r>
    <r>
      <rPr>
        <i/>
        <sz val="10"/>
        <color theme="1"/>
        <rFont val="Gill Sans MT"/>
        <family val="2"/>
      </rPr>
      <t>"which is older than the industry average of 100 years"</t>
    </r>
    <r>
      <rPr>
        <sz val="10"/>
        <color theme="1"/>
        <rFont val="Gill Sans MT"/>
        <family val="2"/>
      </rPr>
      <t xml:space="preserve"> and several of the reservoirs were constructed at the same time and using similar design, which has particular higher risk design features. The need for maintenance investment is cyclical in nature. 
The company outlines the benefits of the investment as follows: </t>
    </r>
    <r>
      <rPr>
        <i/>
        <sz val="10"/>
        <color theme="1"/>
        <rFont val="Gill Sans MT"/>
        <family val="2"/>
      </rPr>
      <t>"We will safeguard all of the communities in the vicinity of the reservoirs by fully complying with the Reservoirs Act 1975 and all subsequent amendments. This Act is a public safety statute and is designed to lower flood risk to people and property downstream. We will ensure that the reservoirs are upgraded and maintained to a safe and serviceable condition. This will enhance system resilience by increasing the reliability of this water resource and therefore maximise the use of the lowest-cost sources to treat. There is strong overlap with our strategy for ensuring resilience in the round"</t>
    </r>
    <r>
      <rPr>
        <sz val="10"/>
        <color theme="1"/>
        <rFont val="Gill Sans MT"/>
        <family val="2"/>
      </rPr>
      <t>, (hdd_appendix_a4_enhancement_claims_combined, p71). The Customer Challenge Group (CCG) is agreeable with the approach and notes in its report that the DWI is also supportive, CCG report, p9 &amp; p37.</t>
    </r>
  </si>
  <si>
    <r>
      <t xml:space="preserve">The company gives construction costs per site from initial assessment with reasonable breakdown. Further to this, the company identifies savings through other aspects of the plan, such as SEMD and catchment management: </t>
    </r>
    <r>
      <rPr>
        <i/>
        <sz val="10"/>
        <color theme="1"/>
        <rFont val="Gill Sans MT"/>
        <family val="2"/>
      </rPr>
      <t>"This has enabled us to identify around £200k of synergies where the investment delivers multiple benefits"</t>
    </r>
    <r>
      <rPr>
        <sz val="10"/>
        <color theme="1"/>
        <rFont val="Gill Sans MT"/>
        <family val="2"/>
      </rPr>
      <t>, (hdd_appendix_a4_enhancement_claims_combined, p85) as well as another £1m saving by drawing down non-strategic reservoirs (although still capable of filling in storms and therefore still resenting a safety risk), (hdd_appendix_a4_enhancement_claims_combined, p86). Further, by aligning the investment needs with the likely S10 inspections and the maintenance impositions arising thereafter, the company considers that it can save an additional £2.3m by excluding uncertain elements of the probable S10 requirements. The company recognises that these costs may in fact be required, and proposes to mitigate this risk through an "</t>
    </r>
    <r>
      <rPr>
        <i/>
        <sz val="10"/>
        <color theme="1"/>
        <rFont val="Gill Sans MT"/>
        <family val="2"/>
      </rPr>
      <t>uncertainty mechanism that will be administered through ODIs</t>
    </r>
    <r>
      <rPr>
        <sz val="10"/>
        <color theme="1"/>
        <rFont val="Gill Sans MT"/>
        <family val="2"/>
      </rPr>
      <t>". We find insufficient details for how this ODI would be implemented, and the absence of a performance commitment suggests that this may not be introduced until the next review period. We would expect further description of this mechanism to be provided.  
Some outline costs assessment are given per site and some efficiency challenges applied but we find insufficient evidence for benchmarking and external assurance of these costs. In addition, the company's submission does not make it clear that the changes to the Act in 2010 only place the additional statutory requirements on those reservoirs which are deemed to be High Risk. It is possible that some of the 14 reservoirs constituting this claim may not be designated as High Risk. We would expect the company to clarify this aspect of the statutory compliance, and make any risk-based adjustment to costs accordingly.</t>
    </r>
  </si>
  <si>
    <t xml:space="preserve">HDD provides evidence of CCG challenge and HDD response is provided.  HDD describes its approach to options appraisal, identifying the best long term plans and challenging themselves to be innovative yet balancing risk and affordability.  HDD lists benefits from this claim's schemes as improved biodiversity within the Lake Vyrnwy catchment (including in SSSI and SAC areas), removal of INNSs and improved amenity at Vrynwy.  At Lake Vyrnwy the project would 'restore approximately 450 hectares of upland peat bog to move the SSSI status from ‘Unfavourable’ to ‘Favourable’, which will provide greater resilience of our ecosystems'.  HDD reports the output from customer consultation which found that customers value biodiversity etc., but worry more about affordability, and HDD reports it has identified additional benefits from these schemes to help communicate to customers the contribution they are making to their region and to prioritise the projects.  HDD reports that a wide range of stakeholders have been involved in shaping the options (NGOs/community groups, NRW, other WaSCs) and several will directly contribute funding and labour to project delivery.  
Based on the descriptions provided, HDD's proposed solutions would appear to be flexible (elements can be deferred to suit counterpart funding availability) and low risk.  The projects are intended to enhance biodiversity and hence would have a beneficial impact on natural capital and the environment.
Overall, there is persuasive evidence that the proposed solution represents value for customers in the long term and has been based on customer engagement. </t>
  </si>
  <si>
    <t>We consider there is a need for adjustment. The CAC is to reduce lead in response to Welsh Government strategy (i.e. does not affect other water companies) and that the standard required is greater than that currently funded by customers. The existing industry cost data and models are for 10ug/l and new solutions/approaches may be required for the new standard (5ug/l).</t>
  </si>
  <si>
    <r>
      <t xml:space="preserve">The scale of the investment is shaped by a quantitative risk assessment process led by external dam safety experts from Mott MacDonald who are recognised internationally for their expertise in this field. The company states that </t>
    </r>
    <r>
      <rPr>
        <i/>
        <sz val="10"/>
        <color theme="1"/>
        <rFont val="Gill Sans MT"/>
        <family val="2"/>
      </rPr>
      <t>"We have taken the results of the portfolio risk assessment (see Annex 1) and worked with an independent engineering consultancy to develop the options and then more detailed solutions and costings for all of the issues that have been identified as being required under a Section 10 inspection."</t>
    </r>
    <r>
      <rPr>
        <sz val="10"/>
        <color theme="1"/>
        <rFont val="Gill Sans MT"/>
        <family val="2"/>
      </rPr>
      <t xml:space="preserve">, p83. Beyond this, some level of optioneering is presented on p85 but these are more of technical solutions for each site, and what appears to be a limited assessment of the wider resilience options for the water resources system. The company's position is that </t>
    </r>
    <r>
      <rPr>
        <i/>
        <sz val="10"/>
        <color theme="1"/>
        <rFont val="Gill Sans MT"/>
        <family val="2"/>
      </rPr>
      <t>"We first considered if these reservoirs are needed at all and whether it would be possible to replace the capacity e.g. through increased abstraction elsewhere or increased storage at other sites or through a water trading option. Due to the location and strategic importance and cost of the alternative infrastructure (pipelines and pumping costs) this was discounted.",</t>
    </r>
    <r>
      <rPr>
        <sz val="10"/>
        <color theme="1"/>
        <rFont val="Gill Sans MT"/>
        <family val="2"/>
      </rPr>
      <t xml:space="preserve"> p85. However, we would expect to see values for theses costs of alternative infrastructure, for example the costs of importing water from its neighbours. With regards the pumping costs, it would have been expected that the company showed evidence of exploring some renewable energy options. A peer review of the optioneering by Atkins is mentioned, but this has not been presented within the appendices. It is therefore not clear if the optimal solutions are being proposed. The business case does not convey a sufficient level of detail of third party technical assurance, and provides a limited assessment on the wider resilience options for the water resources system (costs, technical complexities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</si>
</sst>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Red]\-#,##0.0;\-"/>
    <numFmt numFmtId="166" formatCode="#,##0_);\(#,##0\);&quot;-  &quot;;&quot; &quot;@&quot; &quot;"/>
    <numFmt numFmtId="167" formatCode="#,##0.000"/>
    <numFmt numFmtId="168" formatCode="0.0%"/>
    <numFmt numFmtId="169" formatCode="0.000"/>
    <numFmt numFmtId="170" formatCode="_(* #,##0_);_(* \(#,##0\);_(* &quot;-&quot;??_);_(@_)"/>
    <numFmt numFmtId="171" formatCode="_(* #,##0.000_);_(* \(#,##0.000\);_(* &quot;-&quot;??_);_(@_)"/>
  </numFmts>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i/>
      <sz val="10"/>
      <color theme="1"/>
      <name val="Gill Sans MT"/>
      <family val="2"/>
    </font>
    <font>
      <sz val="10"/>
      <color theme="4"/>
      <name val="Gill Sans MT"/>
      <family val="2"/>
    </font>
    <font>
      <sz val="10"/>
      <color rgb="FFFF0000"/>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theme="1"/>
      <name val="Arial"/>
      <family val="2"/>
    </font>
    <font>
      <i/>
      <sz val="9.5"/>
      <color theme="1"/>
      <name val="Arial"/>
      <family val="2"/>
    </font>
    <font>
      <sz val="9.5"/>
      <color theme="1"/>
      <name val="Arial"/>
      <family val="2"/>
    </font>
    <font>
      <i/>
      <sz val="11"/>
      <color theme="1"/>
      <name val="Calibri"/>
      <family val="2"/>
      <scheme val="minor"/>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4.9989318521683403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s>
  <cellStyleXfs count="21">
    <xf numFmtId="0" fontId="0" fillId="0" borderId="0"/>
    <xf numFmtId="164" fontId="6" fillId="0" borderId="0" applyFont="0" applyFill="0" applyBorder="0" applyAlignment="0" applyProtection="0"/>
    <xf numFmtId="0" fontId="8" fillId="0" borderId="0"/>
    <xf numFmtId="0" fontId="10" fillId="0" borderId="0"/>
    <xf numFmtId="0" fontId="6" fillId="0" borderId="0"/>
    <xf numFmtId="0" fontId="10" fillId="0" borderId="0"/>
    <xf numFmtId="0" fontId="10" fillId="0" borderId="0"/>
    <xf numFmtId="0" fontId="8" fillId="0" borderId="0"/>
    <xf numFmtId="164" fontId="10" fillId="0" borderId="0" applyFont="0" applyFill="0" applyBorder="0" applyAlignment="0" applyProtection="0"/>
    <xf numFmtId="0" fontId="10" fillId="0" borderId="0">
      <alignment vertical="center"/>
    </xf>
    <xf numFmtId="0" fontId="15" fillId="0" borderId="5" applyNumberFormat="0" applyFill="0" applyAlignment="0" applyProtection="0"/>
    <xf numFmtId="0" fontId="16" fillId="0" borderId="0" applyNumberFormat="0" applyFill="0" applyBorder="0" applyProtection="0">
      <alignment vertical="top"/>
    </xf>
    <xf numFmtId="165" fontId="10" fillId="0" borderId="6" applyAlignment="0">
      <alignment vertical="center"/>
    </xf>
    <xf numFmtId="0" fontId="17"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5" fillId="0" borderId="0"/>
    <xf numFmtId="166" fontId="4" fillId="0" borderId="0" applyFont="0" applyFill="0" applyBorder="0" applyProtection="0">
      <alignment vertical="top"/>
    </xf>
    <xf numFmtId="0" fontId="3" fillId="0" borderId="0"/>
    <xf numFmtId="0" fontId="2" fillId="0" borderId="0"/>
  </cellStyleXfs>
  <cellXfs count="102">
    <xf numFmtId="0" fontId="0" fillId="0" borderId="0" xfId="0"/>
    <xf numFmtId="0" fontId="7" fillId="0" borderId="0" xfId="0" applyFont="1"/>
    <xf numFmtId="0" fontId="12" fillId="0" borderId="0" xfId="5" applyFont="1"/>
    <xf numFmtId="0" fontId="12" fillId="0" borderId="0" xfId="0" applyFont="1"/>
    <xf numFmtId="0" fontId="11" fillId="0" borderId="0" xfId="0" applyFont="1"/>
    <xf numFmtId="164" fontId="7" fillId="0" borderId="1" xfId="1" applyFont="1" applyBorder="1"/>
    <xf numFmtId="0" fontId="7" fillId="0" borderId="1" xfId="0" applyFont="1" applyBorder="1"/>
    <xf numFmtId="0" fontId="12" fillId="0" borderId="0" xfId="6" applyFont="1"/>
    <xf numFmtId="0" fontId="9" fillId="0" borderId="0" xfId="7" applyFont="1"/>
    <xf numFmtId="0" fontId="14" fillId="2" borderId="2" xfId="4" applyFont="1" applyFill="1" applyBorder="1"/>
    <xf numFmtId="0" fontId="13" fillId="2" borderId="3" xfId="5" applyFont="1" applyFill="1" applyBorder="1"/>
    <xf numFmtId="0" fontId="12" fillId="2" borderId="4" xfId="5" applyFont="1" applyFill="1" applyBorder="1"/>
    <xf numFmtId="0" fontId="14" fillId="2" borderId="0" xfId="4" applyFont="1" applyFill="1" applyAlignment="1">
      <alignment vertical="center"/>
    </xf>
    <xf numFmtId="0" fontId="9" fillId="0" borderId="0" xfId="0" applyFont="1"/>
    <xf numFmtId="0" fontId="18" fillId="0" borderId="0" xfId="0" applyFont="1" applyAlignment="1">
      <alignment horizontal="left" indent="1"/>
    </xf>
    <xf numFmtId="0" fontId="7" fillId="0" borderId="1" xfId="0" applyFont="1" applyBorder="1" applyAlignment="1">
      <alignment vertical="top"/>
    </xf>
    <xf numFmtId="0" fontId="7" fillId="0" borderId="1" xfId="0" applyFont="1" applyBorder="1" applyAlignment="1">
      <alignment vertical="top" wrapText="1"/>
    </xf>
    <xf numFmtId="0" fontId="7" fillId="0" borderId="0" xfId="0" applyFont="1" applyAlignment="1">
      <alignment horizontal="left" wrapText="1"/>
    </xf>
    <xf numFmtId="0" fontId="0" fillId="3" borderId="0" xfId="0" applyFill="1" applyAlignment="1">
      <alignment horizontal="right"/>
    </xf>
    <xf numFmtId="14" fontId="19" fillId="0" borderId="0" xfId="0" applyNumberFormat="1" applyFont="1" applyAlignment="1" applyProtection="1">
      <alignment horizontal="left"/>
      <protection locked="0"/>
    </xf>
    <xf numFmtId="0" fontId="7" fillId="3" borderId="1" xfId="0" applyFont="1" applyFill="1" applyBorder="1" applyAlignment="1">
      <alignment horizontal="left"/>
    </xf>
    <xf numFmtId="0" fontId="14" fillId="0" borderId="0" xfId="4" applyFont="1" applyAlignment="1">
      <alignment vertical="center"/>
    </xf>
    <xf numFmtId="0" fontId="20" fillId="0" borderId="1" xfId="0" applyFont="1" applyBorder="1" applyAlignment="1" applyProtection="1">
      <alignment horizontal="left"/>
      <protection locked="0"/>
    </xf>
    <xf numFmtId="14" fontId="20" fillId="0" borderId="1" xfId="0" applyNumberFormat="1" applyFont="1" applyBorder="1" applyAlignment="1" applyProtection="1">
      <alignment horizontal="left"/>
      <protection locked="0"/>
    </xf>
    <xf numFmtId="9" fontId="7" fillId="0" borderId="1" xfId="16" applyFont="1" applyBorder="1"/>
    <xf numFmtId="0" fontId="7" fillId="0" borderId="1" xfId="0" applyFont="1" applyBorder="1" applyAlignment="1">
      <alignment horizontal="right"/>
    </xf>
    <xf numFmtId="0" fontId="7" fillId="0" borderId="0" xfId="0" applyFont="1" applyAlignment="1">
      <alignment vertical="top"/>
    </xf>
    <xf numFmtId="0" fontId="7" fillId="0" borderId="1" xfId="0" applyFont="1" applyBorder="1" applyAlignment="1">
      <alignment wrapText="1"/>
    </xf>
    <xf numFmtId="0" fontId="7" fillId="0" borderId="0" xfId="0" applyFont="1" applyBorder="1" applyAlignment="1">
      <alignment vertical="top"/>
    </xf>
    <xf numFmtId="0" fontId="7" fillId="0" borderId="9" xfId="0" applyFont="1" applyBorder="1" applyAlignment="1">
      <alignment vertical="top"/>
    </xf>
    <xf numFmtId="0" fontId="7" fillId="0" borderId="7" xfId="0" applyFont="1" applyBorder="1" applyAlignment="1">
      <alignment vertical="top"/>
    </xf>
    <xf numFmtId="0" fontId="18" fillId="0" borderId="7" xfId="0" applyFont="1" applyBorder="1" applyAlignment="1">
      <alignment horizontal="left" indent="1"/>
    </xf>
    <xf numFmtId="0" fontId="2" fillId="0" borderId="0" xfId="20"/>
    <xf numFmtId="167" fontId="2" fillId="0" borderId="0" xfId="20" applyNumberFormat="1"/>
    <xf numFmtId="14" fontId="20" fillId="0" borderId="1" xfId="0" applyNumberFormat="1" applyFont="1" applyFill="1" applyBorder="1" applyAlignment="1" applyProtection="1">
      <alignment horizontal="left"/>
      <protection locked="0"/>
    </xf>
    <xf numFmtId="0" fontId="7" fillId="0" borderId="0" xfId="0" quotePrefix="1" applyFont="1" applyAlignment="1">
      <alignment horizontal="left" wrapText="1"/>
    </xf>
    <xf numFmtId="0" fontId="7" fillId="0" borderId="0" xfId="0" quotePrefix="1" applyFont="1" applyAlignment="1">
      <alignment wrapText="1"/>
    </xf>
    <xf numFmtId="0" fontId="7" fillId="0" borderId="1" xfId="0" applyFont="1" applyFill="1" applyBorder="1"/>
    <xf numFmtId="0" fontId="7" fillId="0" borderId="0" xfId="0" quotePrefix="1" applyFont="1"/>
    <xf numFmtId="0" fontId="9" fillId="0" borderId="0" xfId="0" quotePrefix="1" applyFont="1" applyAlignment="1">
      <alignment wrapText="1"/>
    </xf>
    <xf numFmtId="0" fontId="7" fillId="0" borderId="0" xfId="0" applyFont="1" applyBorder="1"/>
    <xf numFmtId="0" fontId="0" fillId="0" borderId="1" xfId="0" quotePrefix="1" applyBorder="1"/>
    <xf numFmtId="0" fontId="7" fillId="0" borderId="1" xfId="0" applyFont="1" applyBorder="1" applyAlignment="1">
      <alignment horizontal="left" wrapText="1"/>
    </xf>
    <xf numFmtId="0" fontId="7" fillId="0" borderId="0" xfId="0" applyFont="1" applyAlignment="1">
      <alignment wrapText="1"/>
    </xf>
    <xf numFmtId="168" fontId="7" fillId="0" borderId="1" xfId="16" applyNumberFormat="1" applyFont="1" applyBorder="1"/>
    <xf numFmtId="0" fontId="0" fillId="0" borderId="1" xfId="0" applyBorder="1" applyAlignment="1">
      <alignment wrapText="1"/>
    </xf>
    <xf numFmtId="0" fontId="22" fillId="0" borderId="0" xfId="0" applyFont="1"/>
    <xf numFmtId="0" fontId="22" fillId="0" borderId="0" xfId="0" applyFont="1" applyAlignment="1">
      <alignment wrapText="1"/>
    </xf>
    <xf numFmtId="0" fontId="7" fillId="0" borderId="1" xfId="0" applyFont="1" applyBorder="1" applyAlignment="1">
      <alignment horizontal="left" wrapText="1"/>
    </xf>
    <xf numFmtId="0" fontId="7" fillId="0" borderId="1" xfId="0" applyFont="1" applyBorder="1" applyAlignment="1">
      <alignment horizontal="left" wrapText="1"/>
    </xf>
    <xf numFmtId="169" fontId="7" fillId="0" borderId="1" xfId="0" applyNumberFormat="1" applyFont="1" applyBorder="1"/>
    <xf numFmtId="0" fontId="23" fillId="0" borderId="0" xfId="0" applyFont="1" applyAlignment="1">
      <alignment horizontal="left" wrapText="1"/>
    </xf>
    <xf numFmtId="0" fontId="12" fillId="0" borderId="0" xfId="0" applyFont="1" applyAlignment="1">
      <alignment wrapText="1"/>
    </xf>
    <xf numFmtId="0" fontId="2" fillId="4" borderId="0" xfId="20" applyFill="1"/>
    <xf numFmtId="167" fontId="2" fillId="4" borderId="0" xfId="20" applyNumberFormat="1" applyFill="1"/>
    <xf numFmtId="169" fontId="7" fillId="0" borderId="0" xfId="0" applyNumberFormat="1" applyFont="1"/>
    <xf numFmtId="9" fontId="7" fillId="0" borderId="0" xfId="0" applyNumberFormat="1" applyFont="1"/>
    <xf numFmtId="9" fontId="7" fillId="0" borderId="0" xfId="16" applyFont="1"/>
    <xf numFmtId="0" fontId="7" fillId="0" borderId="8" xfId="0" applyFont="1" applyFill="1" applyBorder="1"/>
    <xf numFmtId="170" fontId="7" fillId="0" borderId="1" xfId="1" applyNumberFormat="1" applyFont="1" applyBorder="1"/>
    <xf numFmtId="0" fontId="24" fillId="0" borderId="0" xfId="0" applyFont="1"/>
    <xf numFmtId="0" fontId="27" fillId="0" borderId="0" xfId="0" applyFont="1"/>
    <xf numFmtId="0" fontId="25" fillId="0" borderId="0" xfId="0" applyFont="1"/>
    <xf numFmtId="164" fontId="24" fillId="0" borderId="1" xfId="1" applyFont="1" applyBorder="1"/>
    <xf numFmtId="0" fontId="26" fillId="0" borderId="0" xfId="0" applyFont="1"/>
    <xf numFmtId="0" fontId="27" fillId="0" borderId="1" xfId="0" applyFont="1" applyBorder="1"/>
    <xf numFmtId="0" fontId="24" fillId="0"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0" borderId="0" xfId="0" applyFont="1" applyFill="1"/>
    <xf numFmtId="0" fontId="28" fillId="6" borderId="0" xfId="4" applyFont="1" applyFill="1" applyAlignment="1">
      <alignment vertical="center"/>
    </xf>
    <xf numFmtId="0" fontId="25" fillId="6" borderId="0" xfId="4" applyFont="1" applyFill="1"/>
    <xf numFmtId="0" fontId="25" fillId="0" borderId="0" xfId="4" applyFont="1" applyFill="1"/>
    <xf numFmtId="0" fontId="29" fillId="6" borderId="0" xfId="0" applyFont="1" applyFill="1"/>
    <xf numFmtId="0" fontId="24" fillId="6" borderId="0" xfId="0" applyFont="1" applyFill="1"/>
    <xf numFmtId="164" fontId="24" fillId="0" borderId="1" xfId="1" applyFont="1" applyBorder="1" applyAlignment="1">
      <alignment wrapText="1"/>
    </xf>
    <xf numFmtId="164" fontId="27" fillId="0" borderId="1" xfId="1" applyFont="1" applyBorder="1"/>
    <xf numFmtId="0" fontId="26" fillId="0" borderId="1" xfId="0" applyFont="1" applyBorder="1" applyAlignment="1">
      <alignment wrapText="1"/>
    </xf>
    <xf numFmtId="0" fontId="25" fillId="0" borderId="1" xfId="0" applyFont="1" applyBorder="1" applyAlignment="1">
      <alignment wrapText="1"/>
    </xf>
    <xf numFmtId="0" fontId="25" fillId="0" borderId="1" xfId="0" applyFont="1" applyBorder="1" applyAlignment="1">
      <alignment horizontal="center" wrapText="1"/>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7" fillId="0" borderId="0" xfId="0" applyFont="1" applyFill="1"/>
    <xf numFmtId="9" fontId="7" fillId="0" borderId="0" xfId="0" applyNumberFormat="1" applyFont="1" applyFill="1"/>
    <xf numFmtId="0" fontId="7" fillId="0" borderId="1" xfId="0" quotePrefix="1" applyFont="1" applyBorder="1" applyAlignment="1">
      <alignment vertical="top"/>
    </xf>
    <xf numFmtId="0" fontId="12" fillId="0" borderId="1" xfId="0" applyFont="1" applyBorder="1" applyAlignment="1" applyProtection="1">
      <alignment horizontal="left"/>
      <protection locked="0"/>
    </xf>
    <xf numFmtId="14" fontId="12" fillId="0" borderId="1" xfId="0" applyNumberFormat="1" applyFont="1" applyBorder="1" applyAlignment="1" applyProtection="1">
      <alignment horizontal="left"/>
      <protection locked="0"/>
    </xf>
    <xf numFmtId="169" fontId="7" fillId="0" borderId="1" xfId="0" applyNumberFormat="1" applyFont="1" applyBorder="1" applyAlignment="1">
      <alignment vertical="top"/>
    </xf>
    <xf numFmtId="171" fontId="7" fillId="0" borderId="1" xfId="1" applyNumberFormat="1" applyFont="1" applyBorder="1"/>
    <xf numFmtId="171" fontId="7" fillId="0" borderId="1" xfId="1" applyNumberFormat="1" applyFont="1" applyFill="1" applyBorder="1"/>
    <xf numFmtId="9" fontId="7" fillId="0" borderId="0" xfId="16" applyFont="1" applyFill="1"/>
    <xf numFmtId="0" fontId="1" fillId="0" borderId="0" xfId="20" applyFont="1"/>
    <xf numFmtId="0" fontId="27" fillId="0" borderId="0" xfId="0" applyFont="1" applyFill="1" applyBorder="1"/>
    <xf numFmtId="164" fontId="24" fillId="0" borderId="0" xfId="1" applyFont="1" applyFill="1" applyBorder="1"/>
    <xf numFmtId="0" fontId="27" fillId="0" borderId="0" xfId="0" applyFont="1" applyBorder="1"/>
    <xf numFmtId="0" fontId="24" fillId="0" borderId="0" xfId="0" applyFont="1" applyBorder="1"/>
    <xf numFmtId="0" fontId="24" fillId="0" borderId="1" xfId="0" applyFont="1" applyBorder="1" applyAlignment="1">
      <alignment horizontal="center"/>
    </xf>
    <xf numFmtId="0" fontId="12" fillId="0" borderId="1" xfId="0" applyFont="1" applyBorder="1" applyAlignment="1">
      <alignment horizontal="left" wrapText="1"/>
    </xf>
    <xf numFmtId="0" fontId="7" fillId="0" borderId="1" xfId="0" applyFont="1" applyBorder="1" applyAlignment="1">
      <alignment horizontal="left"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8"/>
    <cellStyle name="Normal 3" xfId="7"/>
    <cellStyle name="Normal 3 2" xfId="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s>
  <dxfs count="8">
    <dxf>
      <fill>
        <patternFill>
          <bgColor theme="4"/>
        </patternFill>
      </fill>
    </dxf>
    <dxf>
      <fill>
        <patternFill>
          <bgColor theme="7"/>
        </patternFill>
      </fill>
    </dxf>
    <dxf>
      <fill>
        <patternFill>
          <bgColor theme="6"/>
        </patternFill>
      </fill>
    </dxf>
    <dxf>
      <fill>
        <patternFill>
          <bgColor theme="9"/>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47624</xdr:colOff>
      <xdr:row>2</xdr:row>
      <xdr:rowOff>28573</xdr:rowOff>
    </xdr:from>
    <xdr:to>
      <xdr:col>14</xdr:col>
      <xdr:colOff>530412</xdr:colOff>
      <xdr:row>18</xdr:row>
      <xdr:rowOff>190500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68274" y="409573"/>
          <a:ext cx="8991788" cy="3413127"/>
        </a:xfrm>
        <a:prstGeom prst="rect">
          <a:avLst/>
        </a:prstGeom>
        <a:no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Cost adjustment claims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This workbook contains all the company's cost adjustment claims, our assessment of the claims and our adjustment decisions. Further detail on the approach is included in the document 'Securing cost efficiency – our approach for setting efficient cost baselines at the IAP'.</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Guide to the model</a:t>
          </a:r>
        </a:p>
        <a:p>
          <a:endParaRPr lang="en-GB" sz="1100" baseline="0">
            <a:solidFill>
              <a:schemeClr val="dk1"/>
            </a:solidFill>
            <a:effectLst/>
            <a:latin typeface="+mn-lt"/>
            <a:ea typeface="+mn-ea"/>
            <a:cs typeface="+mn-cs"/>
          </a:endParaRPr>
        </a:p>
        <a:p>
          <a:r>
            <a:rPr lang="en-GB" sz="1100" u="sng" baseline="0">
              <a:solidFill>
                <a:schemeClr val="dk1"/>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a:effectLst/>
          </a:endParaRPr>
        </a:p>
        <a:p>
          <a:r>
            <a:rPr lang="en-GB" sz="1100" u="sng">
              <a:solidFill>
                <a:schemeClr val="dk1"/>
              </a:solidFill>
              <a:effectLst/>
              <a:latin typeface="+mn-lt"/>
              <a:ea typeface="+mn-ea"/>
              <a:cs typeface="+mn-cs"/>
            </a:rPr>
            <a:t>HDD-WN601001</a:t>
          </a:r>
          <a:r>
            <a:rPr lang="en-GB" sz="1100" u="sng" baseline="0">
              <a:solidFill>
                <a:schemeClr val="dk1"/>
              </a:solidFill>
              <a:effectLst/>
              <a:latin typeface="+mn-lt"/>
              <a:ea typeface="+mn-ea"/>
              <a:cs typeface="+mn-cs"/>
            </a:rPr>
            <a:t> - HDD-WR802001</a:t>
          </a:r>
          <a:r>
            <a:rPr lang="en-GB" sz="1100" u="sng">
              <a:solidFill>
                <a:schemeClr val="dk1"/>
              </a:solidFill>
              <a:effectLst/>
              <a:latin typeface="+mn-lt"/>
              <a:ea typeface="+mn-ea"/>
              <a:cs typeface="+mn-cs"/>
            </a:rPr>
            <a:t> tabs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Each tab named 'XXX-xx', where XXX stands for the company's acronym and xx stands for the claim number, includes a short description of the claim, our assessment of the claim and our adjustment decision for the claim.</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Summary tab</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It includes a summary of all our adjustments, including the overall assessment result, allowance and an assessment of the quality of the claim submitted. </a:t>
          </a:r>
          <a:endParaRPr lang="en-GB">
            <a:effectLst/>
          </a:endParaRP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188116</xdr:colOff>
      <xdr:row>29</xdr:row>
      <xdr:rowOff>193672</xdr:rowOff>
    </xdr:from>
    <xdr:ext cx="7336633" cy="781240"/>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605335" y="10141345"/>
          <a:ext cx="7336633"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t>The claimed amount is net of  the company's estimate of implicit allowance of £2.6m. Should Ofwat implicit allowance be different, we will need to deduct only the difference in the implicit allowances from the claimed amount.</a:t>
          </a:r>
        </a:p>
      </xdr:txBody>
    </xdr:sp>
    <xdr:clientData/>
  </xdr:oneCellAnchor>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11905</xdr:colOff>
      <xdr:row>48</xdr:row>
      <xdr:rowOff>32657</xdr:rowOff>
    </xdr:from>
    <xdr:ext cx="8042672" cy="781240"/>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160734" y="36739626"/>
          <a:ext cx="8042672"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a:t>
          </a:r>
        </a:p>
        <a:p>
          <a:endParaRPr lang="en-GB" sz="1100"/>
        </a:p>
        <a:p>
          <a:r>
            <a:rPr lang="en-GB" sz="1100">
              <a:solidFill>
                <a:schemeClr val="dk1"/>
              </a:solidFill>
              <a:effectLst/>
              <a:latin typeface="+mn-lt"/>
              <a:ea typeface="+mn-ea"/>
              <a:cs typeface="+mn-cs"/>
            </a:rPr>
            <a:t>We</a:t>
          </a:r>
          <a:r>
            <a:rPr lang="en-GB" sz="1100" baseline="0">
              <a:solidFill>
                <a:schemeClr val="dk1"/>
              </a:solidFill>
              <a:effectLst/>
              <a:latin typeface="+mn-lt"/>
              <a:ea typeface="+mn-ea"/>
              <a:cs typeface="+mn-cs"/>
            </a:rPr>
            <a:t> expect companies to be able to manage their long term maintenance allowance within the costs from our modelled allowance. The previous AMP's high costs of maintaining reservoirs have been included and explained in our econometric models. </a:t>
          </a:r>
          <a:endParaRPr lang="en-GB" sz="1100">
            <a:solidFill>
              <a:schemeClr val="dk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142875</xdr:colOff>
      <xdr:row>30</xdr:row>
      <xdr:rowOff>5953</xdr:rowOff>
    </xdr:from>
    <xdr:ext cx="8315589" cy="781240"/>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4238625" y="12215813"/>
          <a:ext cx="8315589"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endParaRPr lang="en-GB" sz="1100"/>
        </a:p>
        <a:p>
          <a:pPr rtl="0" eaLnBrk="1" latinLnBrk="0" hangingPunct="1"/>
          <a:r>
            <a:rPr lang="en-GB" sz="1100" b="0">
              <a:solidFill>
                <a:schemeClr val="dk1"/>
              </a:solidFill>
              <a:effectLst/>
              <a:latin typeface="+mn-lt"/>
              <a:ea typeface="+mn-ea"/>
              <a:cs typeface="+mn-cs"/>
            </a:rPr>
            <a:t>All the base maintenance is considered as part of the implicit allowance and the amount that we should be assessing for the CAC is enhancement only, £4.35m. However, as the £0.5m is assessed in the resilience enhancement line, the amount for this claim is £3.85m. To get to £3.85m from the company proposal of £7.08m we need to deduct £3.23m (hence this is the assumed implicit allowance).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47</xdr:row>
      <xdr:rowOff>184545</xdr:rowOff>
    </xdr:from>
    <xdr:ext cx="2976563" cy="482203"/>
    <xdr:sp macro="" textlink="">
      <xdr:nvSpPr>
        <xdr:cNvPr id="7" name="TextBox 6">
          <a:extLst>
            <a:ext uri="{FF2B5EF4-FFF2-40B4-BE49-F238E27FC236}">
              <a16:creationId xmlns:a16="http://schemas.microsoft.com/office/drawing/2014/main" xmlns="" id="{00000000-0008-0000-0400-000003000000}"/>
            </a:ext>
          </a:extLst>
        </xdr:cNvPr>
        <xdr:cNvSpPr txBox="1"/>
      </xdr:nvSpPr>
      <xdr:spPr>
        <a:xfrm>
          <a:off x="1925921" y="20638802"/>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148828</xdr:colOff>
      <xdr:row>29</xdr:row>
      <xdr:rowOff>148828</xdr:rowOff>
    </xdr:from>
    <xdr:ext cx="5548311" cy="781240"/>
    <xdr:sp macro="" textlink="">
      <xdr:nvSpPr>
        <xdr:cNvPr id="10" name="TextBox 9">
          <a:extLst>
            <a:ext uri="{FF2B5EF4-FFF2-40B4-BE49-F238E27FC236}">
              <a16:creationId xmlns:a16="http://schemas.microsoft.com/office/drawing/2014/main" xmlns="" id="{00000000-0008-0000-0400-000002000000}"/>
            </a:ext>
          </a:extLst>
        </xdr:cNvPr>
        <xdr:cNvSpPr txBox="1"/>
      </xdr:nvSpPr>
      <xdr:spPr>
        <a:xfrm>
          <a:off x="4238626" y="8643938"/>
          <a:ext cx="5548311"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We have calculated the implicit allowance based on our modelling  of meeting lead standards costs</a:t>
          </a:r>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831454</xdr:colOff>
      <xdr:row>31</xdr:row>
      <xdr:rowOff>7935</xdr:rowOff>
    </xdr:from>
    <xdr:ext cx="5240734" cy="609013"/>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653360" y="8294685"/>
          <a:ext cx="5240734"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endParaRPr lang="en-GB" sz="1100"/>
        </a:p>
        <a:p>
          <a:r>
            <a:rPr lang="en-GB" sz="1100">
              <a:solidFill>
                <a:schemeClr val="dk1"/>
              </a:solidFill>
              <a:effectLst/>
              <a:latin typeface="+mn-lt"/>
              <a:ea typeface="+mn-ea"/>
              <a:cs typeface="+mn-cs"/>
            </a:rPr>
            <a:t>NEP capex obligations are assessed alongside other company plans for INNS, ecological improvements etc.and opex allowances are made through base models.</a:t>
          </a:r>
          <a:endParaRPr lang="en-GB">
            <a:effectLst/>
          </a:endParaRPr>
        </a:p>
      </xdr:txBody>
    </xdr:sp>
    <xdr:clientData/>
  </xdr:oneCellAnchor>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0</xdr:col>
      <xdr:colOff>123826</xdr:colOff>
      <xdr:row>47</xdr:row>
      <xdr:rowOff>21432</xdr:rowOff>
    </xdr:from>
    <xdr:ext cx="10235803" cy="781240"/>
    <xdr:sp macro="" textlink="">
      <xdr:nvSpPr>
        <xdr:cNvPr id="5" name="TextBox 4">
          <a:extLst>
            <a:ext uri="{FF2B5EF4-FFF2-40B4-BE49-F238E27FC236}">
              <a16:creationId xmlns:a16="http://schemas.microsoft.com/office/drawing/2014/main" xmlns="" id="{00000000-0008-0000-0400-000006000000}"/>
            </a:ext>
          </a:extLst>
        </xdr:cNvPr>
        <xdr:cNvSpPr txBox="1"/>
      </xdr:nvSpPr>
      <xdr:spPr>
        <a:xfrm>
          <a:off x="123826" y="25572245"/>
          <a:ext cx="10235803"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Good practice</a:t>
          </a:r>
          <a:endParaRPr lang="en-GB" sz="1100" b="1" baseline="0"/>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i="1">
              <a:solidFill>
                <a:schemeClr val="dk1"/>
              </a:solidFill>
              <a:effectLst/>
              <a:latin typeface="+mn-lt"/>
              <a:ea typeface="+mn-ea"/>
              <a:cs typeface="+mn-cs"/>
            </a:rPr>
            <a:t>HDD CAC</a:t>
          </a:r>
          <a:r>
            <a:rPr lang="en-GB" sz="1100" i="1" baseline="0">
              <a:solidFill>
                <a:schemeClr val="dk1"/>
              </a:solidFill>
              <a:effectLst/>
              <a:latin typeface="+mn-lt"/>
              <a:ea typeface="+mn-ea"/>
              <a:cs typeface="+mn-cs"/>
            </a:rPr>
            <a:t> shows ambition and innovation (biodiversity protection and well-being activities developed following extensive consultation/involvement of various stakeholders including WG, NRW, CCG, NGOs, communities and WaSCs).</a:t>
          </a:r>
          <a:endParaRPr lang="en-GB">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workbookViewId="0">
      <selection activeCell="E23" sqref="E23"/>
    </sheetView>
  </sheetViews>
  <sheetFormatPr defaultColWidth="9.06640625" defaultRowHeight="15.4" x14ac:dyDescent="0.6"/>
  <cols>
    <col min="1" max="1" width="1.59765625" style="2" customWidth="1"/>
    <col min="2" max="2" width="9.06640625" style="2" customWidth="1"/>
    <col min="3" max="3" width="9.06640625" style="2"/>
    <col min="4" max="5" width="9.06640625" style="2" customWidth="1"/>
    <col min="6" max="8" width="9.06640625" style="2"/>
    <col min="9" max="9" width="3.06640625" style="2" customWidth="1"/>
    <col min="10" max="10" width="9.06640625" style="2"/>
    <col min="11" max="11" width="16.06640625" style="2" bestFit="1" customWidth="1"/>
    <col min="12" max="12" width="9.06640625" style="2" customWidth="1"/>
    <col min="13" max="13" width="11.59765625" style="2" bestFit="1" customWidth="1"/>
    <col min="14" max="16384" width="9.06640625" style="2"/>
  </cols>
  <sheetData>
    <row r="1" spans="1:11" ht="21" x14ac:dyDescent="0.8">
      <c r="A1" s="7"/>
      <c r="B1" s="9" t="s">
        <v>0</v>
      </c>
      <c r="C1" s="10"/>
      <c r="D1" s="11"/>
      <c r="K1" s="8"/>
    </row>
    <row r="2" spans="1:11" ht="9" customHeight="1" x14ac:dyDescent="0.6"/>
  </sheetData>
  <conditionalFormatting sqref="L11:L15">
    <cfRule type="expression" dxfId="7" priority="3">
      <formula>L11="Error"</formula>
    </cfRule>
    <cfRule type="expression" dxfId="6" priority="4">
      <formula>L11="Ok"</formula>
    </cfRule>
  </conditionalFormatting>
  <conditionalFormatting sqref="L11:L15">
    <cfRule type="expression" dxfId="5" priority="1">
      <formula>$CO$6="Error"</formula>
    </cfRule>
    <cfRule type="expression" dxfId="4"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workbookViewId="0"/>
  </sheetViews>
  <sheetFormatPr defaultColWidth="8.59765625" defaultRowHeight="13.5" x14ac:dyDescent="0.35"/>
  <cols>
    <col min="1" max="1" width="5.06640625" style="32" customWidth="1"/>
    <col min="2" max="2" width="14.59765625" style="32" bestFit="1" customWidth="1"/>
    <col min="3" max="3" width="68.59765625" style="32" customWidth="1"/>
    <col min="4" max="4" width="3.59765625" style="32" customWidth="1"/>
    <col min="5" max="5" width="17.06640625" style="32" bestFit="1" customWidth="1"/>
    <col min="6" max="16" width="6.06640625" style="32" customWidth="1"/>
    <col min="17" max="17" width="8.19921875" style="32" customWidth="1"/>
    <col min="18" max="18" width="8.59765625" style="32" customWidth="1"/>
    <col min="19" max="19" width="8.06640625" style="32" customWidth="1"/>
    <col min="20" max="20" width="7.59765625" style="32" customWidth="1"/>
    <col min="21" max="21" width="8.06640625" style="32" customWidth="1"/>
    <col min="22" max="16384" width="8.59765625" style="32"/>
  </cols>
  <sheetData>
    <row r="1" spans="1:21" x14ac:dyDescent="0.35">
      <c r="C1" s="32" t="s">
        <v>319</v>
      </c>
    </row>
    <row r="2" spans="1:21" x14ac:dyDescent="0.35">
      <c r="A2" s="32" t="s">
        <v>318</v>
      </c>
      <c r="B2" s="32" t="s">
        <v>317</v>
      </c>
      <c r="C2" s="32" t="s">
        <v>316</v>
      </c>
      <c r="D2" s="32" t="s">
        <v>315</v>
      </c>
      <c r="E2" s="32" t="s">
        <v>314</v>
      </c>
      <c r="F2" s="32" t="s">
        <v>313</v>
      </c>
      <c r="G2" s="32" t="s">
        <v>312</v>
      </c>
      <c r="H2" s="32" t="s">
        <v>311</v>
      </c>
      <c r="I2" s="32" t="s">
        <v>310</v>
      </c>
      <c r="J2" s="32" t="s">
        <v>309</v>
      </c>
      <c r="K2" s="32" t="s">
        <v>308</v>
      </c>
      <c r="L2" s="32" t="s">
        <v>307</v>
      </c>
      <c r="M2" s="32" t="s">
        <v>306</v>
      </c>
      <c r="N2" s="32" t="s">
        <v>305</v>
      </c>
      <c r="O2" s="32" t="s">
        <v>304</v>
      </c>
      <c r="P2" s="32" t="s">
        <v>303</v>
      </c>
      <c r="Q2" s="32" t="s">
        <v>2</v>
      </c>
      <c r="R2" s="32" t="s">
        <v>3</v>
      </c>
      <c r="S2" s="32" t="s">
        <v>4</v>
      </c>
      <c r="T2" s="32" t="s">
        <v>5</v>
      </c>
      <c r="U2" s="32" t="s">
        <v>6</v>
      </c>
    </row>
    <row r="4" spans="1:21" x14ac:dyDescent="0.35">
      <c r="F4" s="32" t="s">
        <v>45</v>
      </c>
      <c r="G4" s="32" t="s">
        <v>45</v>
      </c>
      <c r="H4" s="32" t="s">
        <v>45</v>
      </c>
      <c r="I4" s="32" t="s">
        <v>45</v>
      </c>
      <c r="J4" s="32" t="s">
        <v>45</v>
      </c>
      <c r="K4" s="32" t="s">
        <v>45</v>
      </c>
      <c r="L4" s="32" t="s">
        <v>45</v>
      </c>
      <c r="M4" s="32" t="s">
        <v>45</v>
      </c>
      <c r="N4" s="32" t="s">
        <v>45</v>
      </c>
      <c r="O4" s="32" t="s">
        <v>45</v>
      </c>
      <c r="P4" s="32" t="s">
        <v>45</v>
      </c>
      <c r="Q4" s="32" t="s">
        <v>45</v>
      </c>
      <c r="R4" s="32" t="s">
        <v>45</v>
      </c>
      <c r="S4" s="32" t="s">
        <v>45</v>
      </c>
      <c r="T4" s="32" t="s">
        <v>45</v>
      </c>
      <c r="U4" s="32" t="s">
        <v>45</v>
      </c>
    </row>
    <row r="5" spans="1:21" x14ac:dyDescent="0.35">
      <c r="F5" s="32" t="s">
        <v>302</v>
      </c>
      <c r="G5" s="32" t="s">
        <v>302</v>
      </c>
      <c r="H5" s="32" t="s">
        <v>302</v>
      </c>
      <c r="I5" s="32" t="s">
        <v>302</v>
      </c>
      <c r="J5" s="32" t="s">
        <v>302</v>
      </c>
      <c r="K5" s="32" t="s">
        <v>302</v>
      </c>
      <c r="L5" s="32" t="s">
        <v>302</v>
      </c>
      <c r="M5" s="32" t="s">
        <v>302</v>
      </c>
      <c r="N5" s="32" t="s">
        <v>302</v>
      </c>
      <c r="O5" s="32" t="s">
        <v>302</v>
      </c>
      <c r="P5" s="32" t="s">
        <v>302</v>
      </c>
      <c r="Q5" s="32" t="s">
        <v>302</v>
      </c>
      <c r="R5" s="32" t="s">
        <v>302</v>
      </c>
      <c r="S5" s="32" t="s">
        <v>302</v>
      </c>
      <c r="T5" s="32" t="s">
        <v>302</v>
      </c>
      <c r="U5" s="32" t="s">
        <v>302</v>
      </c>
    </row>
    <row r="6" spans="1:21" x14ac:dyDescent="0.35">
      <c r="F6" s="32" t="s">
        <v>301</v>
      </c>
      <c r="G6" s="32" t="s">
        <v>301</v>
      </c>
      <c r="H6" s="32" t="s">
        <v>301</v>
      </c>
      <c r="I6" s="32" t="s">
        <v>301</v>
      </c>
      <c r="J6" s="32" t="s">
        <v>301</v>
      </c>
      <c r="K6" s="32" t="s">
        <v>301</v>
      </c>
      <c r="L6" s="32" t="s">
        <v>301</v>
      </c>
      <c r="M6" s="32" t="s">
        <v>301</v>
      </c>
      <c r="N6" s="32" t="s">
        <v>301</v>
      </c>
      <c r="O6" s="32" t="s">
        <v>301</v>
      </c>
      <c r="P6" s="32" t="s">
        <v>301</v>
      </c>
      <c r="Q6" s="32" t="s">
        <v>301</v>
      </c>
      <c r="R6" s="32" t="s">
        <v>301</v>
      </c>
      <c r="S6" s="32" t="s">
        <v>301</v>
      </c>
      <c r="T6" s="32" t="s">
        <v>301</v>
      </c>
      <c r="U6" s="32" t="s">
        <v>301</v>
      </c>
    </row>
    <row r="7" spans="1:21" x14ac:dyDescent="0.35">
      <c r="A7" s="32" t="s">
        <v>49</v>
      </c>
      <c r="B7" s="32" t="s">
        <v>300</v>
      </c>
      <c r="C7" s="32" t="s">
        <v>136</v>
      </c>
      <c r="D7" s="32" t="s">
        <v>77</v>
      </c>
      <c r="E7" s="32" t="s">
        <v>45</v>
      </c>
      <c r="F7" s="32" t="s">
        <v>41</v>
      </c>
    </row>
    <row r="8" spans="1:21" x14ac:dyDescent="0.35">
      <c r="A8" s="32" t="s">
        <v>49</v>
      </c>
      <c r="B8" s="32" t="s">
        <v>299</v>
      </c>
      <c r="C8" s="32" t="s">
        <v>134</v>
      </c>
      <c r="D8" s="32" t="s">
        <v>77</v>
      </c>
      <c r="E8" s="32" t="s">
        <v>45</v>
      </c>
      <c r="F8" s="32" t="s">
        <v>294</v>
      </c>
    </row>
    <row r="9" spans="1:21" x14ac:dyDescent="0.35">
      <c r="A9" s="32" t="s">
        <v>49</v>
      </c>
      <c r="B9" s="32" t="s">
        <v>298</v>
      </c>
      <c r="C9" s="32" t="s">
        <v>132</v>
      </c>
      <c r="D9" s="32" t="s">
        <v>46</v>
      </c>
      <c r="E9" s="32" t="s">
        <v>45</v>
      </c>
      <c r="F9" s="33"/>
      <c r="G9" s="33"/>
      <c r="H9" s="33"/>
      <c r="I9" s="33"/>
      <c r="J9" s="33"/>
      <c r="K9" s="33"/>
      <c r="L9" s="33"/>
      <c r="M9" s="33"/>
      <c r="N9" s="33"/>
      <c r="O9" s="33">
        <v>0.15</v>
      </c>
      <c r="P9" s="33">
        <v>0.15</v>
      </c>
      <c r="Q9" s="33">
        <v>1.4159999999999999</v>
      </c>
      <c r="R9" s="33">
        <v>1.4159999999999999</v>
      </c>
      <c r="S9" s="33">
        <v>1.4159999999999999</v>
      </c>
      <c r="T9" s="33">
        <v>1.4159999999999999</v>
      </c>
      <c r="U9" s="33">
        <v>1.4159999999999999</v>
      </c>
    </row>
    <row r="10" spans="1:21" x14ac:dyDescent="0.35">
      <c r="A10" s="32" t="s">
        <v>49</v>
      </c>
      <c r="B10" s="32" t="s">
        <v>297</v>
      </c>
      <c r="C10" s="32" t="s">
        <v>130</v>
      </c>
      <c r="D10" s="32" t="s">
        <v>46</v>
      </c>
      <c r="E10" s="32" t="s">
        <v>45</v>
      </c>
      <c r="F10" s="33"/>
      <c r="G10" s="33">
        <v>0</v>
      </c>
      <c r="H10" s="33">
        <v>0</v>
      </c>
      <c r="I10" s="33">
        <v>0.37345203488372097</v>
      </c>
      <c r="J10" s="33">
        <v>0</v>
      </c>
      <c r="K10" s="33">
        <v>0</v>
      </c>
      <c r="L10" s="33">
        <v>0</v>
      </c>
      <c r="M10" s="33">
        <v>0</v>
      </c>
      <c r="N10" s="33">
        <v>0.42</v>
      </c>
      <c r="O10" s="33"/>
      <c r="P10" s="33"/>
      <c r="Q10" s="33"/>
      <c r="R10" s="33"/>
      <c r="S10" s="33"/>
      <c r="T10" s="33"/>
      <c r="U10" s="33"/>
    </row>
    <row r="11" spans="1:21" x14ac:dyDescent="0.35">
      <c r="A11" s="32" t="s">
        <v>49</v>
      </c>
      <c r="B11" s="32" t="s">
        <v>296</v>
      </c>
      <c r="C11" s="32" t="s">
        <v>128</v>
      </c>
      <c r="D11" s="32" t="s">
        <v>77</v>
      </c>
      <c r="E11" s="32" t="s">
        <v>45</v>
      </c>
      <c r="F11" s="32" t="s">
        <v>43</v>
      </c>
    </row>
    <row r="12" spans="1:21" x14ac:dyDescent="0.35">
      <c r="A12" s="32" t="s">
        <v>49</v>
      </c>
      <c r="B12" s="32" t="s">
        <v>295</v>
      </c>
      <c r="C12" s="32" t="s">
        <v>126</v>
      </c>
      <c r="D12" s="32" t="s">
        <v>77</v>
      </c>
      <c r="E12" s="32" t="s">
        <v>45</v>
      </c>
      <c r="F12" s="32" t="s">
        <v>294</v>
      </c>
    </row>
    <row r="13" spans="1:21" x14ac:dyDescent="0.35">
      <c r="A13" s="32" t="s">
        <v>49</v>
      </c>
      <c r="B13" s="32" t="s">
        <v>293</v>
      </c>
      <c r="C13" s="32" t="s">
        <v>124</v>
      </c>
      <c r="D13" s="32" t="s">
        <v>46</v>
      </c>
      <c r="E13" s="32" t="s">
        <v>45</v>
      </c>
      <c r="F13" s="33"/>
      <c r="G13" s="33"/>
      <c r="H13" s="33"/>
      <c r="I13" s="33"/>
      <c r="J13" s="33"/>
      <c r="K13" s="33"/>
      <c r="L13" s="33"/>
      <c r="M13" s="33"/>
      <c r="N13" s="33"/>
      <c r="O13" s="33">
        <v>0.125</v>
      </c>
      <c r="P13" s="33">
        <v>0.05</v>
      </c>
      <c r="Q13" s="33">
        <v>1.28709743333333</v>
      </c>
      <c r="R13" s="33">
        <v>0.26877171533333299</v>
      </c>
      <c r="S13" s="33">
        <v>0.20606048297333299</v>
      </c>
      <c r="T13" s="33">
        <v>6.8480692632800003E-2</v>
      </c>
      <c r="U13" s="33">
        <v>5.9249306485456003E-2</v>
      </c>
    </row>
    <row r="14" spans="1:21" x14ac:dyDescent="0.35">
      <c r="A14" s="32" t="s">
        <v>49</v>
      </c>
      <c r="B14" s="32" t="s">
        <v>292</v>
      </c>
      <c r="C14" s="32" t="s">
        <v>122</v>
      </c>
      <c r="D14" s="32" t="s">
        <v>46</v>
      </c>
      <c r="E14" s="32" t="s">
        <v>45</v>
      </c>
      <c r="F14" s="33"/>
      <c r="G14" s="33">
        <v>0</v>
      </c>
      <c r="H14" s="33">
        <v>0</v>
      </c>
      <c r="I14" s="33">
        <v>0</v>
      </c>
      <c r="J14" s="33">
        <v>0</v>
      </c>
      <c r="K14" s="33">
        <v>0</v>
      </c>
      <c r="L14" s="33">
        <v>0</v>
      </c>
      <c r="M14" s="33">
        <v>0</v>
      </c>
      <c r="N14" s="33">
        <v>0</v>
      </c>
      <c r="O14" s="33"/>
      <c r="P14" s="33"/>
      <c r="Q14" s="33"/>
      <c r="R14" s="33"/>
      <c r="S14" s="33"/>
      <c r="T14" s="33"/>
      <c r="U14" s="33"/>
    </row>
    <row r="15" spans="1:21" x14ac:dyDescent="0.35">
      <c r="A15" s="32" t="s">
        <v>49</v>
      </c>
      <c r="B15" s="32" t="s">
        <v>291</v>
      </c>
      <c r="C15" s="32" t="s">
        <v>120</v>
      </c>
      <c r="D15" s="32" t="s">
        <v>77</v>
      </c>
      <c r="E15" s="32" t="s">
        <v>45</v>
      </c>
      <c r="F15" s="32" t="s">
        <v>44</v>
      </c>
    </row>
    <row r="16" spans="1:21" x14ac:dyDescent="0.35">
      <c r="A16" s="32" t="s">
        <v>49</v>
      </c>
      <c r="B16" s="32" t="s">
        <v>290</v>
      </c>
      <c r="C16" s="32" t="s">
        <v>118</v>
      </c>
      <c r="D16" s="32" t="s">
        <v>77</v>
      </c>
      <c r="E16" s="32" t="s">
        <v>45</v>
      </c>
      <c r="F16" s="32" t="s">
        <v>289</v>
      </c>
    </row>
    <row r="17" spans="1:21" x14ac:dyDescent="0.35">
      <c r="A17" s="32" t="s">
        <v>49</v>
      </c>
      <c r="B17" s="32" t="s">
        <v>288</v>
      </c>
      <c r="C17" s="32" t="s">
        <v>116</v>
      </c>
      <c r="D17" s="32" t="s">
        <v>46</v>
      </c>
      <c r="E17" s="32" t="s">
        <v>45</v>
      </c>
      <c r="F17" s="33"/>
      <c r="G17" s="33"/>
      <c r="H17" s="33"/>
      <c r="I17" s="33"/>
      <c r="J17" s="33"/>
      <c r="K17" s="33"/>
      <c r="L17" s="33"/>
      <c r="M17" s="33"/>
      <c r="N17" s="33"/>
      <c r="O17" s="33">
        <v>0</v>
      </c>
      <c r="P17" s="33">
        <v>0</v>
      </c>
      <c r="Q17" s="33">
        <v>0</v>
      </c>
      <c r="R17" s="33">
        <v>0</v>
      </c>
      <c r="S17" s="33">
        <v>0</v>
      </c>
      <c r="T17" s="33">
        <v>0</v>
      </c>
      <c r="U17" s="33">
        <v>0</v>
      </c>
    </row>
    <row r="18" spans="1:21" x14ac:dyDescent="0.35">
      <c r="A18" s="32" t="s">
        <v>49</v>
      </c>
      <c r="B18" s="32" t="s">
        <v>287</v>
      </c>
      <c r="C18" s="32" t="s">
        <v>114</v>
      </c>
      <c r="D18" s="32" t="s">
        <v>46</v>
      </c>
      <c r="E18" s="32" t="s">
        <v>45</v>
      </c>
      <c r="F18" s="33"/>
      <c r="G18" s="33">
        <v>0</v>
      </c>
      <c r="H18" s="33">
        <v>0</v>
      </c>
      <c r="I18" s="33">
        <v>0</v>
      </c>
      <c r="J18" s="33">
        <v>0</v>
      </c>
      <c r="K18" s="33">
        <v>0</v>
      </c>
      <c r="L18" s="33">
        <v>0</v>
      </c>
      <c r="M18" s="33">
        <v>0</v>
      </c>
      <c r="N18" s="33">
        <v>0</v>
      </c>
      <c r="O18" s="33"/>
      <c r="P18" s="33"/>
      <c r="Q18" s="33"/>
      <c r="R18" s="33"/>
      <c r="S18" s="33"/>
      <c r="T18" s="33"/>
      <c r="U18" s="33"/>
    </row>
    <row r="19" spans="1:21" x14ac:dyDescent="0.35">
      <c r="A19" s="32" t="s">
        <v>49</v>
      </c>
      <c r="B19" s="32" t="s">
        <v>286</v>
      </c>
      <c r="C19" s="32" t="s">
        <v>112</v>
      </c>
      <c r="D19" s="32" t="s">
        <v>77</v>
      </c>
      <c r="E19" s="32" t="s">
        <v>45</v>
      </c>
      <c r="F19" s="32">
        <v>0</v>
      </c>
    </row>
    <row r="20" spans="1:21" x14ac:dyDescent="0.35">
      <c r="A20" s="32" t="s">
        <v>49</v>
      </c>
      <c r="B20" s="32" t="s">
        <v>285</v>
      </c>
      <c r="C20" s="32" t="s">
        <v>110</v>
      </c>
      <c r="D20" s="32" t="s">
        <v>77</v>
      </c>
      <c r="E20" s="32" t="s">
        <v>45</v>
      </c>
      <c r="F20" s="32">
        <v>0</v>
      </c>
    </row>
    <row r="21" spans="1:21" x14ac:dyDescent="0.35">
      <c r="A21" s="32" t="s">
        <v>49</v>
      </c>
      <c r="B21" s="32" t="s">
        <v>284</v>
      </c>
      <c r="C21" s="32" t="s">
        <v>108</v>
      </c>
      <c r="D21" s="32" t="s">
        <v>46</v>
      </c>
      <c r="E21" s="32" t="s">
        <v>45</v>
      </c>
      <c r="F21" s="33"/>
      <c r="G21" s="33"/>
      <c r="H21" s="33"/>
      <c r="I21" s="33"/>
      <c r="J21" s="33"/>
      <c r="K21" s="33"/>
      <c r="L21" s="33"/>
      <c r="M21" s="33"/>
      <c r="N21" s="33"/>
      <c r="O21" s="33">
        <v>0</v>
      </c>
      <c r="P21" s="33">
        <v>0</v>
      </c>
      <c r="Q21" s="33">
        <v>0</v>
      </c>
      <c r="R21" s="33">
        <v>0</v>
      </c>
      <c r="S21" s="33">
        <v>0</v>
      </c>
      <c r="T21" s="33">
        <v>0</v>
      </c>
      <c r="U21" s="33">
        <v>0</v>
      </c>
    </row>
    <row r="22" spans="1:21" x14ac:dyDescent="0.35">
      <c r="A22" s="32" t="s">
        <v>49</v>
      </c>
      <c r="B22" s="32" t="s">
        <v>283</v>
      </c>
      <c r="C22" s="32" t="s">
        <v>106</v>
      </c>
      <c r="D22" s="32" t="s">
        <v>46</v>
      </c>
      <c r="E22" s="32" t="s">
        <v>45</v>
      </c>
      <c r="F22" s="33"/>
      <c r="G22" s="33">
        <v>0</v>
      </c>
      <c r="H22" s="33">
        <v>0</v>
      </c>
      <c r="I22" s="33">
        <v>0</v>
      </c>
      <c r="J22" s="33">
        <v>0</v>
      </c>
      <c r="K22" s="33">
        <v>0</v>
      </c>
      <c r="L22" s="33">
        <v>0</v>
      </c>
      <c r="M22" s="33">
        <v>0</v>
      </c>
      <c r="N22" s="33">
        <v>0</v>
      </c>
      <c r="O22" s="33"/>
      <c r="P22" s="33"/>
      <c r="Q22" s="33"/>
      <c r="R22" s="33"/>
      <c r="S22" s="33"/>
      <c r="T22" s="33"/>
      <c r="U22" s="33"/>
    </row>
    <row r="23" spans="1:21" x14ac:dyDescent="0.35">
      <c r="A23" s="32" t="s">
        <v>49</v>
      </c>
      <c r="B23" s="32" t="s">
        <v>282</v>
      </c>
      <c r="C23" s="32" t="s">
        <v>104</v>
      </c>
      <c r="D23" s="32" t="s">
        <v>77</v>
      </c>
      <c r="E23" s="32" t="s">
        <v>45</v>
      </c>
      <c r="F23" s="32">
        <v>0</v>
      </c>
    </row>
    <row r="24" spans="1:21" x14ac:dyDescent="0.35">
      <c r="A24" s="32" t="s">
        <v>49</v>
      </c>
      <c r="B24" s="32" t="s">
        <v>281</v>
      </c>
      <c r="C24" s="32" t="s">
        <v>102</v>
      </c>
      <c r="D24" s="32" t="s">
        <v>77</v>
      </c>
      <c r="E24" s="32" t="s">
        <v>45</v>
      </c>
      <c r="F24" s="32">
        <v>0</v>
      </c>
    </row>
    <row r="25" spans="1:21" x14ac:dyDescent="0.35">
      <c r="A25" s="32" t="s">
        <v>49</v>
      </c>
      <c r="B25" s="32" t="s">
        <v>280</v>
      </c>
      <c r="C25" s="32" t="s">
        <v>100</v>
      </c>
      <c r="D25" s="32" t="s">
        <v>46</v>
      </c>
      <c r="E25" s="32" t="s">
        <v>45</v>
      </c>
      <c r="F25" s="33"/>
      <c r="G25" s="33"/>
      <c r="H25" s="33"/>
      <c r="I25" s="33"/>
      <c r="J25" s="33"/>
      <c r="K25" s="33"/>
      <c r="L25" s="33"/>
      <c r="M25" s="33"/>
      <c r="N25" s="33"/>
      <c r="O25" s="33">
        <v>0</v>
      </c>
      <c r="P25" s="33">
        <v>0</v>
      </c>
      <c r="Q25" s="33">
        <v>0</v>
      </c>
      <c r="R25" s="33">
        <v>0</v>
      </c>
      <c r="S25" s="33">
        <v>0</v>
      </c>
      <c r="T25" s="33">
        <v>0</v>
      </c>
      <c r="U25" s="33">
        <v>0</v>
      </c>
    </row>
    <row r="26" spans="1:21" x14ac:dyDescent="0.35">
      <c r="A26" s="32" t="s">
        <v>49</v>
      </c>
      <c r="B26" s="32" t="s">
        <v>279</v>
      </c>
      <c r="C26" s="32" t="s">
        <v>98</v>
      </c>
      <c r="D26" s="32" t="s">
        <v>46</v>
      </c>
      <c r="E26" s="32" t="s">
        <v>45</v>
      </c>
      <c r="F26" s="33"/>
      <c r="G26" s="33">
        <v>0</v>
      </c>
      <c r="H26" s="33">
        <v>0</v>
      </c>
      <c r="I26" s="33">
        <v>0</v>
      </c>
      <c r="J26" s="33">
        <v>0</v>
      </c>
      <c r="K26" s="33">
        <v>0</v>
      </c>
      <c r="L26" s="33">
        <v>0</v>
      </c>
      <c r="M26" s="33">
        <v>0</v>
      </c>
      <c r="N26" s="33">
        <v>0</v>
      </c>
      <c r="O26" s="33"/>
      <c r="P26" s="33"/>
      <c r="Q26" s="33"/>
      <c r="R26" s="33"/>
      <c r="S26" s="33"/>
      <c r="T26" s="33"/>
      <c r="U26" s="33"/>
    </row>
    <row r="27" spans="1:21" x14ac:dyDescent="0.35">
      <c r="A27" s="32" t="s">
        <v>49</v>
      </c>
      <c r="B27" s="32" t="s">
        <v>278</v>
      </c>
      <c r="C27" s="32" t="s">
        <v>96</v>
      </c>
      <c r="D27" s="32" t="s">
        <v>77</v>
      </c>
      <c r="E27" s="32" t="s">
        <v>45</v>
      </c>
      <c r="F27" s="32">
        <v>0</v>
      </c>
    </row>
    <row r="28" spans="1:21" x14ac:dyDescent="0.35">
      <c r="A28" s="32" t="s">
        <v>49</v>
      </c>
      <c r="B28" s="32" t="s">
        <v>277</v>
      </c>
      <c r="C28" s="32" t="s">
        <v>94</v>
      </c>
      <c r="D28" s="32" t="s">
        <v>77</v>
      </c>
      <c r="E28" s="32" t="s">
        <v>45</v>
      </c>
      <c r="F28" s="32">
        <v>0</v>
      </c>
    </row>
    <row r="29" spans="1:21" x14ac:dyDescent="0.35">
      <c r="A29" s="32" t="s">
        <v>49</v>
      </c>
      <c r="B29" s="32" t="s">
        <v>276</v>
      </c>
      <c r="C29" s="32" t="s">
        <v>92</v>
      </c>
      <c r="D29" s="32" t="s">
        <v>46</v>
      </c>
      <c r="E29" s="32" t="s">
        <v>45</v>
      </c>
      <c r="F29" s="33"/>
      <c r="G29" s="33"/>
      <c r="H29" s="33"/>
      <c r="I29" s="33"/>
      <c r="J29" s="33"/>
      <c r="K29" s="33"/>
      <c r="L29" s="33"/>
      <c r="M29" s="33"/>
      <c r="N29" s="33"/>
      <c r="O29" s="33">
        <v>0</v>
      </c>
      <c r="P29" s="33">
        <v>0</v>
      </c>
      <c r="Q29" s="33">
        <v>0</v>
      </c>
      <c r="R29" s="33">
        <v>0</v>
      </c>
      <c r="S29" s="33">
        <v>0</v>
      </c>
      <c r="T29" s="33">
        <v>0</v>
      </c>
      <c r="U29" s="33">
        <v>0</v>
      </c>
    </row>
    <row r="30" spans="1:21" x14ac:dyDescent="0.35">
      <c r="A30" s="32" t="s">
        <v>49</v>
      </c>
      <c r="B30" s="32" t="s">
        <v>275</v>
      </c>
      <c r="C30" s="32" t="s">
        <v>90</v>
      </c>
      <c r="D30" s="32" t="s">
        <v>46</v>
      </c>
      <c r="E30" s="32" t="s">
        <v>45</v>
      </c>
      <c r="F30" s="33"/>
      <c r="G30" s="33">
        <v>0</v>
      </c>
      <c r="H30" s="33">
        <v>0</v>
      </c>
      <c r="I30" s="33">
        <v>0</v>
      </c>
      <c r="J30" s="33">
        <v>0</v>
      </c>
      <c r="K30" s="33">
        <v>0</v>
      </c>
      <c r="L30" s="33">
        <v>0</v>
      </c>
      <c r="M30" s="33">
        <v>0</v>
      </c>
      <c r="N30" s="33">
        <v>0</v>
      </c>
      <c r="O30" s="33"/>
      <c r="P30" s="33"/>
      <c r="Q30" s="33"/>
      <c r="R30" s="33"/>
      <c r="S30" s="33"/>
      <c r="T30" s="33"/>
      <c r="U30" s="33"/>
    </row>
    <row r="31" spans="1:21" x14ac:dyDescent="0.35">
      <c r="A31" s="32" t="s">
        <v>49</v>
      </c>
      <c r="B31" s="32" t="s">
        <v>274</v>
      </c>
      <c r="C31" s="32" t="s">
        <v>88</v>
      </c>
      <c r="D31" s="32" t="s">
        <v>77</v>
      </c>
      <c r="E31" s="32" t="s">
        <v>45</v>
      </c>
      <c r="F31" s="32">
        <v>0</v>
      </c>
    </row>
    <row r="32" spans="1:21" x14ac:dyDescent="0.35">
      <c r="A32" s="32" t="s">
        <v>49</v>
      </c>
      <c r="B32" s="32" t="s">
        <v>273</v>
      </c>
      <c r="C32" s="32" t="s">
        <v>86</v>
      </c>
      <c r="D32" s="32" t="s">
        <v>77</v>
      </c>
      <c r="E32" s="32" t="s">
        <v>45</v>
      </c>
      <c r="F32" s="32">
        <v>0</v>
      </c>
    </row>
    <row r="33" spans="1:21" x14ac:dyDescent="0.35">
      <c r="A33" s="32" t="s">
        <v>49</v>
      </c>
      <c r="B33" s="32" t="s">
        <v>272</v>
      </c>
      <c r="C33" s="32" t="s">
        <v>84</v>
      </c>
      <c r="D33" s="32" t="s">
        <v>46</v>
      </c>
      <c r="E33" s="32" t="s">
        <v>45</v>
      </c>
      <c r="F33" s="33"/>
      <c r="G33" s="33"/>
      <c r="H33" s="33"/>
      <c r="I33" s="33"/>
      <c r="J33" s="33"/>
      <c r="K33" s="33"/>
      <c r="L33" s="33"/>
      <c r="M33" s="33"/>
      <c r="N33" s="33"/>
      <c r="O33" s="33">
        <v>0</v>
      </c>
      <c r="P33" s="33">
        <v>0</v>
      </c>
      <c r="Q33" s="33">
        <v>0</v>
      </c>
      <c r="R33" s="33">
        <v>0</v>
      </c>
      <c r="S33" s="33">
        <v>0</v>
      </c>
      <c r="T33" s="33">
        <v>0</v>
      </c>
      <c r="U33" s="33">
        <v>0</v>
      </c>
    </row>
    <row r="34" spans="1:21" x14ac:dyDescent="0.35">
      <c r="A34" s="32" t="s">
        <v>49</v>
      </c>
      <c r="B34" s="32" t="s">
        <v>271</v>
      </c>
      <c r="C34" s="32" t="s">
        <v>82</v>
      </c>
      <c r="D34" s="32" t="s">
        <v>46</v>
      </c>
      <c r="E34" s="32" t="s">
        <v>45</v>
      </c>
      <c r="F34" s="33"/>
      <c r="G34" s="33">
        <v>0</v>
      </c>
      <c r="H34" s="33">
        <v>0</v>
      </c>
      <c r="I34" s="33">
        <v>0</v>
      </c>
      <c r="J34" s="33">
        <v>0</v>
      </c>
      <c r="K34" s="33">
        <v>0</v>
      </c>
      <c r="L34" s="33">
        <v>0</v>
      </c>
      <c r="M34" s="33">
        <v>0</v>
      </c>
      <c r="N34" s="33">
        <v>0</v>
      </c>
      <c r="O34" s="33"/>
      <c r="P34" s="33"/>
      <c r="Q34" s="33"/>
      <c r="R34" s="33"/>
      <c r="S34" s="33"/>
      <c r="T34" s="33"/>
      <c r="U34" s="33"/>
    </row>
    <row r="35" spans="1:21" x14ac:dyDescent="0.35">
      <c r="A35" s="32" t="s">
        <v>49</v>
      </c>
      <c r="B35" s="32" t="s">
        <v>270</v>
      </c>
      <c r="C35" s="32" t="s">
        <v>80</v>
      </c>
      <c r="D35" s="32" t="s">
        <v>77</v>
      </c>
      <c r="E35" s="32" t="s">
        <v>45</v>
      </c>
      <c r="F35" s="32">
        <v>0</v>
      </c>
    </row>
    <row r="36" spans="1:21" x14ac:dyDescent="0.35">
      <c r="A36" s="32" t="s">
        <v>49</v>
      </c>
      <c r="B36" s="32" t="s">
        <v>269</v>
      </c>
      <c r="C36" s="32" t="s">
        <v>78</v>
      </c>
      <c r="D36" s="32" t="s">
        <v>77</v>
      </c>
      <c r="E36" s="32" t="s">
        <v>45</v>
      </c>
      <c r="F36" s="32">
        <v>0</v>
      </c>
    </row>
    <row r="37" spans="1:21" x14ac:dyDescent="0.35">
      <c r="A37" s="32" t="s">
        <v>49</v>
      </c>
      <c r="B37" s="32" t="s">
        <v>268</v>
      </c>
      <c r="C37" s="32" t="s">
        <v>75</v>
      </c>
      <c r="D37" s="32" t="s">
        <v>46</v>
      </c>
      <c r="E37" s="32" t="s">
        <v>45</v>
      </c>
      <c r="F37" s="33"/>
      <c r="G37" s="33"/>
      <c r="H37" s="33"/>
      <c r="I37" s="33"/>
      <c r="J37" s="33"/>
      <c r="K37" s="33"/>
      <c r="L37" s="33"/>
      <c r="M37" s="33"/>
      <c r="N37" s="33"/>
      <c r="O37" s="33">
        <v>0</v>
      </c>
      <c r="P37" s="33">
        <v>0</v>
      </c>
      <c r="Q37" s="33">
        <v>0</v>
      </c>
      <c r="R37" s="33">
        <v>0</v>
      </c>
      <c r="S37" s="33">
        <v>0</v>
      </c>
      <c r="T37" s="33">
        <v>0</v>
      </c>
      <c r="U37" s="33">
        <v>0</v>
      </c>
    </row>
    <row r="38" spans="1:21" x14ac:dyDescent="0.35">
      <c r="A38" s="32" t="s">
        <v>49</v>
      </c>
      <c r="B38" s="32" t="s">
        <v>267</v>
      </c>
      <c r="C38" s="32" t="s">
        <v>73</v>
      </c>
      <c r="D38" s="32" t="s">
        <v>46</v>
      </c>
      <c r="E38" s="32" t="s">
        <v>45</v>
      </c>
      <c r="F38" s="33"/>
      <c r="G38" s="33">
        <v>0</v>
      </c>
      <c r="H38" s="33">
        <v>0</v>
      </c>
      <c r="I38" s="33">
        <v>0</v>
      </c>
      <c r="J38" s="33">
        <v>0</v>
      </c>
      <c r="K38" s="33">
        <v>0</v>
      </c>
      <c r="L38" s="33">
        <v>0</v>
      </c>
      <c r="M38" s="33">
        <v>0</v>
      </c>
      <c r="N38" s="33">
        <v>0</v>
      </c>
      <c r="O38" s="33"/>
      <c r="P38" s="33"/>
      <c r="Q38" s="33"/>
      <c r="R38" s="33"/>
      <c r="S38" s="33"/>
      <c r="T38" s="33"/>
      <c r="U38" s="33"/>
    </row>
    <row r="39" spans="1:21" x14ac:dyDescent="0.35">
      <c r="A39" s="32" t="s">
        <v>49</v>
      </c>
      <c r="B39" s="32" t="s">
        <v>266</v>
      </c>
      <c r="C39" s="32" t="s">
        <v>136</v>
      </c>
      <c r="D39" s="32" t="s">
        <v>77</v>
      </c>
      <c r="E39" s="32" t="s">
        <v>45</v>
      </c>
      <c r="F39" s="32" t="s">
        <v>40</v>
      </c>
    </row>
    <row r="40" spans="1:21" x14ac:dyDescent="0.35">
      <c r="A40" s="32" t="s">
        <v>49</v>
      </c>
      <c r="B40" s="32" t="s">
        <v>265</v>
      </c>
      <c r="C40" s="32" t="s">
        <v>134</v>
      </c>
      <c r="D40" s="32" t="s">
        <v>77</v>
      </c>
      <c r="E40" s="32" t="s">
        <v>45</v>
      </c>
      <c r="F40" s="32" t="s">
        <v>260</v>
      </c>
    </row>
    <row r="41" spans="1:21" x14ac:dyDescent="0.35">
      <c r="A41" s="32" t="s">
        <v>49</v>
      </c>
      <c r="B41" s="32" t="s">
        <v>264</v>
      </c>
      <c r="C41" s="32" t="s">
        <v>132</v>
      </c>
      <c r="D41" s="32" t="s">
        <v>46</v>
      </c>
      <c r="E41" s="32" t="s">
        <v>45</v>
      </c>
      <c r="F41" s="33"/>
      <c r="G41" s="33"/>
      <c r="H41" s="33"/>
      <c r="I41" s="33"/>
      <c r="J41" s="33"/>
      <c r="K41" s="33"/>
      <c r="L41" s="33"/>
      <c r="M41" s="33"/>
      <c r="N41" s="33"/>
      <c r="O41" s="33">
        <v>4.7450000000000001</v>
      </c>
      <c r="P41" s="33">
        <v>3.2069999999999999</v>
      </c>
      <c r="Q41" s="33">
        <v>1.74</v>
      </c>
      <c r="R41" s="33">
        <v>1.74</v>
      </c>
      <c r="S41" s="33">
        <v>1.74</v>
      </c>
      <c r="T41" s="33">
        <v>1.74</v>
      </c>
      <c r="U41" s="33">
        <v>1.74</v>
      </c>
    </row>
    <row r="42" spans="1:21" x14ac:dyDescent="0.35">
      <c r="A42" s="32" t="s">
        <v>49</v>
      </c>
      <c r="B42" s="32" t="s">
        <v>263</v>
      </c>
      <c r="C42" s="32" t="s">
        <v>130</v>
      </c>
      <c r="D42" s="32" t="s">
        <v>46</v>
      </c>
      <c r="E42" s="32" t="s">
        <v>45</v>
      </c>
      <c r="F42" s="33"/>
      <c r="G42" s="33">
        <v>0.58799999999999997</v>
      </c>
      <c r="H42" s="33">
        <v>0.58799999999999997</v>
      </c>
      <c r="I42" s="33">
        <v>0.58799999999999997</v>
      </c>
      <c r="J42" s="33">
        <v>0.58791975800031804</v>
      </c>
      <c r="K42" s="33">
        <v>1.788</v>
      </c>
      <c r="L42" s="33">
        <v>0.67400000000000004</v>
      </c>
      <c r="M42" s="33">
        <v>1.667</v>
      </c>
      <c r="N42" s="33">
        <v>6.2210000000000001</v>
      </c>
      <c r="O42" s="33"/>
      <c r="P42" s="33"/>
      <c r="Q42" s="33"/>
      <c r="R42" s="33"/>
      <c r="S42" s="33"/>
      <c r="T42" s="33"/>
      <c r="U42" s="33"/>
    </row>
    <row r="43" spans="1:21" x14ac:dyDescent="0.35">
      <c r="A43" s="32" t="s">
        <v>49</v>
      </c>
      <c r="B43" s="32" t="s">
        <v>262</v>
      </c>
      <c r="C43" s="32" t="s">
        <v>128</v>
      </c>
      <c r="D43" s="32" t="s">
        <v>77</v>
      </c>
      <c r="E43" s="32" t="s">
        <v>45</v>
      </c>
      <c r="F43" s="32" t="s">
        <v>42</v>
      </c>
    </row>
    <row r="44" spans="1:21" x14ac:dyDescent="0.35">
      <c r="A44" s="32" t="s">
        <v>49</v>
      </c>
      <c r="B44" s="32" t="s">
        <v>261</v>
      </c>
      <c r="C44" s="32" t="s">
        <v>126</v>
      </c>
      <c r="D44" s="32" t="s">
        <v>77</v>
      </c>
      <c r="E44" s="32" t="s">
        <v>45</v>
      </c>
      <c r="F44" s="32" t="s">
        <v>260</v>
      </c>
    </row>
    <row r="45" spans="1:21" x14ac:dyDescent="0.35">
      <c r="A45" s="32" t="s">
        <v>49</v>
      </c>
      <c r="B45" s="32" t="s">
        <v>259</v>
      </c>
      <c r="C45" s="32" t="s">
        <v>124</v>
      </c>
      <c r="D45" s="32" t="s">
        <v>46</v>
      </c>
      <c r="E45" s="32" t="s">
        <v>45</v>
      </c>
      <c r="F45" s="33"/>
      <c r="G45" s="33"/>
      <c r="H45" s="33"/>
      <c r="I45" s="33"/>
      <c r="J45" s="33"/>
      <c r="K45" s="33"/>
      <c r="L45" s="33"/>
      <c r="M45" s="33"/>
      <c r="N45" s="33"/>
      <c r="O45" s="33">
        <v>0</v>
      </c>
      <c r="P45" s="33">
        <v>0</v>
      </c>
      <c r="Q45" s="33">
        <v>0.58599999999999997</v>
      </c>
      <c r="R45" s="33">
        <v>0.58599999999999997</v>
      </c>
      <c r="S45" s="33">
        <v>0.58599999999999997</v>
      </c>
      <c r="T45" s="33">
        <v>0.58599999999999997</v>
      </c>
      <c r="U45" s="33">
        <v>0.58599999999999997</v>
      </c>
    </row>
    <row r="46" spans="1:21" x14ac:dyDescent="0.35">
      <c r="A46" s="32" t="s">
        <v>49</v>
      </c>
      <c r="B46" s="32" t="s">
        <v>258</v>
      </c>
      <c r="C46" s="32" t="s">
        <v>122</v>
      </c>
      <c r="D46" s="32" t="s">
        <v>46</v>
      </c>
      <c r="E46" s="32" t="s">
        <v>45</v>
      </c>
      <c r="F46" s="33"/>
      <c r="G46" s="33">
        <v>0</v>
      </c>
      <c r="H46" s="33">
        <v>0</v>
      </c>
      <c r="I46" s="33">
        <v>0</v>
      </c>
      <c r="J46" s="33">
        <v>0</v>
      </c>
      <c r="K46" s="33">
        <v>0</v>
      </c>
      <c r="L46" s="33">
        <v>2.1999999999999999E-2</v>
      </c>
      <c r="M46" s="33">
        <v>2.1999999999999999E-2</v>
      </c>
      <c r="N46" s="33">
        <v>0</v>
      </c>
      <c r="O46" s="33"/>
      <c r="P46" s="33"/>
      <c r="Q46" s="33"/>
      <c r="R46" s="33"/>
      <c r="S46" s="33"/>
      <c r="T46" s="33"/>
      <c r="U46" s="33"/>
    </row>
    <row r="47" spans="1:21" x14ac:dyDescent="0.35">
      <c r="A47" s="32" t="s">
        <v>49</v>
      </c>
      <c r="B47" s="32" t="s">
        <v>257</v>
      </c>
      <c r="C47" s="32" t="s">
        <v>120</v>
      </c>
      <c r="D47" s="32" t="s">
        <v>77</v>
      </c>
      <c r="E47" s="32" t="s">
        <v>45</v>
      </c>
      <c r="F47" s="32">
        <v>0</v>
      </c>
    </row>
    <row r="48" spans="1:21" x14ac:dyDescent="0.35">
      <c r="A48" s="32" t="s">
        <v>49</v>
      </c>
      <c r="B48" s="32" t="s">
        <v>256</v>
      </c>
      <c r="C48" s="32" t="s">
        <v>118</v>
      </c>
      <c r="D48" s="32" t="s">
        <v>77</v>
      </c>
      <c r="E48" s="32" t="s">
        <v>45</v>
      </c>
      <c r="F48" s="32">
        <v>0</v>
      </c>
    </row>
    <row r="49" spans="1:21" x14ac:dyDescent="0.35">
      <c r="A49" s="32" t="s">
        <v>49</v>
      </c>
      <c r="B49" s="32" t="s">
        <v>255</v>
      </c>
      <c r="C49" s="32" t="s">
        <v>116</v>
      </c>
      <c r="D49" s="32" t="s">
        <v>46</v>
      </c>
      <c r="E49" s="32" t="s">
        <v>45</v>
      </c>
      <c r="F49" s="33"/>
      <c r="G49" s="33"/>
      <c r="H49" s="33"/>
      <c r="I49" s="33"/>
      <c r="J49" s="33"/>
      <c r="K49" s="33"/>
      <c r="L49" s="33"/>
      <c r="M49" s="33"/>
      <c r="N49" s="33"/>
      <c r="O49" s="33">
        <v>0</v>
      </c>
      <c r="P49" s="33">
        <v>0</v>
      </c>
      <c r="Q49" s="33">
        <v>0</v>
      </c>
      <c r="R49" s="33">
        <v>0</v>
      </c>
      <c r="S49" s="33">
        <v>0</v>
      </c>
      <c r="T49" s="33">
        <v>0</v>
      </c>
      <c r="U49" s="33">
        <v>0</v>
      </c>
    </row>
    <row r="50" spans="1:21" x14ac:dyDescent="0.35">
      <c r="A50" s="32" t="s">
        <v>49</v>
      </c>
      <c r="B50" s="32" t="s">
        <v>254</v>
      </c>
      <c r="C50" s="32" t="s">
        <v>114</v>
      </c>
      <c r="D50" s="32" t="s">
        <v>46</v>
      </c>
      <c r="E50" s="32" t="s">
        <v>45</v>
      </c>
      <c r="F50" s="33"/>
      <c r="G50" s="33">
        <v>0</v>
      </c>
      <c r="H50" s="33">
        <v>0</v>
      </c>
      <c r="I50" s="33">
        <v>0</v>
      </c>
      <c r="J50" s="33">
        <v>0</v>
      </c>
      <c r="K50" s="33">
        <v>0</v>
      </c>
      <c r="L50" s="33">
        <v>0</v>
      </c>
      <c r="M50" s="33">
        <v>0</v>
      </c>
      <c r="N50" s="33">
        <v>0</v>
      </c>
      <c r="O50" s="33"/>
      <c r="P50" s="33"/>
      <c r="Q50" s="33"/>
      <c r="R50" s="33"/>
      <c r="S50" s="33"/>
      <c r="T50" s="33"/>
      <c r="U50" s="33"/>
    </row>
    <row r="51" spans="1:21" x14ac:dyDescent="0.35">
      <c r="A51" s="32" t="s">
        <v>49</v>
      </c>
      <c r="B51" s="32" t="s">
        <v>253</v>
      </c>
      <c r="C51" s="32" t="s">
        <v>112</v>
      </c>
      <c r="D51" s="32" t="s">
        <v>77</v>
      </c>
      <c r="E51" s="32" t="s">
        <v>45</v>
      </c>
      <c r="F51" s="32">
        <v>0</v>
      </c>
    </row>
    <row r="52" spans="1:21" x14ac:dyDescent="0.35">
      <c r="A52" s="32" t="s">
        <v>49</v>
      </c>
      <c r="B52" s="32" t="s">
        <v>252</v>
      </c>
      <c r="C52" s="32" t="s">
        <v>110</v>
      </c>
      <c r="D52" s="32" t="s">
        <v>77</v>
      </c>
      <c r="E52" s="32" t="s">
        <v>45</v>
      </c>
      <c r="F52" s="32">
        <v>0</v>
      </c>
    </row>
    <row r="53" spans="1:21" x14ac:dyDescent="0.35">
      <c r="A53" s="32" t="s">
        <v>49</v>
      </c>
      <c r="B53" s="32" t="s">
        <v>251</v>
      </c>
      <c r="C53" s="32" t="s">
        <v>108</v>
      </c>
      <c r="D53" s="32" t="s">
        <v>46</v>
      </c>
      <c r="E53" s="32" t="s">
        <v>45</v>
      </c>
      <c r="F53" s="33"/>
      <c r="G53" s="33"/>
      <c r="H53" s="33"/>
      <c r="I53" s="33"/>
      <c r="J53" s="33"/>
      <c r="K53" s="33"/>
      <c r="L53" s="33"/>
      <c r="M53" s="33"/>
      <c r="N53" s="33"/>
      <c r="O53" s="33">
        <v>0</v>
      </c>
      <c r="P53" s="33">
        <v>0</v>
      </c>
      <c r="Q53" s="33">
        <v>0</v>
      </c>
      <c r="R53" s="33">
        <v>0</v>
      </c>
      <c r="S53" s="33">
        <v>0</v>
      </c>
      <c r="T53" s="33">
        <v>0</v>
      </c>
      <c r="U53" s="33">
        <v>0</v>
      </c>
    </row>
    <row r="54" spans="1:21" x14ac:dyDescent="0.35">
      <c r="A54" s="32" t="s">
        <v>49</v>
      </c>
      <c r="B54" s="32" t="s">
        <v>250</v>
      </c>
      <c r="C54" s="32" t="s">
        <v>106</v>
      </c>
      <c r="D54" s="32" t="s">
        <v>46</v>
      </c>
      <c r="E54" s="32" t="s">
        <v>45</v>
      </c>
      <c r="F54" s="33"/>
      <c r="G54" s="33">
        <v>0</v>
      </c>
      <c r="H54" s="33">
        <v>0</v>
      </c>
      <c r="I54" s="33">
        <v>0</v>
      </c>
      <c r="J54" s="33">
        <v>0</v>
      </c>
      <c r="K54" s="33">
        <v>0</v>
      </c>
      <c r="L54" s="33">
        <v>0</v>
      </c>
      <c r="M54" s="33">
        <v>0</v>
      </c>
      <c r="N54" s="33">
        <v>0</v>
      </c>
      <c r="O54" s="33"/>
      <c r="P54" s="33"/>
      <c r="Q54" s="33"/>
      <c r="R54" s="33"/>
      <c r="S54" s="33"/>
      <c r="T54" s="33"/>
      <c r="U54" s="33"/>
    </row>
    <row r="55" spans="1:21" x14ac:dyDescent="0.35">
      <c r="A55" s="32" t="s">
        <v>49</v>
      </c>
      <c r="B55" s="32" t="s">
        <v>249</v>
      </c>
      <c r="C55" s="32" t="s">
        <v>104</v>
      </c>
      <c r="D55" s="32" t="s">
        <v>77</v>
      </c>
      <c r="E55" s="32" t="s">
        <v>45</v>
      </c>
      <c r="F55" s="32">
        <v>0</v>
      </c>
    </row>
    <row r="56" spans="1:21" x14ac:dyDescent="0.35">
      <c r="A56" s="32" t="s">
        <v>49</v>
      </c>
      <c r="B56" s="32" t="s">
        <v>248</v>
      </c>
      <c r="C56" s="32" t="s">
        <v>102</v>
      </c>
      <c r="D56" s="32" t="s">
        <v>77</v>
      </c>
      <c r="E56" s="32" t="s">
        <v>45</v>
      </c>
      <c r="F56" s="32">
        <v>0</v>
      </c>
    </row>
    <row r="57" spans="1:21" x14ac:dyDescent="0.35">
      <c r="A57" s="32" t="s">
        <v>49</v>
      </c>
      <c r="B57" s="32" t="s">
        <v>247</v>
      </c>
      <c r="C57" s="32" t="s">
        <v>100</v>
      </c>
      <c r="D57" s="32" t="s">
        <v>46</v>
      </c>
      <c r="E57" s="32" t="s">
        <v>45</v>
      </c>
      <c r="F57" s="33"/>
      <c r="G57" s="33"/>
      <c r="H57" s="33"/>
      <c r="I57" s="33"/>
      <c r="J57" s="33"/>
      <c r="K57" s="33"/>
      <c r="L57" s="33"/>
      <c r="M57" s="33"/>
      <c r="N57" s="33"/>
      <c r="O57" s="33">
        <v>0</v>
      </c>
      <c r="P57" s="33">
        <v>0</v>
      </c>
      <c r="Q57" s="33">
        <v>0</v>
      </c>
      <c r="R57" s="33">
        <v>0</v>
      </c>
      <c r="S57" s="33">
        <v>0</v>
      </c>
      <c r="T57" s="33">
        <v>0</v>
      </c>
      <c r="U57" s="33">
        <v>0</v>
      </c>
    </row>
    <row r="58" spans="1:21" x14ac:dyDescent="0.35">
      <c r="A58" s="32" t="s">
        <v>49</v>
      </c>
      <c r="B58" s="32" t="s">
        <v>246</v>
      </c>
      <c r="C58" s="32" t="s">
        <v>98</v>
      </c>
      <c r="D58" s="32" t="s">
        <v>46</v>
      </c>
      <c r="E58" s="32" t="s">
        <v>45</v>
      </c>
      <c r="F58" s="33"/>
      <c r="G58" s="33">
        <v>0</v>
      </c>
      <c r="H58" s="33">
        <v>0</v>
      </c>
      <c r="I58" s="33">
        <v>0</v>
      </c>
      <c r="J58" s="33">
        <v>0</v>
      </c>
      <c r="K58" s="33">
        <v>0</v>
      </c>
      <c r="L58" s="33">
        <v>0</v>
      </c>
      <c r="M58" s="33">
        <v>0</v>
      </c>
      <c r="N58" s="33">
        <v>0</v>
      </c>
      <c r="O58" s="33"/>
      <c r="P58" s="33"/>
      <c r="Q58" s="33"/>
      <c r="R58" s="33"/>
      <c r="S58" s="33"/>
      <c r="T58" s="33"/>
      <c r="U58" s="33"/>
    </row>
    <row r="59" spans="1:21" x14ac:dyDescent="0.35">
      <c r="A59" s="32" t="s">
        <v>49</v>
      </c>
      <c r="B59" s="32" t="s">
        <v>245</v>
      </c>
      <c r="C59" s="32" t="s">
        <v>96</v>
      </c>
      <c r="D59" s="32" t="s">
        <v>77</v>
      </c>
      <c r="E59" s="32" t="s">
        <v>45</v>
      </c>
      <c r="F59" s="32">
        <v>0</v>
      </c>
    </row>
    <row r="60" spans="1:21" x14ac:dyDescent="0.35">
      <c r="A60" s="32" t="s">
        <v>49</v>
      </c>
      <c r="B60" s="32" t="s">
        <v>244</v>
      </c>
      <c r="C60" s="32" t="s">
        <v>94</v>
      </c>
      <c r="D60" s="32" t="s">
        <v>77</v>
      </c>
      <c r="E60" s="32" t="s">
        <v>45</v>
      </c>
      <c r="F60" s="32">
        <v>0</v>
      </c>
    </row>
    <row r="61" spans="1:21" x14ac:dyDescent="0.35">
      <c r="A61" s="32" t="s">
        <v>49</v>
      </c>
      <c r="B61" s="32" t="s">
        <v>243</v>
      </c>
      <c r="C61" s="32" t="s">
        <v>92</v>
      </c>
      <c r="D61" s="32" t="s">
        <v>46</v>
      </c>
      <c r="E61" s="32" t="s">
        <v>45</v>
      </c>
      <c r="F61" s="33"/>
      <c r="G61" s="33"/>
      <c r="H61" s="33"/>
      <c r="I61" s="33"/>
      <c r="J61" s="33"/>
      <c r="K61" s="33"/>
      <c r="L61" s="33"/>
      <c r="M61" s="33"/>
      <c r="N61" s="33"/>
      <c r="O61" s="33">
        <v>0</v>
      </c>
      <c r="P61" s="33">
        <v>0</v>
      </c>
      <c r="Q61" s="33">
        <v>0</v>
      </c>
      <c r="R61" s="33">
        <v>0</v>
      </c>
      <c r="S61" s="33">
        <v>0</v>
      </c>
      <c r="T61" s="33">
        <v>0</v>
      </c>
      <c r="U61" s="33">
        <v>0</v>
      </c>
    </row>
    <row r="62" spans="1:21" x14ac:dyDescent="0.35">
      <c r="A62" s="32" t="s">
        <v>49</v>
      </c>
      <c r="B62" s="32" t="s">
        <v>242</v>
      </c>
      <c r="C62" s="32" t="s">
        <v>90</v>
      </c>
      <c r="D62" s="32" t="s">
        <v>46</v>
      </c>
      <c r="E62" s="32" t="s">
        <v>45</v>
      </c>
      <c r="F62" s="33"/>
      <c r="G62" s="33">
        <v>0</v>
      </c>
      <c r="H62" s="33">
        <v>0</v>
      </c>
      <c r="I62" s="33">
        <v>0</v>
      </c>
      <c r="J62" s="33">
        <v>0</v>
      </c>
      <c r="K62" s="33">
        <v>0</v>
      </c>
      <c r="L62" s="33">
        <v>0</v>
      </c>
      <c r="M62" s="33">
        <v>0</v>
      </c>
      <c r="N62" s="33">
        <v>0</v>
      </c>
      <c r="O62" s="33"/>
      <c r="P62" s="33"/>
      <c r="Q62" s="33"/>
      <c r="R62" s="33"/>
      <c r="S62" s="33"/>
      <c r="T62" s="33"/>
      <c r="U62" s="33"/>
    </row>
    <row r="63" spans="1:21" x14ac:dyDescent="0.35">
      <c r="A63" s="32" t="s">
        <v>49</v>
      </c>
      <c r="B63" s="32" t="s">
        <v>241</v>
      </c>
      <c r="C63" s="32" t="s">
        <v>88</v>
      </c>
      <c r="D63" s="32" t="s">
        <v>77</v>
      </c>
      <c r="E63" s="32" t="s">
        <v>45</v>
      </c>
      <c r="F63" s="32">
        <v>0</v>
      </c>
    </row>
    <row r="64" spans="1:21" x14ac:dyDescent="0.35">
      <c r="A64" s="32" t="s">
        <v>49</v>
      </c>
      <c r="B64" s="32" t="s">
        <v>240</v>
      </c>
      <c r="C64" s="32" t="s">
        <v>86</v>
      </c>
      <c r="D64" s="32" t="s">
        <v>77</v>
      </c>
      <c r="E64" s="32" t="s">
        <v>45</v>
      </c>
      <c r="F64" s="32">
        <v>0</v>
      </c>
    </row>
    <row r="65" spans="1:21" x14ac:dyDescent="0.35">
      <c r="A65" s="32" t="s">
        <v>49</v>
      </c>
      <c r="B65" s="32" t="s">
        <v>239</v>
      </c>
      <c r="C65" s="32" t="s">
        <v>84</v>
      </c>
      <c r="D65" s="32" t="s">
        <v>46</v>
      </c>
      <c r="E65" s="32" t="s">
        <v>45</v>
      </c>
      <c r="F65" s="33"/>
      <c r="G65" s="33"/>
      <c r="H65" s="33"/>
      <c r="I65" s="33"/>
      <c r="J65" s="33"/>
      <c r="K65" s="33"/>
      <c r="L65" s="33"/>
      <c r="M65" s="33"/>
      <c r="N65" s="33"/>
      <c r="O65" s="33">
        <v>0</v>
      </c>
      <c r="P65" s="33">
        <v>0</v>
      </c>
      <c r="Q65" s="33">
        <v>0</v>
      </c>
      <c r="R65" s="33">
        <v>0</v>
      </c>
      <c r="S65" s="33">
        <v>0</v>
      </c>
      <c r="T65" s="33">
        <v>0</v>
      </c>
      <c r="U65" s="33">
        <v>0</v>
      </c>
    </row>
    <row r="66" spans="1:21" x14ac:dyDescent="0.35">
      <c r="A66" s="32" t="s">
        <v>49</v>
      </c>
      <c r="B66" s="32" t="s">
        <v>238</v>
      </c>
      <c r="C66" s="32" t="s">
        <v>82</v>
      </c>
      <c r="D66" s="32" t="s">
        <v>46</v>
      </c>
      <c r="E66" s="32" t="s">
        <v>45</v>
      </c>
      <c r="F66" s="33"/>
      <c r="G66" s="33">
        <v>0</v>
      </c>
      <c r="H66" s="33">
        <v>0</v>
      </c>
      <c r="I66" s="33">
        <v>0</v>
      </c>
      <c r="J66" s="33">
        <v>0</v>
      </c>
      <c r="K66" s="33">
        <v>0</v>
      </c>
      <c r="L66" s="33">
        <v>0</v>
      </c>
      <c r="M66" s="33">
        <v>0</v>
      </c>
      <c r="N66" s="33">
        <v>0</v>
      </c>
      <c r="O66" s="33"/>
      <c r="P66" s="33"/>
      <c r="Q66" s="33"/>
      <c r="R66" s="33"/>
      <c r="S66" s="33"/>
      <c r="T66" s="33"/>
      <c r="U66" s="33"/>
    </row>
    <row r="67" spans="1:21" x14ac:dyDescent="0.35">
      <c r="A67" s="32" t="s">
        <v>49</v>
      </c>
      <c r="B67" s="32" t="s">
        <v>237</v>
      </c>
      <c r="C67" s="32" t="s">
        <v>80</v>
      </c>
      <c r="D67" s="32" t="s">
        <v>77</v>
      </c>
      <c r="E67" s="32" t="s">
        <v>45</v>
      </c>
      <c r="F67" s="32">
        <v>0</v>
      </c>
    </row>
    <row r="68" spans="1:21" x14ac:dyDescent="0.35">
      <c r="A68" s="32" t="s">
        <v>49</v>
      </c>
      <c r="B68" s="32" t="s">
        <v>236</v>
      </c>
      <c r="C68" s="32" t="s">
        <v>78</v>
      </c>
      <c r="D68" s="32" t="s">
        <v>77</v>
      </c>
      <c r="E68" s="32" t="s">
        <v>45</v>
      </c>
      <c r="F68" s="32">
        <v>0</v>
      </c>
    </row>
    <row r="69" spans="1:21" x14ac:dyDescent="0.35">
      <c r="A69" s="32" t="s">
        <v>49</v>
      </c>
      <c r="B69" s="32" t="s">
        <v>235</v>
      </c>
      <c r="C69" s="32" t="s">
        <v>75</v>
      </c>
      <c r="D69" s="32" t="s">
        <v>46</v>
      </c>
      <c r="E69" s="32" t="s">
        <v>45</v>
      </c>
      <c r="F69" s="33"/>
      <c r="G69" s="33"/>
      <c r="H69" s="33"/>
      <c r="I69" s="33"/>
      <c r="J69" s="33"/>
      <c r="K69" s="33"/>
      <c r="L69" s="33"/>
      <c r="M69" s="33"/>
      <c r="N69" s="33"/>
      <c r="O69" s="33">
        <v>0</v>
      </c>
      <c r="P69" s="33">
        <v>0</v>
      </c>
      <c r="Q69" s="33">
        <v>0</v>
      </c>
      <c r="R69" s="33">
        <v>0</v>
      </c>
      <c r="S69" s="33">
        <v>0</v>
      </c>
      <c r="T69" s="33">
        <v>0</v>
      </c>
      <c r="U69" s="33">
        <v>0</v>
      </c>
    </row>
    <row r="70" spans="1:21" x14ac:dyDescent="0.35">
      <c r="A70" s="32" t="s">
        <v>49</v>
      </c>
      <c r="B70" s="32" t="s">
        <v>234</v>
      </c>
      <c r="C70" s="32" t="s">
        <v>73</v>
      </c>
      <c r="D70" s="32" t="s">
        <v>46</v>
      </c>
      <c r="E70" s="32" t="s">
        <v>45</v>
      </c>
      <c r="F70" s="33"/>
      <c r="G70" s="33">
        <v>0</v>
      </c>
      <c r="H70" s="33">
        <v>0</v>
      </c>
      <c r="I70" s="33">
        <v>0</v>
      </c>
      <c r="J70" s="33">
        <v>0</v>
      </c>
      <c r="K70" s="33">
        <v>0</v>
      </c>
      <c r="L70" s="33">
        <v>0</v>
      </c>
      <c r="M70" s="33">
        <v>0</v>
      </c>
      <c r="N70" s="33">
        <v>0</v>
      </c>
      <c r="O70" s="33"/>
      <c r="P70" s="33"/>
      <c r="Q70" s="33"/>
      <c r="R70" s="33"/>
      <c r="S70" s="33"/>
      <c r="T70" s="33"/>
      <c r="U70" s="33"/>
    </row>
    <row r="71" spans="1:21" x14ac:dyDescent="0.35">
      <c r="A71" s="32" t="s">
        <v>49</v>
      </c>
      <c r="B71" s="32" t="s">
        <v>233</v>
      </c>
      <c r="C71" s="32" t="s">
        <v>136</v>
      </c>
      <c r="D71" s="32" t="s">
        <v>77</v>
      </c>
      <c r="E71" s="32" t="s">
        <v>45</v>
      </c>
      <c r="F71" s="32">
        <v>0</v>
      </c>
    </row>
    <row r="72" spans="1:21" x14ac:dyDescent="0.35">
      <c r="A72" s="32" t="s">
        <v>49</v>
      </c>
      <c r="B72" s="32" t="s">
        <v>232</v>
      </c>
      <c r="C72" s="32" t="s">
        <v>134</v>
      </c>
      <c r="D72" s="32" t="s">
        <v>77</v>
      </c>
      <c r="E72" s="32" t="s">
        <v>45</v>
      </c>
      <c r="F72" s="32">
        <v>0</v>
      </c>
    </row>
    <row r="73" spans="1:21" x14ac:dyDescent="0.35">
      <c r="A73" s="32" t="s">
        <v>49</v>
      </c>
      <c r="B73" s="32" t="s">
        <v>231</v>
      </c>
      <c r="C73" s="32" t="s">
        <v>132</v>
      </c>
      <c r="D73" s="32" t="s">
        <v>46</v>
      </c>
      <c r="E73" s="32" t="s">
        <v>45</v>
      </c>
      <c r="F73" s="33"/>
      <c r="G73" s="33"/>
      <c r="H73" s="33"/>
      <c r="I73" s="33"/>
      <c r="J73" s="33"/>
      <c r="K73" s="33"/>
      <c r="L73" s="33"/>
      <c r="M73" s="33"/>
      <c r="N73" s="33"/>
      <c r="O73" s="33">
        <v>0</v>
      </c>
      <c r="P73" s="33">
        <v>0</v>
      </c>
      <c r="Q73" s="33">
        <v>0</v>
      </c>
      <c r="R73" s="33">
        <v>0</v>
      </c>
      <c r="S73" s="33">
        <v>0</v>
      </c>
      <c r="T73" s="33">
        <v>0</v>
      </c>
      <c r="U73" s="33">
        <v>0</v>
      </c>
    </row>
    <row r="74" spans="1:21" x14ac:dyDescent="0.35">
      <c r="A74" s="32" t="s">
        <v>49</v>
      </c>
      <c r="B74" s="32" t="s">
        <v>230</v>
      </c>
      <c r="C74" s="32" t="s">
        <v>130</v>
      </c>
      <c r="D74" s="32" t="s">
        <v>46</v>
      </c>
      <c r="E74" s="32" t="s">
        <v>45</v>
      </c>
      <c r="F74" s="33"/>
      <c r="G74" s="33">
        <v>0</v>
      </c>
      <c r="H74" s="33">
        <v>0</v>
      </c>
      <c r="I74" s="33">
        <v>0</v>
      </c>
      <c r="J74" s="33">
        <v>0</v>
      </c>
      <c r="K74" s="33">
        <v>0</v>
      </c>
      <c r="L74" s="33">
        <v>0</v>
      </c>
      <c r="M74" s="33">
        <v>0</v>
      </c>
      <c r="N74" s="33">
        <v>0</v>
      </c>
      <c r="O74" s="33"/>
      <c r="P74" s="33"/>
      <c r="Q74" s="33"/>
      <c r="R74" s="33"/>
      <c r="S74" s="33"/>
      <c r="T74" s="33"/>
      <c r="U74" s="33"/>
    </row>
    <row r="75" spans="1:21" x14ac:dyDescent="0.35">
      <c r="A75" s="32" t="s">
        <v>49</v>
      </c>
      <c r="B75" s="32" t="s">
        <v>229</v>
      </c>
      <c r="C75" s="32" t="s">
        <v>128</v>
      </c>
      <c r="D75" s="32" t="s">
        <v>77</v>
      </c>
      <c r="E75" s="32" t="s">
        <v>45</v>
      </c>
      <c r="F75" s="32">
        <v>0</v>
      </c>
    </row>
    <row r="76" spans="1:21" x14ac:dyDescent="0.35">
      <c r="A76" s="32" t="s">
        <v>49</v>
      </c>
      <c r="B76" s="32" t="s">
        <v>228</v>
      </c>
      <c r="C76" s="32" t="s">
        <v>126</v>
      </c>
      <c r="D76" s="32" t="s">
        <v>77</v>
      </c>
      <c r="E76" s="32" t="s">
        <v>45</v>
      </c>
      <c r="F76" s="32">
        <v>0</v>
      </c>
    </row>
    <row r="77" spans="1:21" x14ac:dyDescent="0.35">
      <c r="A77" s="32" t="s">
        <v>49</v>
      </c>
      <c r="B77" s="32" t="s">
        <v>227</v>
      </c>
      <c r="C77" s="32" t="s">
        <v>124</v>
      </c>
      <c r="D77" s="32" t="s">
        <v>46</v>
      </c>
      <c r="E77" s="32" t="s">
        <v>45</v>
      </c>
      <c r="F77" s="33"/>
      <c r="G77" s="33"/>
      <c r="H77" s="33"/>
      <c r="I77" s="33"/>
      <c r="J77" s="33"/>
      <c r="K77" s="33"/>
      <c r="L77" s="33"/>
      <c r="M77" s="33"/>
      <c r="N77" s="33"/>
      <c r="O77" s="33">
        <v>0</v>
      </c>
      <c r="P77" s="33">
        <v>0</v>
      </c>
      <c r="Q77" s="33">
        <v>0</v>
      </c>
      <c r="R77" s="33">
        <v>0</v>
      </c>
      <c r="S77" s="33">
        <v>0</v>
      </c>
      <c r="T77" s="33">
        <v>0</v>
      </c>
      <c r="U77" s="33">
        <v>0</v>
      </c>
    </row>
    <row r="78" spans="1:21" x14ac:dyDescent="0.35">
      <c r="A78" s="32" t="s">
        <v>49</v>
      </c>
      <c r="B78" s="32" t="s">
        <v>226</v>
      </c>
      <c r="C78" s="32" t="s">
        <v>122</v>
      </c>
      <c r="D78" s="32" t="s">
        <v>46</v>
      </c>
      <c r="E78" s="32" t="s">
        <v>45</v>
      </c>
      <c r="F78" s="33"/>
      <c r="G78" s="33">
        <v>0</v>
      </c>
      <c r="H78" s="33">
        <v>0</v>
      </c>
      <c r="I78" s="33">
        <v>0</v>
      </c>
      <c r="J78" s="33">
        <v>0</v>
      </c>
      <c r="K78" s="33">
        <v>0</v>
      </c>
      <c r="L78" s="33">
        <v>0</v>
      </c>
      <c r="M78" s="33">
        <v>0</v>
      </c>
      <c r="N78" s="33">
        <v>0</v>
      </c>
      <c r="O78" s="33"/>
      <c r="P78" s="33"/>
      <c r="Q78" s="33"/>
      <c r="R78" s="33"/>
      <c r="S78" s="33"/>
      <c r="T78" s="33"/>
      <c r="U78" s="33"/>
    </row>
    <row r="79" spans="1:21" x14ac:dyDescent="0.35">
      <c r="A79" s="32" t="s">
        <v>49</v>
      </c>
      <c r="B79" s="32" t="s">
        <v>225</v>
      </c>
      <c r="C79" s="32" t="s">
        <v>120</v>
      </c>
      <c r="D79" s="32" t="s">
        <v>77</v>
      </c>
      <c r="E79" s="32" t="s">
        <v>45</v>
      </c>
      <c r="F79" s="32">
        <v>0</v>
      </c>
    </row>
    <row r="80" spans="1:21" x14ac:dyDescent="0.35">
      <c r="A80" s="32" t="s">
        <v>49</v>
      </c>
      <c r="B80" s="32" t="s">
        <v>224</v>
      </c>
      <c r="C80" s="32" t="s">
        <v>118</v>
      </c>
      <c r="D80" s="32" t="s">
        <v>77</v>
      </c>
      <c r="E80" s="32" t="s">
        <v>45</v>
      </c>
      <c r="F80" s="32">
        <v>0</v>
      </c>
    </row>
    <row r="81" spans="1:21" x14ac:dyDescent="0.35">
      <c r="A81" s="32" t="s">
        <v>49</v>
      </c>
      <c r="B81" s="32" t="s">
        <v>223</v>
      </c>
      <c r="C81" s="32" t="s">
        <v>116</v>
      </c>
      <c r="D81" s="32" t="s">
        <v>46</v>
      </c>
      <c r="E81" s="32" t="s">
        <v>45</v>
      </c>
      <c r="F81" s="33"/>
      <c r="G81" s="33"/>
      <c r="H81" s="33"/>
      <c r="I81" s="33"/>
      <c r="J81" s="33"/>
      <c r="K81" s="33"/>
      <c r="L81" s="33"/>
      <c r="M81" s="33"/>
      <c r="N81" s="33"/>
      <c r="O81" s="33">
        <v>0</v>
      </c>
      <c r="P81" s="33">
        <v>0</v>
      </c>
      <c r="Q81" s="33">
        <v>0</v>
      </c>
      <c r="R81" s="33">
        <v>0</v>
      </c>
      <c r="S81" s="33">
        <v>0</v>
      </c>
      <c r="T81" s="33">
        <v>0</v>
      </c>
      <c r="U81" s="33">
        <v>0</v>
      </c>
    </row>
    <row r="82" spans="1:21" x14ac:dyDescent="0.35">
      <c r="A82" s="32" t="s">
        <v>49</v>
      </c>
      <c r="B82" s="32" t="s">
        <v>222</v>
      </c>
      <c r="C82" s="32" t="s">
        <v>114</v>
      </c>
      <c r="D82" s="32" t="s">
        <v>46</v>
      </c>
      <c r="E82" s="32" t="s">
        <v>45</v>
      </c>
      <c r="F82" s="33"/>
      <c r="G82" s="33">
        <v>0</v>
      </c>
      <c r="H82" s="33">
        <v>0</v>
      </c>
      <c r="I82" s="33">
        <v>0</v>
      </c>
      <c r="J82" s="33">
        <v>0</v>
      </c>
      <c r="K82" s="33">
        <v>0</v>
      </c>
      <c r="L82" s="33">
        <v>0</v>
      </c>
      <c r="M82" s="33">
        <v>0</v>
      </c>
      <c r="N82" s="33">
        <v>0</v>
      </c>
      <c r="O82" s="33"/>
      <c r="P82" s="33"/>
      <c r="Q82" s="33"/>
      <c r="R82" s="33"/>
      <c r="S82" s="33"/>
      <c r="T82" s="33"/>
      <c r="U82" s="33"/>
    </row>
    <row r="83" spans="1:21" x14ac:dyDescent="0.35">
      <c r="A83" s="32" t="s">
        <v>49</v>
      </c>
      <c r="B83" s="32" t="s">
        <v>221</v>
      </c>
      <c r="C83" s="32" t="s">
        <v>112</v>
      </c>
      <c r="D83" s="32" t="s">
        <v>77</v>
      </c>
      <c r="E83" s="32" t="s">
        <v>45</v>
      </c>
      <c r="F83" s="32">
        <v>0</v>
      </c>
    </row>
    <row r="84" spans="1:21" x14ac:dyDescent="0.35">
      <c r="A84" s="32" t="s">
        <v>49</v>
      </c>
      <c r="B84" s="32" t="s">
        <v>220</v>
      </c>
      <c r="C84" s="32" t="s">
        <v>110</v>
      </c>
      <c r="D84" s="32" t="s">
        <v>77</v>
      </c>
      <c r="E84" s="32" t="s">
        <v>45</v>
      </c>
      <c r="F84" s="32">
        <v>0</v>
      </c>
    </row>
    <row r="85" spans="1:21" x14ac:dyDescent="0.35">
      <c r="A85" s="32" t="s">
        <v>49</v>
      </c>
      <c r="B85" s="32" t="s">
        <v>219</v>
      </c>
      <c r="C85" s="32" t="s">
        <v>108</v>
      </c>
      <c r="D85" s="32" t="s">
        <v>46</v>
      </c>
      <c r="E85" s="32" t="s">
        <v>45</v>
      </c>
      <c r="F85" s="33"/>
      <c r="G85" s="33"/>
      <c r="H85" s="33"/>
      <c r="I85" s="33"/>
      <c r="J85" s="33"/>
      <c r="K85" s="33"/>
      <c r="L85" s="33"/>
      <c r="M85" s="33"/>
      <c r="N85" s="33"/>
      <c r="O85" s="33">
        <v>0</v>
      </c>
      <c r="P85" s="33">
        <v>0</v>
      </c>
      <c r="Q85" s="33">
        <v>0</v>
      </c>
      <c r="R85" s="33">
        <v>0</v>
      </c>
      <c r="S85" s="33">
        <v>0</v>
      </c>
      <c r="T85" s="33">
        <v>0</v>
      </c>
      <c r="U85" s="33">
        <v>0</v>
      </c>
    </row>
    <row r="86" spans="1:21" x14ac:dyDescent="0.35">
      <c r="A86" s="32" t="s">
        <v>49</v>
      </c>
      <c r="B86" s="32" t="s">
        <v>218</v>
      </c>
      <c r="C86" s="32" t="s">
        <v>106</v>
      </c>
      <c r="D86" s="32" t="s">
        <v>46</v>
      </c>
      <c r="E86" s="32" t="s">
        <v>45</v>
      </c>
      <c r="F86" s="33"/>
      <c r="G86" s="33">
        <v>0</v>
      </c>
      <c r="H86" s="33">
        <v>0</v>
      </c>
      <c r="I86" s="33">
        <v>0</v>
      </c>
      <c r="J86" s="33">
        <v>0</v>
      </c>
      <c r="K86" s="33">
        <v>0</v>
      </c>
      <c r="L86" s="33">
        <v>0</v>
      </c>
      <c r="M86" s="33">
        <v>0</v>
      </c>
      <c r="N86" s="33">
        <v>0</v>
      </c>
      <c r="O86" s="33"/>
      <c r="P86" s="33"/>
      <c r="Q86" s="33"/>
      <c r="R86" s="33"/>
      <c r="S86" s="33"/>
      <c r="T86" s="33"/>
      <c r="U86" s="33"/>
    </row>
    <row r="87" spans="1:21" x14ac:dyDescent="0.35">
      <c r="A87" s="32" t="s">
        <v>49</v>
      </c>
      <c r="B87" s="32" t="s">
        <v>217</v>
      </c>
      <c r="C87" s="32" t="s">
        <v>104</v>
      </c>
      <c r="D87" s="32" t="s">
        <v>77</v>
      </c>
      <c r="E87" s="32" t="s">
        <v>45</v>
      </c>
      <c r="F87" s="32">
        <v>0</v>
      </c>
    </row>
    <row r="88" spans="1:21" x14ac:dyDescent="0.35">
      <c r="A88" s="32" t="s">
        <v>49</v>
      </c>
      <c r="B88" s="32" t="s">
        <v>216</v>
      </c>
      <c r="C88" s="32" t="s">
        <v>102</v>
      </c>
      <c r="D88" s="32" t="s">
        <v>77</v>
      </c>
      <c r="E88" s="32" t="s">
        <v>45</v>
      </c>
      <c r="F88" s="32">
        <v>0</v>
      </c>
    </row>
    <row r="89" spans="1:21" x14ac:dyDescent="0.35">
      <c r="A89" s="32" t="s">
        <v>49</v>
      </c>
      <c r="B89" s="32" t="s">
        <v>215</v>
      </c>
      <c r="C89" s="32" t="s">
        <v>100</v>
      </c>
      <c r="D89" s="32" t="s">
        <v>46</v>
      </c>
      <c r="E89" s="32" t="s">
        <v>45</v>
      </c>
      <c r="F89" s="33"/>
      <c r="G89" s="33"/>
      <c r="H89" s="33"/>
      <c r="I89" s="33"/>
      <c r="J89" s="33"/>
      <c r="K89" s="33"/>
      <c r="L89" s="33"/>
      <c r="M89" s="33"/>
      <c r="N89" s="33"/>
      <c r="O89" s="33">
        <v>0</v>
      </c>
      <c r="P89" s="33">
        <v>0</v>
      </c>
      <c r="Q89" s="33">
        <v>0</v>
      </c>
      <c r="R89" s="33">
        <v>0</v>
      </c>
      <c r="S89" s="33">
        <v>0</v>
      </c>
      <c r="T89" s="33">
        <v>0</v>
      </c>
      <c r="U89" s="33">
        <v>0</v>
      </c>
    </row>
    <row r="90" spans="1:21" x14ac:dyDescent="0.35">
      <c r="A90" s="32" t="s">
        <v>49</v>
      </c>
      <c r="B90" s="32" t="s">
        <v>214</v>
      </c>
      <c r="C90" s="32" t="s">
        <v>98</v>
      </c>
      <c r="D90" s="32" t="s">
        <v>46</v>
      </c>
      <c r="E90" s="32" t="s">
        <v>45</v>
      </c>
      <c r="F90" s="33"/>
      <c r="G90" s="33">
        <v>0</v>
      </c>
      <c r="H90" s="33">
        <v>0</v>
      </c>
      <c r="I90" s="33">
        <v>0</v>
      </c>
      <c r="J90" s="33">
        <v>0</v>
      </c>
      <c r="K90" s="33">
        <v>0</v>
      </c>
      <c r="L90" s="33">
        <v>0</v>
      </c>
      <c r="M90" s="33">
        <v>0</v>
      </c>
      <c r="N90" s="33">
        <v>0</v>
      </c>
      <c r="O90" s="33"/>
      <c r="P90" s="33"/>
      <c r="Q90" s="33"/>
      <c r="R90" s="33"/>
      <c r="S90" s="33"/>
      <c r="T90" s="33"/>
      <c r="U90" s="33"/>
    </row>
    <row r="91" spans="1:21" x14ac:dyDescent="0.35">
      <c r="A91" s="32" t="s">
        <v>49</v>
      </c>
      <c r="B91" s="32" t="s">
        <v>213</v>
      </c>
      <c r="C91" s="32" t="s">
        <v>96</v>
      </c>
      <c r="D91" s="32" t="s">
        <v>77</v>
      </c>
      <c r="E91" s="32" t="s">
        <v>45</v>
      </c>
      <c r="F91" s="32">
        <v>0</v>
      </c>
    </row>
    <row r="92" spans="1:21" x14ac:dyDescent="0.35">
      <c r="A92" s="32" t="s">
        <v>49</v>
      </c>
      <c r="B92" s="32" t="s">
        <v>212</v>
      </c>
      <c r="C92" s="32" t="s">
        <v>94</v>
      </c>
      <c r="D92" s="32" t="s">
        <v>77</v>
      </c>
      <c r="E92" s="32" t="s">
        <v>45</v>
      </c>
      <c r="F92" s="32">
        <v>0</v>
      </c>
    </row>
    <row r="93" spans="1:21" x14ac:dyDescent="0.35">
      <c r="A93" s="32" t="s">
        <v>49</v>
      </c>
      <c r="B93" s="32" t="s">
        <v>211</v>
      </c>
      <c r="C93" s="32" t="s">
        <v>92</v>
      </c>
      <c r="D93" s="32" t="s">
        <v>46</v>
      </c>
      <c r="E93" s="32" t="s">
        <v>45</v>
      </c>
      <c r="F93" s="33"/>
      <c r="G93" s="33"/>
      <c r="H93" s="33"/>
      <c r="I93" s="33"/>
      <c r="J93" s="33"/>
      <c r="K93" s="33"/>
      <c r="L93" s="33"/>
      <c r="M93" s="33"/>
      <c r="N93" s="33"/>
      <c r="O93" s="33">
        <v>0</v>
      </c>
      <c r="P93" s="33">
        <v>0</v>
      </c>
      <c r="Q93" s="33">
        <v>0</v>
      </c>
      <c r="R93" s="33">
        <v>0</v>
      </c>
      <c r="S93" s="33">
        <v>0</v>
      </c>
      <c r="T93" s="33">
        <v>0</v>
      </c>
      <c r="U93" s="33">
        <v>0</v>
      </c>
    </row>
    <row r="94" spans="1:21" x14ac:dyDescent="0.35">
      <c r="A94" s="32" t="s">
        <v>49</v>
      </c>
      <c r="B94" s="32" t="s">
        <v>210</v>
      </c>
      <c r="C94" s="32" t="s">
        <v>90</v>
      </c>
      <c r="D94" s="32" t="s">
        <v>46</v>
      </c>
      <c r="E94" s="32" t="s">
        <v>45</v>
      </c>
      <c r="F94" s="33"/>
      <c r="G94" s="33">
        <v>0</v>
      </c>
      <c r="H94" s="33">
        <v>0</v>
      </c>
      <c r="I94" s="33">
        <v>0</v>
      </c>
      <c r="J94" s="33">
        <v>0</v>
      </c>
      <c r="K94" s="33">
        <v>0</v>
      </c>
      <c r="L94" s="33">
        <v>0</v>
      </c>
      <c r="M94" s="33">
        <v>0</v>
      </c>
      <c r="N94" s="33">
        <v>0</v>
      </c>
      <c r="O94" s="33"/>
      <c r="P94" s="33"/>
      <c r="Q94" s="33"/>
      <c r="R94" s="33"/>
      <c r="S94" s="33"/>
      <c r="T94" s="33"/>
      <c r="U94" s="33"/>
    </row>
    <row r="95" spans="1:21" x14ac:dyDescent="0.35">
      <c r="A95" s="32" t="s">
        <v>49</v>
      </c>
      <c r="B95" s="32" t="s">
        <v>209</v>
      </c>
      <c r="C95" s="32" t="s">
        <v>88</v>
      </c>
      <c r="D95" s="32" t="s">
        <v>77</v>
      </c>
      <c r="E95" s="32" t="s">
        <v>45</v>
      </c>
      <c r="F95" s="32">
        <v>0</v>
      </c>
    </row>
    <row r="96" spans="1:21" x14ac:dyDescent="0.35">
      <c r="A96" s="32" t="s">
        <v>49</v>
      </c>
      <c r="B96" s="32" t="s">
        <v>208</v>
      </c>
      <c r="C96" s="32" t="s">
        <v>86</v>
      </c>
      <c r="D96" s="32" t="s">
        <v>77</v>
      </c>
      <c r="E96" s="32" t="s">
        <v>45</v>
      </c>
      <c r="F96" s="32">
        <v>0</v>
      </c>
    </row>
    <row r="97" spans="1:21" x14ac:dyDescent="0.35">
      <c r="A97" s="32" t="s">
        <v>49</v>
      </c>
      <c r="B97" s="32" t="s">
        <v>207</v>
      </c>
      <c r="C97" s="32" t="s">
        <v>84</v>
      </c>
      <c r="D97" s="32" t="s">
        <v>46</v>
      </c>
      <c r="E97" s="32" t="s">
        <v>45</v>
      </c>
      <c r="F97" s="33"/>
      <c r="G97" s="33"/>
      <c r="H97" s="33"/>
      <c r="I97" s="33"/>
      <c r="J97" s="33"/>
      <c r="K97" s="33"/>
      <c r="L97" s="33"/>
      <c r="M97" s="33"/>
      <c r="N97" s="33"/>
      <c r="O97" s="33">
        <v>0</v>
      </c>
      <c r="P97" s="33">
        <v>0</v>
      </c>
      <c r="Q97" s="33">
        <v>0</v>
      </c>
      <c r="R97" s="33">
        <v>0</v>
      </c>
      <c r="S97" s="33">
        <v>0</v>
      </c>
      <c r="T97" s="33">
        <v>0</v>
      </c>
      <c r="U97" s="33">
        <v>0</v>
      </c>
    </row>
    <row r="98" spans="1:21" x14ac:dyDescent="0.35">
      <c r="A98" s="32" t="s">
        <v>49</v>
      </c>
      <c r="B98" s="32" t="s">
        <v>206</v>
      </c>
      <c r="C98" s="32" t="s">
        <v>82</v>
      </c>
      <c r="D98" s="32" t="s">
        <v>46</v>
      </c>
      <c r="E98" s="32" t="s">
        <v>45</v>
      </c>
      <c r="F98" s="33"/>
      <c r="G98" s="33">
        <v>0</v>
      </c>
      <c r="H98" s="33">
        <v>0</v>
      </c>
      <c r="I98" s="33">
        <v>0</v>
      </c>
      <c r="J98" s="33">
        <v>0</v>
      </c>
      <c r="K98" s="33">
        <v>0</v>
      </c>
      <c r="L98" s="33">
        <v>0</v>
      </c>
      <c r="M98" s="33">
        <v>0</v>
      </c>
      <c r="N98" s="33">
        <v>0</v>
      </c>
      <c r="O98" s="33"/>
      <c r="P98" s="33"/>
      <c r="Q98" s="33"/>
      <c r="R98" s="33"/>
      <c r="S98" s="33"/>
      <c r="T98" s="33"/>
      <c r="U98" s="33"/>
    </row>
    <row r="99" spans="1:21" x14ac:dyDescent="0.35">
      <c r="A99" s="32" t="s">
        <v>49</v>
      </c>
      <c r="B99" s="32" t="s">
        <v>205</v>
      </c>
      <c r="C99" s="32" t="s">
        <v>80</v>
      </c>
      <c r="D99" s="32" t="s">
        <v>77</v>
      </c>
      <c r="E99" s="32" t="s">
        <v>45</v>
      </c>
      <c r="F99" s="32">
        <v>0</v>
      </c>
    </row>
    <row r="100" spans="1:21" x14ac:dyDescent="0.35">
      <c r="A100" s="32" t="s">
        <v>49</v>
      </c>
      <c r="B100" s="32" t="s">
        <v>204</v>
      </c>
      <c r="C100" s="32" t="s">
        <v>78</v>
      </c>
      <c r="D100" s="32" t="s">
        <v>77</v>
      </c>
      <c r="E100" s="32" t="s">
        <v>45</v>
      </c>
      <c r="F100" s="32">
        <v>0</v>
      </c>
    </row>
    <row r="101" spans="1:21" x14ac:dyDescent="0.35">
      <c r="A101" s="32" t="s">
        <v>49</v>
      </c>
      <c r="B101" s="32" t="s">
        <v>203</v>
      </c>
      <c r="C101" s="32" t="s">
        <v>75</v>
      </c>
      <c r="D101" s="32" t="s">
        <v>46</v>
      </c>
      <c r="E101" s="32" t="s">
        <v>45</v>
      </c>
      <c r="F101" s="33"/>
      <c r="G101" s="33"/>
      <c r="H101" s="33"/>
      <c r="I101" s="33"/>
      <c r="J101" s="33"/>
      <c r="K101" s="33"/>
      <c r="L101" s="33"/>
      <c r="M101" s="33"/>
      <c r="N101" s="33"/>
      <c r="O101" s="33">
        <v>0</v>
      </c>
      <c r="P101" s="33">
        <v>0</v>
      </c>
      <c r="Q101" s="33">
        <v>0</v>
      </c>
      <c r="R101" s="33">
        <v>0</v>
      </c>
      <c r="S101" s="33">
        <v>0</v>
      </c>
      <c r="T101" s="33">
        <v>0</v>
      </c>
      <c r="U101" s="33">
        <v>0</v>
      </c>
    </row>
    <row r="102" spans="1:21" x14ac:dyDescent="0.35">
      <c r="A102" s="32" t="s">
        <v>49</v>
      </c>
      <c r="B102" s="32" t="s">
        <v>202</v>
      </c>
      <c r="C102" s="32" t="s">
        <v>73</v>
      </c>
      <c r="D102" s="32" t="s">
        <v>46</v>
      </c>
      <c r="E102" s="32" t="s">
        <v>45</v>
      </c>
      <c r="F102" s="33"/>
      <c r="G102" s="33">
        <v>0</v>
      </c>
      <c r="H102" s="33">
        <v>0</v>
      </c>
      <c r="I102" s="33">
        <v>0</v>
      </c>
      <c r="J102" s="33">
        <v>0</v>
      </c>
      <c r="K102" s="33">
        <v>0</v>
      </c>
      <c r="L102" s="33">
        <v>0</v>
      </c>
      <c r="M102" s="33">
        <v>0</v>
      </c>
      <c r="N102" s="33">
        <v>0</v>
      </c>
      <c r="O102" s="33"/>
      <c r="P102" s="33"/>
      <c r="Q102" s="33"/>
      <c r="R102" s="33"/>
      <c r="S102" s="33"/>
      <c r="T102" s="33"/>
      <c r="U102" s="33"/>
    </row>
    <row r="103" spans="1:21" x14ac:dyDescent="0.35">
      <c r="A103" s="32" t="s">
        <v>49</v>
      </c>
      <c r="B103" s="32" t="s">
        <v>201</v>
      </c>
      <c r="C103" s="32" t="s">
        <v>136</v>
      </c>
      <c r="D103" s="32" t="s">
        <v>77</v>
      </c>
      <c r="E103" s="32" t="s">
        <v>45</v>
      </c>
      <c r="F103" s="32">
        <v>0</v>
      </c>
    </row>
    <row r="104" spans="1:21" x14ac:dyDescent="0.35">
      <c r="A104" s="32" t="s">
        <v>49</v>
      </c>
      <c r="B104" s="32" t="s">
        <v>200</v>
      </c>
      <c r="C104" s="32" t="s">
        <v>134</v>
      </c>
      <c r="D104" s="32" t="s">
        <v>77</v>
      </c>
      <c r="E104" s="32" t="s">
        <v>45</v>
      </c>
      <c r="F104" s="32">
        <v>0</v>
      </c>
    </row>
    <row r="105" spans="1:21" x14ac:dyDescent="0.35">
      <c r="A105" s="32" t="s">
        <v>49</v>
      </c>
      <c r="B105" s="32" t="s">
        <v>199</v>
      </c>
      <c r="C105" s="32" t="s">
        <v>132</v>
      </c>
      <c r="D105" s="32" t="s">
        <v>46</v>
      </c>
      <c r="E105" s="32" t="s">
        <v>45</v>
      </c>
      <c r="F105" s="33"/>
      <c r="G105" s="33"/>
      <c r="H105" s="33"/>
      <c r="I105" s="33"/>
      <c r="J105" s="33"/>
      <c r="K105" s="33"/>
      <c r="L105" s="33"/>
      <c r="M105" s="33"/>
      <c r="N105" s="33"/>
      <c r="O105" s="33">
        <v>0</v>
      </c>
      <c r="P105" s="33">
        <v>0</v>
      </c>
      <c r="Q105" s="33">
        <v>0</v>
      </c>
      <c r="R105" s="33">
        <v>0</v>
      </c>
      <c r="S105" s="33">
        <v>0</v>
      </c>
      <c r="T105" s="33">
        <v>0</v>
      </c>
      <c r="U105" s="33">
        <v>0</v>
      </c>
    </row>
    <row r="106" spans="1:21" x14ac:dyDescent="0.35">
      <c r="A106" s="32" t="s">
        <v>49</v>
      </c>
      <c r="B106" s="32" t="s">
        <v>198</v>
      </c>
      <c r="C106" s="32" t="s">
        <v>130</v>
      </c>
      <c r="D106" s="32" t="s">
        <v>46</v>
      </c>
      <c r="E106" s="32" t="s">
        <v>45</v>
      </c>
      <c r="F106" s="33"/>
      <c r="G106" s="33">
        <v>0</v>
      </c>
      <c r="H106" s="33">
        <v>0</v>
      </c>
      <c r="I106" s="33">
        <v>0</v>
      </c>
      <c r="J106" s="33">
        <v>0</v>
      </c>
      <c r="K106" s="33">
        <v>0</v>
      </c>
      <c r="L106" s="33">
        <v>0</v>
      </c>
      <c r="M106" s="33">
        <v>0</v>
      </c>
      <c r="N106" s="33">
        <v>0</v>
      </c>
      <c r="O106" s="33"/>
      <c r="P106" s="33"/>
      <c r="Q106" s="33"/>
      <c r="R106" s="33"/>
      <c r="S106" s="33"/>
      <c r="T106" s="33"/>
      <c r="U106" s="33"/>
    </row>
    <row r="107" spans="1:21" x14ac:dyDescent="0.35">
      <c r="A107" s="32" t="s">
        <v>49</v>
      </c>
      <c r="B107" s="32" t="s">
        <v>197</v>
      </c>
      <c r="C107" s="32" t="s">
        <v>128</v>
      </c>
      <c r="D107" s="32" t="s">
        <v>77</v>
      </c>
      <c r="E107" s="32" t="s">
        <v>45</v>
      </c>
      <c r="F107" s="32">
        <v>0</v>
      </c>
    </row>
    <row r="108" spans="1:21" x14ac:dyDescent="0.35">
      <c r="A108" s="32" t="s">
        <v>49</v>
      </c>
      <c r="B108" s="32" t="s">
        <v>196</v>
      </c>
      <c r="C108" s="32" t="s">
        <v>126</v>
      </c>
      <c r="D108" s="32" t="s">
        <v>77</v>
      </c>
      <c r="E108" s="32" t="s">
        <v>45</v>
      </c>
      <c r="F108" s="32">
        <v>0</v>
      </c>
    </row>
    <row r="109" spans="1:21" x14ac:dyDescent="0.35">
      <c r="A109" s="32" t="s">
        <v>49</v>
      </c>
      <c r="B109" s="32" t="s">
        <v>195</v>
      </c>
      <c r="C109" s="32" t="s">
        <v>124</v>
      </c>
      <c r="D109" s="32" t="s">
        <v>46</v>
      </c>
      <c r="E109" s="32" t="s">
        <v>45</v>
      </c>
      <c r="F109" s="33"/>
      <c r="G109" s="33"/>
      <c r="H109" s="33"/>
      <c r="I109" s="33"/>
      <c r="J109" s="33"/>
      <c r="K109" s="33"/>
      <c r="L109" s="33"/>
      <c r="M109" s="33"/>
      <c r="N109" s="33"/>
      <c r="O109" s="33">
        <v>0</v>
      </c>
      <c r="P109" s="33">
        <v>0</v>
      </c>
      <c r="Q109" s="33">
        <v>0</v>
      </c>
      <c r="R109" s="33">
        <v>0</v>
      </c>
      <c r="S109" s="33">
        <v>0</v>
      </c>
      <c r="T109" s="33">
        <v>0</v>
      </c>
      <c r="U109" s="33">
        <v>0</v>
      </c>
    </row>
    <row r="110" spans="1:21" x14ac:dyDescent="0.35">
      <c r="A110" s="32" t="s">
        <v>49</v>
      </c>
      <c r="B110" s="32" t="s">
        <v>194</v>
      </c>
      <c r="C110" s="32" t="s">
        <v>122</v>
      </c>
      <c r="D110" s="32" t="s">
        <v>46</v>
      </c>
      <c r="E110" s="32" t="s">
        <v>45</v>
      </c>
      <c r="F110" s="33"/>
      <c r="G110" s="33">
        <v>0</v>
      </c>
      <c r="H110" s="33">
        <v>0</v>
      </c>
      <c r="I110" s="33">
        <v>0</v>
      </c>
      <c r="J110" s="33">
        <v>0</v>
      </c>
      <c r="K110" s="33">
        <v>0</v>
      </c>
      <c r="L110" s="33">
        <v>0</v>
      </c>
      <c r="M110" s="33">
        <v>0</v>
      </c>
      <c r="N110" s="33">
        <v>0</v>
      </c>
      <c r="O110" s="33"/>
      <c r="P110" s="33"/>
      <c r="Q110" s="33"/>
      <c r="R110" s="33"/>
      <c r="S110" s="33"/>
      <c r="T110" s="33"/>
      <c r="U110" s="33"/>
    </row>
    <row r="111" spans="1:21" x14ac:dyDescent="0.35">
      <c r="A111" s="32" t="s">
        <v>49</v>
      </c>
      <c r="B111" s="32" t="s">
        <v>193</v>
      </c>
      <c r="C111" s="32" t="s">
        <v>120</v>
      </c>
      <c r="D111" s="32" t="s">
        <v>77</v>
      </c>
      <c r="E111" s="32" t="s">
        <v>45</v>
      </c>
      <c r="F111" s="32">
        <v>0</v>
      </c>
    </row>
    <row r="112" spans="1:21" x14ac:dyDescent="0.35">
      <c r="A112" s="32" t="s">
        <v>49</v>
      </c>
      <c r="B112" s="32" t="s">
        <v>192</v>
      </c>
      <c r="C112" s="32" t="s">
        <v>118</v>
      </c>
      <c r="D112" s="32" t="s">
        <v>77</v>
      </c>
      <c r="E112" s="32" t="s">
        <v>45</v>
      </c>
      <c r="F112" s="32">
        <v>0</v>
      </c>
    </row>
    <row r="113" spans="1:21" x14ac:dyDescent="0.35">
      <c r="A113" s="32" t="s">
        <v>49</v>
      </c>
      <c r="B113" s="32" t="s">
        <v>191</v>
      </c>
      <c r="C113" s="32" t="s">
        <v>116</v>
      </c>
      <c r="D113" s="32" t="s">
        <v>46</v>
      </c>
      <c r="E113" s="32" t="s">
        <v>45</v>
      </c>
      <c r="F113" s="33"/>
      <c r="G113" s="33"/>
      <c r="H113" s="33"/>
      <c r="I113" s="33"/>
      <c r="J113" s="33"/>
      <c r="K113" s="33"/>
      <c r="L113" s="33"/>
      <c r="M113" s="33"/>
      <c r="N113" s="33"/>
      <c r="O113" s="33">
        <v>0</v>
      </c>
      <c r="P113" s="33">
        <v>0</v>
      </c>
      <c r="Q113" s="33">
        <v>0</v>
      </c>
      <c r="R113" s="33">
        <v>0</v>
      </c>
      <c r="S113" s="33">
        <v>0</v>
      </c>
      <c r="T113" s="33">
        <v>0</v>
      </c>
      <c r="U113" s="33">
        <v>0</v>
      </c>
    </row>
    <row r="114" spans="1:21" x14ac:dyDescent="0.35">
      <c r="A114" s="32" t="s">
        <v>49</v>
      </c>
      <c r="B114" s="32" t="s">
        <v>190</v>
      </c>
      <c r="C114" s="32" t="s">
        <v>114</v>
      </c>
      <c r="D114" s="32" t="s">
        <v>46</v>
      </c>
      <c r="E114" s="32" t="s">
        <v>45</v>
      </c>
      <c r="F114" s="33"/>
      <c r="G114" s="33">
        <v>0</v>
      </c>
      <c r="H114" s="33">
        <v>0</v>
      </c>
      <c r="I114" s="33">
        <v>0</v>
      </c>
      <c r="J114" s="33">
        <v>0</v>
      </c>
      <c r="K114" s="33">
        <v>0</v>
      </c>
      <c r="L114" s="33">
        <v>0</v>
      </c>
      <c r="M114" s="33">
        <v>0</v>
      </c>
      <c r="N114" s="33">
        <v>0</v>
      </c>
      <c r="O114" s="33"/>
      <c r="P114" s="33"/>
      <c r="Q114" s="33"/>
      <c r="R114" s="33"/>
      <c r="S114" s="33"/>
      <c r="T114" s="33"/>
      <c r="U114" s="33"/>
    </row>
    <row r="115" spans="1:21" x14ac:dyDescent="0.35">
      <c r="A115" s="32" t="s">
        <v>49</v>
      </c>
      <c r="B115" s="32" t="s">
        <v>189</v>
      </c>
      <c r="C115" s="32" t="s">
        <v>112</v>
      </c>
      <c r="D115" s="32" t="s">
        <v>77</v>
      </c>
      <c r="E115" s="32" t="s">
        <v>45</v>
      </c>
      <c r="F115" s="32">
        <v>0</v>
      </c>
    </row>
    <row r="116" spans="1:21" x14ac:dyDescent="0.35">
      <c r="A116" s="32" t="s">
        <v>49</v>
      </c>
      <c r="B116" s="32" t="s">
        <v>188</v>
      </c>
      <c r="C116" s="32" t="s">
        <v>110</v>
      </c>
      <c r="D116" s="32" t="s">
        <v>77</v>
      </c>
      <c r="E116" s="32" t="s">
        <v>45</v>
      </c>
      <c r="F116" s="32">
        <v>0</v>
      </c>
    </row>
    <row r="117" spans="1:21" x14ac:dyDescent="0.35">
      <c r="A117" s="32" t="s">
        <v>49</v>
      </c>
      <c r="B117" s="32" t="s">
        <v>187</v>
      </c>
      <c r="C117" s="32" t="s">
        <v>108</v>
      </c>
      <c r="D117" s="32" t="s">
        <v>46</v>
      </c>
      <c r="E117" s="32" t="s">
        <v>45</v>
      </c>
      <c r="F117" s="33"/>
      <c r="G117" s="33"/>
      <c r="H117" s="33"/>
      <c r="I117" s="33"/>
      <c r="J117" s="33"/>
      <c r="K117" s="33"/>
      <c r="L117" s="33"/>
      <c r="M117" s="33"/>
      <c r="N117" s="33"/>
      <c r="O117" s="33">
        <v>0</v>
      </c>
      <c r="P117" s="33">
        <v>0</v>
      </c>
      <c r="Q117" s="33">
        <v>0</v>
      </c>
      <c r="R117" s="33">
        <v>0</v>
      </c>
      <c r="S117" s="33">
        <v>0</v>
      </c>
      <c r="T117" s="33">
        <v>0</v>
      </c>
      <c r="U117" s="33">
        <v>0</v>
      </c>
    </row>
    <row r="118" spans="1:21" x14ac:dyDescent="0.35">
      <c r="A118" s="32" t="s">
        <v>49</v>
      </c>
      <c r="B118" s="32" t="s">
        <v>186</v>
      </c>
      <c r="C118" s="32" t="s">
        <v>106</v>
      </c>
      <c r="D118" s="32" t="s">
        <v>46</v>
      </c>
      <c r="E118" s="32" t="s">
        <v>45</v>
      </c>
      <c r="F118" s="33"/>
      <c r="G118" s="33">
        <v>0</v>
      </c>
      <c r="H118" s="33">
        <v>0</v>
      </c>
      <c r="I118" s="33">
        <v>0</v>
      </c>
      <c r="J118" s="33">
        <v>0</v>
      </c>
      <c r="K118" s="33">
        <v>0</v>
      </c>
      <c r="L118" s="33">
        <v>0</v>
      </c>
      <c r="M118" s="33">
        <v>0</v>
      </c>
      <c r="N118" s="33">
        <v>0</v>
      </c>
      <c r="O118" s="33"/>
      <c r="P118" s="33"/>
      <c r="Q118" s="33"/>
      <c r="R118" s="33"/>
      <c r="S118" s="33"/>
      <c r="T118" s="33"/>
      <c r="U118" s="33"/>
    </row>
    <row r="119" spans="1:21" x14ac:dyDescent="0.35">
      <c r="A119" s="32" t="s">
        <v>49</v>
      </c>
      <c r="B119" s="32" t="s">
        <v>185</v>
      </c>
      <c r="C119" s="32" t="s">
        <v>104</v>
      </c>
      <c r="D119" s="32" t="s">
        <v>77</v>
      </c>
      <c r="E119" s="32" t="s">
        <v>45</v>
      </c>
      <c r="F119" s="32">
        <v>0</v>
      </c>
    </row>
    <row r="120" spans="1:21" x14ac:dyDescent="0.35">
      <c r="A120" s="32" t="s">
        <v>49</v>
      </c>
      <c r="B120" s="32" t="s">
        <v>184</v>
      </c>
      <c r="C120" s="32" t="s">
        <v>102</v>
      </c>
      <c r="D120" s="32" t="s">
        <v>77</v>
      </c>
      <c r="E120" s="32" t="s">
        <v>45</v>
      </c>
      <c r="F120" s="32">
        <v>0</v>
      </c>
    </row>
    <row r="121" spans="1:21" x14ac:dyDescent="0.35">
      <c r="A121" s="32" t="s">
        <v>49</v>
      </c>
      <c r="B121" s="32" t="s">
        <v>183</v>
      </c>
      <c r="C121" s="32" t="s">
        <v>100</v>
      </c>
      <c r="D121" s="32" t="s">
        <v>46</v>
      </c>
      <c r="E121" s="32" t="s">
        <v>45</v>
      </c>
      <c r="F121" s="33"/>
      <c r="G121" s="33"/>
      <c r="H121" s="33"/>
      <c r="I121" s="33"/>
      <c r="J121" s="33"/>
      <c r="K121" s="33"/>
      <c r="L121" s="33"/>
      <c r="M121" s="33"/>
      <c r="N121" s="33"/>
      <c r="O121" s="33">
        <v>0</v>
      </c>
      <c r="P121" s="33">
        <v>0</v>
      </c>
      <c r="Q121" s="33">
        <v>0</v>
      </c>
      <c r="R121" s="33">
        <v>0</v>
      </c>
      <c r="S121" s="33">
        <v>0</v>
      </c>
      <c r="T121" s="33">
        <v>0</v>
      </c>
      <c r="U121" s="33">
        <v>0</v>
      </c>
    </row>
    <row r="122" spans="1:21" x14ac:dyDescent="0.35">
      <c r="A122" s="32" t="s">
        <v>49</v>
      </c>
      <c r="B122" s="32" t="s">
        <v>182</v>
      </c>
      <c r="C122" s="32" t="s">
        <v>98</v>
      </c>
      <c r="D122" s="32" t="s">
        <v>46</v>
      </c>
      <c r="E122" s="32" t="s">
        <v>45</v>
      </c>
      <c r="F122" s="33"/>
      <c r="G122" s="33">
        <v>0</v>
      </c>
      <c r="H122" s="33">
        <v>0</v>
      </c>
      <c r="I122" s="33">
        <v>0</v>
      </c>
      <c r="J122" s="33">
        <v>0</v>
      </c>
      <c r="K122" s="33">
        <v>0</v>
      </c>
      <c r="L122" s="33">
        <v>0</v>
      </c>
      <c r="M122" s="33">
        <v>0</v>
      </c>
      <c r="N122" s="33">
        <v>0</v>
      </c>
      <c r="O122" s="33"/>
      <c r="P122" s="33"/>
      <c r="Q122" s="33"/>
      <c r="R122" s="33"/>
      <c r="S122" s="33"/>
      <c r="T122" s="33"/>
      <c r="U122" s="33"/>
    </row>
    <row r="123" spans="1:21" x14ac:dyDescent="0.35">
      <c r="A123" s="32" t="s">
        <v>49</v>
      </c>
      <c r="B123" s="32" t="s">
        <v>181</v>
      </c>
      <c r="C123" s="32" t="s">
        <v>96</v>
      </c>
      <c r="D123" s="32" t="s">
        <v>77</v>
      </c>
      <c r="E123" s="32" t="s">
        <v>45</v>
      </c>
      <c r="F123" s="32">
        <v>0</v>
      </c>
    </row>
    <row r="124" spans="1:21" x14ac:dyDescent="0.35">
      <c r="A124" s="32" t="s">
        <v>49</v>
      </c>
      <c r="B124" s="32" t="s">
        <v>180</v>
      </c>
      <c r="C124" s="32" t="s">
        <v>94</v>
      </c>
      <c r="D124" s="32" t="s">
        <v>77</v>
      </c>
      <c r="E124" s="32" t="s">
        <v>45</v>
      </c>
      <c r="F124" s="32">
        <v>0</v>
      </c>
    </row>
    <row r="125" spans="1:21" x14ac:dyDescent="0.35">
      <c r="A125" s="32" t="s">
        <v>49</v>
      </c>
      <c r="B125" s="32" t="s">
        <v>179</v>
      </c>
      <c r="C125" s="32" t="s">
        <v>92</v>
      </c>
      <c r="D125" s="32" t="s">
        <v>46</v>
      </c>
      <c r="E125" s="32" t="s">
        <v>45</v>
      </c>
      <c r="F125" s="33"/>
      <c r="G125" s="33"/>
      <c r="H125" s="33"/>
      <c r="I125" s="33"/>
      <c r="J125" s="33"/>
      <c r="K125" s="33"/>
      <c r="L125" s="33"/>
      <c r="M125" s="33"/>
      <c r="N125" s="33"/>
      <c r="O125" s="33">
        <v>0</v>
      </c>
      <c r="P125" s="33">
        <v>0</v>
      </c>
      <c r="Q125" s="33">
        <v>0</v>
      </c>
      <c r="R125" s="33">
        <v>0</v>
      </c>
      <c r="S125" s="33">
        <v>0</v>
      </c>
      <c r="T125" s="33">
        <v>0</v>
      </c>
      <c r="U125" s="33">
        <v>0</v>
      </c>
    </row>
    <row r="126" spans="1:21" x14ac:dyDescent="0.35">
      <c r="A126" s="32" t="s">
        <v>49</v>
      </c>
      <c r="B126" s="32" t="s">
        <v>178</v>
      </c>
      <c r="C126" s="32" t="s">
        <v>90</v>
      </c>
      <c r="D126" s="32" t="s">
        <v>46</v>
      </c>
      <c r="E126" s="32" t="s">
        <v>45</v>
      </c>
      <c r="F126" s="33"/>
      <c r="G126" s="33">
        <v>0</v>
      </c>
      <c r="H126" s="33">
        <v>0</v>
      </c>
      <c r="I126" s="33">
        <v>0</v>
      </c>
      <c r="J126" s="33">
        <v>0</v>
      </c>
      <c r="K126" s="33">
        <v>0</v>
      </c>
      <c r="L126" s="33">
        <v>0</v>
      </c>
      <c r="M126" s="33">
        <v>0</v>
      </c>
      <c r="N126" s="33">
        <v>0</v>
      </c>
      <c r="O126" s="33"/>
      <c r="P126" s="33"/>
      <c r="Q126" s="33"/>
      <c r="R126" s="33"/>
      <c r="S126" s="33"/>
      <c r="T126" s="33"/>
      <c r="U126" s="33"/>
    </row>
    <row r="127" spans="1:21" x14ac:dyDescent="0.35">
      <c r="A127" s="32" t="s">
        <v>49</v>
      </c>
      <c r="B127" s="32" t="s">
        <v>177</v>
      </c>
      <c r="C127" s="32" t="s">
        <v>88</v>
      </c>
      <c r="D127" s="32" t="s">
        <v>77</v>
      </c>
      <c r="E127" s="32" t="s">
        <v>45</v>
      </c>
      <c r="F127" s="32">
        <v>0</v>
      </c>
    </row>
    <row r="128" spans="1:21" x14ac:dyDescent="0.35">
      <c r="A128" s="32" t="s">
        <v>49</v>
      </c>
      <c r="B128" s="32" t="s">
        <v>176</v>
      </c>
      <c r="C128" s="32" t="s">
        <v>86</v>
      </c>
      <c r="D128" s="32" t="s">
        <v>77</v>
      </c>
      <c r="E128" s="32" t="s">
        <v>45</v>
      </c>
      <c r="F128" s="32">
        <v>0</v>
      </c>
    </row>
    <row r="129" spans="1:21" x14ac:dyDescent="0.35">
      <c r="A129" s="32" t="s">
        <v>49</v>
      </c>
      <c r="B129" s="32" t="s">
        <v>175</v>
      </c>
      <c r="C129" s="32" t="s">
        <v>84</v>
      </c>
      <c r="D129" s="32" t="s">
        <v>46</v>
      </c>
      <c r="E129" s="32" t="s">
        <v>45</v>
      </c>
      <c r="F129" s="33"/>
      <c r="G129" s="33"/>
      <c r="H129" s="33"/>
      <c r="I129" s="33"/>
      <c r="J129" s="33"/>
      <c r="K129" s="33"/>
      <c r="L129" s="33"/>
      <c r="M129" s="33"/>
      <c r="N129" s="33"/>
      <c r="O129" s="33">
        <v>0</v>
      </c>
      <c r="P129" s="33">
        <v>0</v>
      </c>
      <c r="Q129" s="33">
        <v>0</v>
      </c>
      <c r="R129" s="33">
        <v>0</v>
      </c>
      <c r="S129" s="33">
        <v>0</v>
      </c>
      <c r="T129" s="33">
        <v>0</v>
      </c>
      <c r="U129" s="33">
        <v>0</v>
      </c>
    </row>
    <row r="130" spans="1:21" x14ac:dyDescent="0.35">
      <c r="A130" s="32" t="s">
        <v>49</v>
      </c>
      <c r="B130" s="32" t="s">
        <v>174</v>
      </c>
      <c r="C130" s="32" t="s">
        <v>82</v>
      </c>
      <c r="D130" s="32" t="s">
        <v>46</v>
      </c>
      <c r="E130" s="32" t="s">
        <v>45</v>
      </c>
      <c r="F130" s="33"/>
      <c r="G130" s="33">
        <v>0</v>
      </c>
      <c r="H130" s="33">
        <v>0</v>
      </c>
      <c r="I130" s="33">
        <v>0</v>
      </c>
      <c r="J130" s="33">
        <v>0</v>
      </c>
      <c r="K130" s="33">
        <v>0</v>
      </c>
      <c r="L130" s="33">
        <v>0</v>
      </c>
      <c r="M130" s="33">
        <v>0</v>
      </c>
      <c r="N130" s="33">
        <v>0</v>
      </c>
      <c r="O130" s="33"/>
      <c r="P130" s="33"/>
      <c r="Q130" s="33"/>
      <c r="R130" s="33"/>
      <c r="S130" s="33"/>
      <c r="T130" s="33"/>
      <c r="U130" s="33"/>
    </row>
    <row r="131" spans="1:21" x14ac:dyDescent="0.35">
      <c r="A131" s="32" t="s">
        <v>49</v>
      </c>
      <c r="B131" s="32" t="s">
        <v>173</v>
      </c>
      <c r="C131" s="32" t="s">
        <v>80</v>
      </c>
      <c r="D131" s="32" t="s">
        <v>77</v>
      </c>
      <c r="E131" s="32" t="s">
        <v>45</v>
      </c>
      <c r="F131" s="32">
        <v>0</v>
      </c>
    </row>
    <row r="132" spans="1:21" x14ac:dyDescent="0.35">
      <c r="A132" s="32" t="s">
        <v>49</v>
      </c>
      <c r="B132" s="32" t="s">
        <v>172</v>
      </c>
      <c r="C132" s="32" t="s">
        <v>78</v>
      </c>
      <c r="D132" s="32" t="s">
        <v>77</v>
      </c>
      <c r="E132" s="32" t="s">
        <v>45</v>
      </c>
      <c r="F132" s="32">
        <v>0</v>
      </c>
    </row>
    <row r="133" spans="1:21" x14ac:dyDescent="0.35">
      <c r="A133" s="32" t="s">
        <v>49</v>
      </c>
      <c r="B133" s="32" t="s">
        <v>171</v>
      </c>
      <c r="C133" s="32" t="s">
        <v>75</v>
      </c>
      <c r="D133" s="32" t="s">
        <v>46</v>
      </c>
      <c r="E133" s="32" t="s">
        <v>45</v>
      </c>
      <c r="F133" s="33"/>
      <c r="G133" s="33"/>
      <c r="H133" s="33"/>
      <c r="I133" s="33"/>
      <c r="J133" s="33"/>
      <c r="K133" s="33"/>
      <c r="L133" s="33"/>
      <c r="M133" s="33"/>
      <c r="N133" s="33"/>
      <c r="O133" s="33">
        <v>0</v>
      </c>
      <c r="P133" s="33">
        <v>0</v>
      </c>
      <c r="Q133" s="33">
        <v>0</v>
      </c>
      <c r="R133" s="33">
        <v>0</v>
      </c>
      <c r="S133" s="33">
        <v>0</v>
      </c>
      <c r="T133" s="33">
        <v>0</v>
      </c>
      <c r="U133" s="33">
        <v>0</v>
      </c>
    </row>
    <row r="134" spans="1:21" x14ac:dyDescent="0.35">
      <c r="A134" s="32" t="s">
        <v>49</v>
      </c>
      <c r="B134" s="32" t="s">
        <v>170</v>
      </c>
      <c r="C134" s="32" t="s">
        <v>73</v>
      </c>
      <c r="D134" s="32" t="s">
        <v>46</v>
      </c>
      <c r="E134" s="32" t="s">
        <v>45</v>
      </c>
      <c r="F134" s="33"/>
      <c r="G134" s="33">
        <v>0</v>
      </c>
      <c r="H134" s="33">
        <v>0</v>
      </c>
      <c r="I134" s="33">
        <v>0</v>
      </c>
      <c r="J134" s="33">
        <v>0</v>
      </c>
      <c r="K134" s="33">
        <v>0</v>
      </c>
      <c r="L134" s="33">
        <v>0</v>
      </c>
      <c r="M134" s="33">
        <v>0</v>
      </c>
      <c r="N134" s="33">
        <v>0</v>
      </c>
      <c r="O134" s="33"/>
      <c r="P134" s="33"/>
      <c r="Q134" s="33"/>
      <c r="R134" s="33"/>
      <c r="S134" s="33"/>
      <c r="T134" s="33"/>
      <c r="U134" s="33"/>
    </row>
    <row r="135" spans="1:21" x14ac:dyDescent="0.35">
      <c r="A135" s="32" t="s">
        <v>49</v>
      </c>
      <c r="B135" s="32" t="s">
        <v>169</v>
      </c>
      <c r="C135" s="32" t="s">
        <v>136</v>
      </c>
      <c r="D135" s="32" t="s">
        <v>77</v>
      </c>
      <c r="E135" s="32" t="s">
        <v>45</v>
      </c>
      <c r="F135" s="32">
        <v>0</v>
      </c>
    </row>
    <row r="136" spans="1:21" x14ac:dyDescent="0.35">
      <c r="A136" s="32" t="s">
        <v>49</v>
      </c>
      <c r="B136" s="32" t="s">
        <v>168</v>
      </c>
      <c r="C136" s="32" t="s">
        <v>134</v>
      </c>
      <c r="D136" s="32" t="s">
        <v>77</v>
      </c>
      <c r="E136" s="32" t="s">
        <v>45</v>
      </c>
      <c r="F136" s="32">
        <v>0</v>
      </c>
    </row>
    <row r="137" spans="1:21" x14ac:dyDescent="0.35">
      <c r="A137" s="32" t="s">
        <v>49</v>
      </c>
      <c r="B137" s="32" t="s">
        <v>167</v>
      </c>
      <c r="C137" s="32" t="s">
        <v>132</v>
      </c>
      <c r="D137" s="32" t="s">
        <v>46</v>
      </c>
      <c r="E137" s="32" t="s">
        <v>45</v>
      </c>
      <c r="F137" s="33"/>
      <c r="G137" s="33"/>
      <c r="H137" s="33"/>
      <c r="I137" s="33"/>
      <c r="J137" s="33"/>
      <c r="K137" s="33"/>
      <c r="L137" s="33"/>
      <c r="M137" s="33"/>
      <c r="N137" s="33"/>
      <c r="O137" s="33">
        <v>0</v>
      </c>
      <c r="P137" s="33">
        <v>0</v>
      </c>
      <c r="Q137" s="33">
        <v>0</v>
      </c>
      <c r="R137" s="33">
        <v>0</v>
      </c>
      <c r="S137" s="33">
        <v>0</v>
      </c>
      <c r="T137" s="33">
        <v>0</v>
      </c>
      <c r="U137" s="33">
        <v>0</v>
      </c>
    </row>
    <row r="138" spans="1:21" x14ac:dyDescent="0.35">
      <c r="A138" s="32" t="s">
        <v>49</v>
      </c>
      <c r="B138" s="32" t="s">
        <v>166</v>
      </c>
      <c r="C138" s="32" t="s">
        <v>130</v>
      </c>
      <c r="D138" s="32" t="s">
        <v>46</v>
      </c>
      <c r="E138" s="32" t="s">
        <v>45</v>
      </c>
      <c r="F138" s="33"/>
      <c r="G138" s="33"/>
      <c r="H138" s="33"/>
      <c r="I138" s="33">
        <v>0</v>
      </c>
      <c r="J138" s="33">
        <v>0</v>
      </c>
      <c r="K138" s="33">
        <v>0</v>
      </c>
      <c r="L138" s="33">
        <v>0</v>
      </c>
      <c r="M138" s="33">
        <v>0</v>
      </c>
      <c r="N138" s="33">
        <v>0</v>
      </c>
      <c r="O138" s="33"/>
      <c r="P138" s="33"/>
      <c r="Q138" s="33"/>
      <c r="R138" s="33"/>
      <c r="S138" s="33"/>
      <c r="T138" s="33"/>
      <c r="U138" s="33"/>
    </row>
    <row r="139" spans="1:21" x14ac:dyDescent="0.35">
      <c r="A139" s="32" t="s">
        <v>49</v>
      </c>
      <c r="B139" s="32" t="s">
        <v>165</v>
      </c>
      <c r="C139" s="32" t="s">
        <v>128</v>
      </c>
      <c r="D139" s="32" t="s">
        <v>77</v>
      </c>
      <c r="E139" s="32" t="s">
        <v>45</v>
      </c>
      <c r="F139" s="32">
        <v>0</v>
      </c>
    </row>
    <row r="140" spans="1:21" x14ac:dyDescent="0.35">
      <c r="A140" s="32" t="s">
        <v>49</v>
      </c>
      <c r="B140" s="32" t="s">
        <v>164</v>
      </c>
      <c r="C140" s="32" t="s">
        <v>126</v>
      </c>
      <c r="D140" s="32" t="s">
        <v>77</v>
      </c>
      <c r="E140" s="32" t="s">
        <v>45</v>
      </c>
      <c r="F140" s="32">
        <v>0</v>
      </c>
    </row>
    <row r="141" spans="1:21" x14ac:dyDescent="0.35">
      <c r="A141" s="32" t="s">
        <v>49</v>
      </c>
      <c r="B141" s="32" t="s">
        <v>163</v>
      </c>
      <c r="C141" s="32" t="s">
        <v>124</v>
      </c>
      <c r="D141" s="32" t="s">
        <v>46</v>
      </c>
      <c r="E141" s="32" t="s">
        <v>45</v>
      </c>
      <c r="F141" s="33"/>
      <c r="G141" s="33"/>
      <c r="H141" s="33"/>
      <c r="I141" s="33"/>
      <c r="J141" s="33"/>
      <c r="K141" s="33"/>
      <c r="L141" s="33"/>
      <c r="M141" s="33"/>
      <c r="N141" s="33"/>
      <c r="O141" s="33">
        <v>0</v>
      </c>
      <c r="P141" s="33">
        <v>0</v>
      </c>
      <c r="Q141" s="33">
        <v>0</v>
      </c>
      <c r="R141" s="33">
        <v>0</v>
      </c>
      <c r="S141" s="33">
        <v>0</v>
      </c>
      <c r="T141" s="33">
        <v>0</v>
      </c>
      <c r="U141" s="33">
        <v>0</v>
      </c>
    </row>
    <row r="142" spans="1:21" x14ac:dyDescent="0.35">
      <c r="A142" s="32" t="s">
        <v>49</v>
      </c>
      <c r="B142" s="32" t="s">
        <v>162</v>
      </c>
      <c r="C142" s="32" t="s">
        <v>122</v>
      </c>
      <c r="D142" s="32" t="s">
        <v>46</v>
      </c>
      <c r="E142" s="32" t="s">
        <v>45</v>
      </c>
      <c r="F142" s="33"/>
      <c r="G142" s="33"/>
      <c r="H142" s="33"/>
      <c r="I142" s="33">
        <v>0</v>
      </c>
      <c r="J142" s="33">
        <v>0</v>
      </c>
      <c r="K142" s="33">
        <v>0</v>
      </c>
      <c r="L142" s="33">
        <v>0</v>
      </c>
      <c r="M142" s="33">
        <v>0</v>
      </c>
      <c r="N142" s="33">
        <v>0</v>
      </c>
      <c r="O142" s="33"/>
      <c r="P142" s="33"/>
      <c r="Q142" s="33"/>
      <c r="R142" s="33"/>
      <c r="S142" s="33"/>
      <c r="T142" s="33"/>
      <c r="U142" s="33"/>
    </row>
    <row r="143" spans="1:21" x14ac:dyDescent="0.35">
      <c r="A143" s="32" t="s">
        <v>49</v>
      </c>
      <c r="B143" s="32" t="s">
        <v>161</v>
      </c>
      <c r="C143" s="32" t="s">
        <v>120</v>
      </c>
      <c r="D143" s="32" t="s">
        <v>77</v>
      </c>
      <c r="E143" s="32" t="s">
        <v>45</v>
      </c>
      <c r="F143" s="32">
        <v>0</v>
      </c>
    </row>
    <row r="144" spans="1:21" x14ac:dyDescent="0.35">
      <c r="A144" s="32" t="s">
        <v>49</v>
      </c>
      <c r="B144" s="32" t="s">
        <v>160</v>
      </c>
      <c r="C144" s="32" t="s">
        <v>118</v>
      </c>
      <c r="D144" s="32" t="s">
        <v>77</v>
      </c>
      <c r="E144" s="32" t="s">
        <v>45</v>
      </c>
      <c r="F144" s="32">
        <v>0</v>
      </c>
    </row>
    <row r="145" spans="1:21" x14ac:dyDescent="0.35">
      <c r="A145" s="32" t="s">
        <v>49</v>
      </c>
      <c r="B145" s="32" t="s">
        <v>159</v>
      </c>
      <c r="C145" s="32" t="s">
        <v>116</v>
      </c>
      <c r="D145" s="32" t="s">
        <v>46</v>
      </c>
      <c r="E145" s="32" t="s">
        <v>45</v>
      </c>
      <c r="F145" s="33"/>
      <c r="G145" s="33"/>
      <c r="H145" s="33"/>
      <c r="I145" s="33"/>
      <c r="J145" s="33"/>
      <c r="K145" s="33"/>
      <c r="L145" s="33"/>
      <c r="M145" s="33"/>
      <c r="N145" s="33"/>
      <c r="O145" s="33">
        <v>0</v>
      </c>
      <c r="P145" s="33">
        <v>0</v>
      </c>
      <c r="Q145" s="33">
        <v>0</v>
      </c>
      <c r="R145" s="33">
        <v>0</v>
      </c>
      <c r="S145" s="33">
        <v>0</v>
      </c>
      <c r="T145" s="33">
        <v>0</v>
      </c>
      <c r="U145" s="33">
        <v>0</v>
      </c>
    </row>
    <row r="146" spans="1:21" x14ac:dyDescent="0.35">
      <c r="A146" s="32" t="s">
        <v>49</v>
      </c>
      <c r="B146" s="32" t="s">
        <v>158</v>
      </c>
      <c r="C146" s="32" t="s">
        <v>114</v>
      </c>
      <c r="D146" s="32" t="s">
        <v>46</v>
      </c>
      <c r="E146" s="32" t="s">
        <v>45</v>
      </c>
      <c r="F146" s="33"/>
      <c r="G146" s="33"/>
      <c r="H146" s="33"/>
      <c r="I146" s="33">
        <v>0</v>
      </c>
      <c r="J146" s="33">
        <v>0</v>
      </c>
      <c r="K146" s="33">
        <v>0</v>
      </c>
      <c r="L146" s="33">
        <v>0</v>
      </c>
      <c r="M146" s="33">
        <v>0</v>
      </c>
      <c r="N146" s="33">
        <v>0</v>
      </c>
      <c r="O146" s="33"/>
      <c r="P146" s="33"/>
      <c r="Q146" s="33"/>
      <c r="R146" s="33"/>
      <c r="S146" s="33"/>
      <c r="T146" s="33"/>
      <c r="U146" s="33"/>
    </row>
    <row r="147" spans="1:21" x14ac:dyDescent="0.35">
      <c r="A147" s="32" t="s">
        <v>49</v>
      </c>
      <c r="B147" s="32" t="s">
        <v>157</v>
      </c>
      <c r="C147" s="32" t="s">
        <v>112</v>
      </c>
      <c r="D147" s="32" t="s">
        <v>77</v>
      </c>
      <c r="E147" s="32" t="s">
        <v>45</v>
      </c>
      <c r="F147" s="32">
        <v>0</v>
      </c>
    </row>
    <row r="148" spans="1:21" x14ac:dyDescent="0.35">
      <c r="A148" s="32" t="s">
        <v>49</v>
      </c>
      <c r="B148" s="32" t="s">
        <v>156</v>
      </c>
      <c r="C148" s="32" t="s">
        <v>110</v>
      </c>
      <c r="D148" s="32" t="s">
        <v>77</v>
      </c>
      <c r="E148" s="32" t="s">
        <v>45</v>
      </c>
      <c r="F148" s="32">
        <v>0</v>
      </c>
    </row>
    <row r="149" spans="1:21" x14ac:dyDescent="0.35">
      <c r="A149" s="32" t="s">
        <v>49</v>
      </c>
      <c r="B149" s="32" t="s">
        <v>155</v>
      </c>
      <c r="C149" s="32" t="s">
        <v>108</v>
      </c>
      <c r="D149" s="32" t="s">
        <v>46</v>
      </c>
      <c r="E149" s="32" t="s">
        <v>45</v>
      </c>
      <c r="F149" s="33"/>
      <c r="G149" s="33"/>
      <c r="H149" s="33"/>
      <c r="I149" s="33"/>
      <c r="J149" s="33"/>
      <c r="K149" s="33"/>
      <c r="L149" s="33"/>
      <c r="M149" s="33"/>
      <c r="N149" s="33"/>
      <c r="O149" s="33">
        <v>0</v>
      </c>
      <c r="P149" s="33">
        <v>0</v>
      </c>
      <c r="Q149" s="33">
        <v>0</v>
      </c>
      <c r="R149" s="33">
        <v>0</v>
      </c>
      <c r="S149" s="33">
        <v>0</v>
      </c>
      <c r="T149" s="33">
        <v>0</v>
      </c>
      <c r="U149" s="33">
        <v>0</v>
      </c>
    </row>
    <row r="150" spans="1:21" x14ac:dyDescent="0.35">
      <c r="A150" s="32" t="s">
        <v>49</v>
      </c>
      <c r="B150" s="32" t="s">
        <v>154</v>
      </c>
      <c r="C150" s="32" t="s">
        <v>106</v>
      </c>
      <c r="D150" s="32" t="s">
        <v>46</v>
      </c>
      <c r="E150" s="32" t="s">
        <v>45</v>
      </c>
      <c r="F150" s="33"/>
      <c r="G150" s="33"/>
      <c r="H150" s="33"/>
      <c r="I150" s="33">
        <v>0</v>
      </c>
      <c r="J150" s="33">
        <v>0</v>
      </c>
      <c r="K150" s="33">
        <v>0</v>
      </c>
      <c r="L150" s="33">
        <v>0</v>
      </c>
      <c r="M150" s="33">
        <v>0</v>
      </c>
      <c r="N150" s="33">
        <v>0</v>
      </c>
      <c r="O150" s="33"/>
      <c r="P150" s="33"/>
      <c r="Q150" s="33"/>
      <c r="R150" s="33"/>
      <c r="S150" s="33"/>
      <c r="T150" s="33"/>
      <c r="U150" s="33"/>
    </row>
    <row r="151" spans="1:21" x14ac:dyDescent="0.35">
      <c r="A151" s="32" t="s">
        <v>49</v>
      </c>
      <c r="B151" s="32" t="s">
        <v>153</v>
      </c>
      <c r="C151" s="32" t="s">
        <v>104</v>
      </c>
      <c r="D151" s="32" t="s">
        <v>77</v>
      </c>
      <c r="E151" s="32" t="s">
        <v>45</v>
      </c>
      <c r="F151" s="32">
        <v>0</v>
      </c>
    </row>
    <row r="152" spans="1:21" x14ac:dyDescent="0.35">
      <c r="A152" s="32" t="s">
        <v>49</v>
      </c>
      <c r="B152" s="32" t="s">
        <v>152</v>
      </c>
      <c r="C152" s="32" t="s">
        <v>102</v>
      </c>
      <c r="D152" s="32" t="s">
        <v>77</v>
      </c>
      <c r="E152" s="32" t="s">
        <v>45</v>
      </c>
      <c r="F152" s="32">
        <v>0</v>
      </c>
    </row>
    <row r="153" spans="1:21" x14ac:dyDescent="0.35">
      <c r="A153" s="32" t="s">
        <v>49</v>
      </c>
      <c r="B153" s="32" t="s">
        <v>151</v>
      </c>
      <c r="C153" s="32" t="s">
        <v>100</v>
      </c>
      <c r="D153" s="32" t="s">
        <v>46</v>
      </c>
      <c r="E153" s="32" t="s">
        <v>45</v>
      </c>
      <c r="F153" s="33"/>
      <c r="G153" s="33"/>
      <c r="H153" s="33"/>
      <c r="I153" s="33"/>
      <c r="J153" s="33"/>
      <c r="K153" s="33"/>
      <c r="L153" s="33"/>
      <c r="M153" s="33"/>
      <c r="N153" s="33"/>
      <c r="O153" s="33">
        <v>0</v>
      </c>
      <c r="P153" s="33">
        <v>0</v>
      </c>
      <c r="Q153" s="33">
        <v>0</v>
      </c>
      <c r="R153" s="33">
        <v>0</v>
      </c>
      <c r="S153" s="33">
        <v>0</v>
      </c>
      <c r="T153" s="33">
        <v>0</v>
      </c>
      <c r="U153" s="33">
        <v>0</v>
      </c>
    </row>
    <row r="154" spans="1:21" x14ac:dyDescent="0.35">
      <c r="A154" s="32" t="s">
        <v>49</v>
      </c>
      <c r="B154" s="32" t="s">
        <v>150</v>
      </c>
      <c r="C154" s="32" t="s">
        <v>98</v>
      </c>
      <c r="D154" s="32" t="s">
        <v>46</v>
      </c>
      <c r="E154" s="32" t="s">
        <v>45</v>
      </c>
      <c r="F154" s="33"/>
      <c r="G154" s="33"/>
      <c r="H154" s="33"/>
      <c r="I154" s="33">
        <v>0</v>
      </c>
      <c r="J154" s="33">
        <v>0</v>
      </c>
      <c r="K154" s="33">
        <v>0</v>
      </c>
      <c r="L154" s="33">
        <v>0</v>
      </c>
      <c r="M154" s="33">
        <v>0</v>
      </c>
      <c r="N154" s="33">
        <v>0</v>
      </c>
      <c r="O154" s="33"/>
      <c r="P154" s="33"/>
      <c r="Q154" s="33"/>
      <c r="R154" s="33"/>
      <c r="S154" s="33"/>
      <c r="T154" s="33"/>
      <c r="U154" s="33"/>
    </row>
    <row r="155" spans="1:21" x14ac:dyDescent="0.35">
      <c r="A155" s="32" t="s">
        <v>49</v>
      </c>
      <c r="B155" s="32" t="s">
        <v>149</v>
      </c>
      <c r="C155" s="32" t="s">
        <v>96</v>
      </c>
      <c r="D155" s="32" t="s">
        <v>77</v>
      </c>
      <c r="E155" s="32" t="s">
        <v>45</v>
      </c>
      <c r="F155" s="32">
        <v>0</v>
      </c>
    </row>
    <row r="156" spans="1:21" x14ac:dyDescent="0.35">
      <c r="A156" s="32" t="s">
        <v>49</v>
      </c>
      <c r="B156" s="32" t="s">
        <v>148</v>
      </c>
      <c r="C156" s="32" t="s">
        <v>94</v>
      </c>
      <c r="D156" s="32" t="s">
        <v>77</v>
      </c>
      <c r="E156" s="32" t="s">
        <v>45</v>
      </c>
      <c r="F156" s="32">
        <v>0</v>
      </c>
    </row>
    <row r="157" spans="1:21" x14ac:dyDescent="0.35">
      <c r="A157" s="32" t="s">
        <v>49</v>
      </c>
      <c r="B157" s="32" t="s">
        <v>147</v>
      </c>
      <c r="C157" s="32" t="s">
        <v>92</v>
      </c>
      <c r="D157" s="32" t="s">
        <v>46</v>
      </c>
      <c r="E157" s="32" t="s">
        <v>45</v>
      </c>
      <c r="F157" s="33"/>
      <c r="G157" s="33"/>
      <c r="H157" s="33"/>
      <c r="I157" s="33"/>
      <c r="J157" s="33"/>
      <c r="K157" s="33"/>
      <c r="L157" s="33"/>
      <c r="M157" s="33"/>
      <c r="N157" s="33"/>
      <c r="O157" s="33">
        <v>0</v>
      </c>
      <c r="P157" s="33">
        <v>0</v>
      </c>
      <c r="Q157" s="33">
        <v>0</v>
      </c>
      <c r="R157" s="33">
        <v>0</v>
      </c>
      <c r="S157" s="33">
        <v>0</v>
      </c>
      <c r="T157" s="33">
        <v>0</v>
      </c>
      <c r="U157" s="33">
        <v>0</v>
      </c>
    </row>
    <row r="158" spans="1:21" x14ac:dyDescent="0.35">
      <c r="A158" s="32" t="s">
        <v>49</v>
      </c>
      <c r="B158" s="32" t="s">
        <v>146</v>
      </c>
      <c r="C158" s="32" t="s">
        <v>90</v>
      </c>
      <c r="D158" s="32" t="s">
        <v>46</v>
      </c>
      <c r="E158" s="32" t="s">
        <v>45</v>
      </c>
      <c r="F158" s="33"/>
      <c r="G158" s="33"/>
      <c r="H158" s="33"/>
      <c r="I158" s="33">
        <v>0</v>
      </c>
      <c r="J158" s="33">
        <v>0</v>
      </c>
      <c r="K158" s="33">
        <v>0</v>
      </c>
      <c r="L158" s="33">
        <v>0</v>
      </c>
      <c r="M158" s="33">
        <v>0</v>
      </c>
      <c r="N158" s="33">
        <v>0</v>
      </c>
      <c r="O158" s="33"/>
      <c r="P158" s="33"/>
      <c r="Q158" s="33"/>
      <c r="R158" s="33"/>
      <c r="S158" s="33"/>
      <c r="T158" s="33"/>
      <c r="U158" s="33"/>
    </row>
    <row r="159" spans="1:21" x14ac:dyDescent="0.35">
      <c r="A159" s="32" t="s">
        <v>49</v>
      </c>
      <c r="B159" s="32" t="s">
        <v>145</v>
      </c>
      <c r="C159" s="32" t="s">
        <v>88</v>
      </c>
      <c r="D159" s="32" t="s">
        <v>77</v>
      </c>
      <c r="E159" s="32" t="s">
        <v>45</v>
      </c>
      <c r="F159" s="32">
        <v>0</v>
      </c>
    </row>
    <row r="160" spans="1:21" x14ac:dyDescent="0.35">
      <c r="A160" s="32" t="s">
        <v>49</v>
      </c>
      <c r="B160" s="32" t="s">
        <v>144</v>
      </c>
      <c r="C160" s="32" t="s">
        <v>86</v>
      </c>
      <c r="D160" s="32" t="s">
        <v>77</v>
      </c>
      <c r="E160" s="32" t="s">
        <v>45</v>
      </c>
      <c r="F160" s="32">
        <v>0</v>
      </c>
    </row>
    <row r="161" spans="1:21" x14ac:dyDescent="0.35">
      <c r="A161" s="32" t="s">
        <v>49</v>
      </c>
      <c r="B161" s="32" t="s">
        <v>143</v>
      </c>
      <c r="C161" s="32" t="s">
        <v>84</v>
      </c>
      <c r="D161" s="32" t="s">
        <v>46</v>
      </c>
      <c r="E161" s="32" t="s">
        <v>45</v>
      </c>
      <c r="F161" s="33"/>
      <c r="G161" s="33"/>
      <c r="H161" s="33"/>
      <c r="I161" s="33"/>
      <c r="J161" s="33"/>
      <c r="K161" s="33"/>
      <c r="L161" s="33"/>
      <c r="M161" s="33"/>
      <c r="N161" s="33"/>
      <c r="O161" s="33">
        <v>0</v>
      </c>
      <c r="P161" s="33">
        <v>0</v>
      </c>
      <c r="Q161" s="33">
        <v>0</v>
      </c>
      <c r="R161" s="33">
        <v>0</v>
      </c>
      <c r="S161" s="33">
        <v>0</v>
      </c>
      <c r="T161" s="33">
        <v>0</v>
      </c>
      <c r="U161" s="33">
        <v>0</v>
      </c>
    </row>
    <row r="162" spans="1:21" x14ac:dyDescent="0.35">
      <c r="A162" s="32" t="s">
        <v>49</v>
      </c>
      <c r="B162" s="32" t="s">
        <v>142</v>
      </c>
      <c r="C162" s="32" t="s">
        <v>82</v>
      </c>
      <c r="D162" s="32" t="s">
        <v>46</v>
      </c>
      <c r="E162" s="32" t="s">
        <v>45</v>
      </c>
      <c r="F162" s="33"/>
      <c r="G162" s="33"/>
      <c r="H162" s="33"/>
      <c r="I162" s="33">
        <v>0</v>
      </c>
      <c r="J162" s="33">
        <v>0</v>
      </c>
      <c r="K162" s="33">
        <v>0</v>
      </c>
      <c r="L162" s="33">
        <v>0</v>
      </c>
      <c r="M162" s="33">
        <v>0</v>
      </c>
      <c r="N162" s="33">
        <v>0</v>
      </c>
      <c r="O162" s="33"/>
      <c r="P162" s="33"/>
      <c r="Q162" s="33"/>
      <c r="R162" s="33"/>
      <c r="S162" s="33"/>
      <c r="T162" s="33"/>
      <c r="U162" s="33"/>
    </row>
    <row r="163" spans="1:21" x14ac:dyDescent="0.35">
      <c r="A163" s="32" t="s">
        <v>49</v>
      </c>
      <c r="B163" s="32" t="s">
        <v>141</v>
      </c>
      <c r="C163" s="32" t="s">
        <v>80</v>
      </c>
      <c r="D163" s="32" t="s">
        <v>77</v>
      </c>
      <c r="E163" s="32" t="s">
        <v>45</v>
      </c>
      <c r="F163" s="32">
        <v>0</v>
      </c>
    </row>
    <row r="164" spans="1:21" x14ac:dyDescent="0.35">
      <c r="A164" s="32" t="s">
        <v>49</v>
      </c>
      <c r="B164" s="32" t="s">
        <v>140</v>
      </c>
      <c r="C164" s="32" t="s">
        <v>78</v>
      </c>
      <c r="D164" s="32" t="s">
        <v>77</v>
      </c>
      <c r="E164" s="32" t="s">
        <v>45</v>
      </c>
      <c r="F164" s="32">
        <v>0</v>
      </c>
    </row>
    <row r="165" spans="1:21" x14ac:dyDescent="0.35">
      <c r="A165" s="32" t="s">
        <v>49</v>
      </c>
      <c r="B165" s="32" t="s">
        <v>139</v>
      </c>
      <c r="C165" s="32" t="s">
        <v>75</v>
      </c>
      <c r="D165" s="32" t="s">
        <v>46</v>
      </c>
      <c r="E165" s="32" t="s">
        <v>45</v>
      </c>
      <c r="F165" s="33"/>
      <c r="G165" s="33"/>
      <c r="H165" s="33"/>
      <c r="I165" s="33"/>
      <c r="J165" s="33"/>
      <c r="K165" s="33"/>
      <c r="L165" s="33"/>
      <c r="M165" s="33"/>
      <c r="N165" s="33"/>
      <c r="O165" s="33">
        <v>0</v>
      </c>
      <c r="P165" s="33">
        <v>0</v>
      </c>
      <c r="Q165" s="33">
        <v>0</v>
      </c>
      <c r="R165" s="33">
        <v>0</v>
      </c>
      <c r="S165" s="33">
        <v>0</v>
      </c>
      <c r="T165" s="33">
        <v>0</v>
      </c>
      <c r="U165" s="33">
        <v>0</v>
      </c>
    </row>
    <row r="166" spans="1:21" x14ac:dyDescent="0.35">
      <c r="A166" s="32" t="s">
        <v>49</v>
      </c>
      <c r="B166" s="32" t="s">
        <v>138</v>
      </c>
      <c r="C166" s="32" t="s">
        <v>73</v>
      </c>
      <c r="D166" s="32" t="s">
        <v>46</v>
      </c>
      <c r="E166" s="32" t="s">
        <v>45</v>
      </c>
      <c r="F166" s="33"/>
      <c r="G166" s="33"/>
      <c r="H166" s="33"/>
      <c r="I166" s="33">
        <v>0</v>
      </c>
      <c r="J166" s="33">
        <v>0</v>
      </c>
      <c r="K166" s="33">
        <v>0</v>
      </c>
      <c r="L166" s="33">
        <v>0</v>
      </c>
      <c r="M166" s="33">
        <v>0</v>
      </c>
      <c r="N166" s="33">
        <v>0</v>
      </c>
      <c r="O166" s="33"/>
      <c r="P166" s="33"/>
      <c r="Q166" s="33"/>
      <c r="R166" s="33"/>
      <c r="S166" s="33"/>
      <c r="T166" s="33"/>
      <c r="U166" s="33"/>
    </row>
    <row r="167" spans="1:21" x14ac:dyDescent="0.35">
      <c r="A167" s="32" t="s">
        <v>49</v>
      </c>
      <c r="B167" s="32" t="s">
        <v>137</v>
      </c>
      <c r="C167" s="32" t="s">
        <v>136</v>
      </c>
      <c r="D167" s="32" t="s">
        <v>77</v>
      </c>
      <c r="E167" s="32" t="s">
        <v>45</v>
      </c>
      <c r="F167" s="32">
        <v>0</v>
      </c>
    </row>
    <row r="168" spans="1:21" x14ac:dyDescent="0.35">
      <c r="A168" s="32" t="s">
        <v>49</v>
      </c>
      <c r="B168" s="32" t="s">
        <v>135</v>
      </c>
      <c r="C168" s="32" t="s">
        <v>134</v>
      </c>
      <c r="D168" s="32" t="s">
        <v>77</v>
      </c>
      <c r="E168" s="32" t="s">
        <v>45</v>
      </c>
      <c r="F168" s="32">
        <v>0</v>
      </c>
    </row>
    <row r="169" spans="1:21" x14ac:dyDescent="0.35">
      <c r="A169" s="32" t="s">
        <v>49</v>
      </c>
      <c r="B169" s="32" t="s">
        <v>133</v>
      </c>
      <c r="C169" s="32" t="s">
        <v>132</v>
      </c>
      <c r="D169" s="32" t="s">
        <v>46</v>
      </c>
      <c r="E169" s="32" t="s">
        <v>45</v>
      </c>
      <c r="F169" s="33"/>
      <c r="G169" s="33"/>
      <c r="H169" s="33"/>
      <c r="I169" s="33"/>
      <c r="J169" s="33"/>
      <c r="K169" s="33"/>
      <c r="L169" s="33"/>
      <c r="M169" s="33"/>
      <c r="N169" s="33"/>
      <c r="O169" s="33">
        <v>0</v>
      </c>
      <c r="P169" s="33">
        <v>0</v>
      </c>
      <c r="Q169" s="33">
        <v>0</v>
      </c>
      <c r="R169" s="33">
        <v>0</v>
      </c>
      <c r="S169" s="33">
        <v>0</v>
      </c>
      <c r="T169" s="33">
        <v>0</v>
      </c>
      <c r="U169" s="33">
        <v>0</v>
      </c>
    </row>
    <row r="170" spans="1:21" x14ac:dyDescent="0.35">
      <c r="A170" s="32" t="s">
        <v>49</v>
      </c>
      <c r="B170" s="32" t="s">
        <v>131</v>
      </c>
      <c r="C170" s="32" t="s">
        <v>130</v>
      </c>
      <c r="D170" s="32" t="s">
        <v>46</v>
      </c>
      <c r="E170" s="32" t="s">
        <v>45</v>
      </c>
      <c r="F170" s="33"/>
      <c r="G170" s="33">
        <v>0</v>
      </c>
      <c r="H170" s="33">
        <v>0</v>
      </c>
      <c r="I170" s="33">
        <v>0</v>
      </c>
      <c r="J170" s="33">
        <v>0</v>
      </c>
      <c r="K170" s="33">
        <v>0</v>
      </c>
      <c r="L170" s="33">
        <v>0</v>
      </c>
      <c r="M170" s="33">
        <v>0</v>
      </c>
      <c r="N170" s="33">
        <v>0</v>
      </c>
      <c r="O170" s="33"/>
      <c r="P170" s="33"/>
      <c r="Q170" s="33"/>
      <c r="R170" s="33"/>
      <c r="S170" s="33"/>
      <c r="T170" s="33"/>
      <c r="U170" s="33"/>
    </row>
    <row r="171" spans="1:21" x14ac:dyDescent="0.35">
      <c r="A171" s="32" t="s">
        <v>49</v>
      </c>
      <c r="B171" s="32" t="s">
        <v>129</v>
      </c>
      <c r="C171" s="32" t="s">
        <v>128</v>
      </c>
      <c r="D171" s="32" t="s">
        <v>77</v>
      </c>
      <c r="E171" s="32" t="s">
        <v>45</v>
      </c>
      <c r="F171" s="32">
        <v>0</v>
      </c>
    </row>
    <row r="172" spans="1:21" x14ac:dyDescent="0.35">
      <c r="A172" s="32" t="s">
        <v>49</v>
      </c>
      <c r="B172" s="32" t="s">
        <v>127</v>
      </c>
      <c r="C172" s="32" t="s">
        <v>126</v>
      </c>
      <c r="D172" s="32" t="s">
        <v>77</v>
      </c>
      <c r="E172" s="32" t="s">
        <v>45</v>
      </c>
      <c r="F172" s="32">
        <v>0</v>
      </c>
    </row>
    <row r="173" spans="1:21" x14ac:dyDescent="0.35">
      <c r="A173" s="32" t="s">
        <v>49</v>
      </c>
      <c r="B173" s="32" t="s">
        <v>125</v>
      </c>
      <c r="C173" s="32" t="s">
        <v>124</v>
      </c>
      <c r="D173" s="32" t="s">
        <v>46</v>
      </c>
      <c r="E173" s="32" t="s">
        <v>45</v>
      </c>
      <c r="F173" s="33"/>
      <c r="G173" s="33"/>
      <c r="H173" s="33"/>
      <c r="I173" s="33"/>
      <c r="J173" s="33"/>
      <c r="K173" s="33"/>
      <c r="L173" s="33"/>
      <c r="M173" s="33"/>
      <c r="N173" s="33"/>
      <c r="O173" s="33">
        <v>0</v>
      </c>
      <c r="P173" s="33">
        <v>0</v>
      </c>
      <c r="Q173" s="33">
        <v>0</v>
      </c>
      <c r="R173" s="33">
        <v>0</v>
      </c>
      <c r="S173" s="33">
        <v>0</v>
      </c>
      <c r="T173" s="33">
        <v>0</v>
      </c>
      <c r="U173" s="33">
        <v>0</v>
      </c>
    </row>
    <row r="174" spans="1:21" x14ac:dyDescent="0.35">
      <c r="A174" s="32" t="s">
        <v>49</v>
      </c>
      <c r="B174" s="32" t="s">
        <v>123</v>
      </c>
      <c r="C174" s="32" t="s">
        <v>122</v>
      </c>
      <c r="D174" s="32" t="s">
        <v>46</v>
      </c>
      <c r="E174" s="32" t="s">
        <v>45</v>
      </c>
      <c r="F174" s="33"/>
      <c r="G174" s="33">
        <v>0</v>
      </c>
      <c r="H174" s="33">
        <v>0</v>
      </c>
      <c r="I174" s="33">
        <v>0</v>
      </c>
      <c r="J174" s="33">
        <v>0</v>
      </c>
      <c r="K174" s="33">
        <v>0</v>
      </c>
      <c r="L174" s="33">
        <v>0</v>
      </c>
      <c r="M174" s="33">
        <v>0</v>
      </c>
      <c r="N174" s="33">
        <v>0</v>
      </c>
      <c r="O174" s="33"/>
      <c r="P174" s="33"/>
      <c r="Q174" s="33"/>
      <c r="R174" s="33"/>
      <c r="S174" s="33"/>
      <c r="T174" s="33"/>
      <c r="U174" s="33"/>
    </row>
    <row r="175" spans="1:21" x14ac:dyDescent="0.35">
      <c r="A175" s="32" t="s">
        <v>49</v>
      </c>
      <c r="B175" s="32" t="s">
        <v>121</v>
      </c>
      <c r="C175" s="32" t="s">
        <v>120</v>
      </c>
      <c r="D175" s="32" t="s">
        <v>77</v>
      </c>
      <c r="E175" s="32" t="s">
        <v>45</v>
      </c>
      <c r="F175" s="32">
        <v>0</v>
      </c>
    </row>
    <row r="176" spans="1:21" x14ac:dyDescent="0.35">
      <c r="A176" s="32" t="s">
        <v>49</v>
      </c>
      <c r="B176" s="32" t="s">
        <v>119</v>
      </c>
      <c r="C176" s="32" t="s">
        <v>118</v>
      </c>
      <c r="D176" s="32" t="s">
        <v>77</v>
      </c>
      <c r="E176" s="32" t="s">
        <v>45</v>
      </c>
      <c r="F176" s="32">
        <v>0</v>
      </c>
    </row>
    <row r="177" spans="1:21" x14ac:dyDescent="0.35">
      <c r="A177" s="32" t="s">
        <v>49</v>
      </c>
      <c r="B177" s="32" t="s">
        <v>117</v>
      </c>
      <c r="C177" s="32" t="s">
        <v>116</v>
      </c>
      <c r="D177" s="32" t="s">
        <v>46</v>
      </c>
      <c r="E177" s="32" t="s">
        <v>45</v>
      </c>
      <c r="F177" s="33"/>
      <c r="G177" s="33"/>
      <c r="H177" s="33"/>
      <c r="I177" s="33"/>
      <c r="J177" s="33"/>
      <c r="K177" s="33"/>
      <c r="L177" s="33"/>
      <c r="M177" s="33"/>
      <c r="N177" s="33"/>
      <c r="O177" s="33">
        <v>0</v>
      </c>
      <c r="P177" s="33">
        <v>0</v>
      </c>
      <c r="Q177" s="33">
        <v>0</v>
      </c>
      <c r="R177" s="33">
        <v>0</v>
      </c>
      <c r="S177" s="33">
        <v>0</v>
      </c>
      <c r="T177" s="33">
        <v>0</v>
      </c>
      <c r="U177" s="33">
        <v>0</v>
      </c>
    </row>
    <row r="178" spans="1:21" x14ac:dyDescent="0.35">
      <c r="A178" s="32" t="s">
        <v>49</v>
      </c>
      <c r="B178" s="32" t="s">
        <v>115</v>
      </c>
      <c r="C178" s="32" t="s">
        <v>114</v>
      </c>
      <c r="D178" s="32" t="s">
        <v>46</v>
      </c>
      <c r="E178" s="32" t="s">
        <v>45</v>
      </c>
      <c r="F178" s="33"/>
      <c r="G178" s="33">
        <v>0</v>
      </c>
      <c r="H178" s="33">
        <v>0</v>
      </c>
      <c r="I178" s="33">
        <v>0</v>
      </c>
      <c r="J178" s="33">
        <v>0</v>
      </c>
      <c r="K178" s="33">
        <v>0</v>
      </c>
      <c r="L178" s="33">
        <v>0</v>
      </c>
      <c r="M178" s="33">
        <v>0</v>
      </c>
      <c r="N178" s="33">
        <v>0</v>
      </c>
      <c r="O178" s="33"/>
      <c r="P178" s="33"/>
      <c r="Q178" s="33"/>
      <c r="R178" s="33"/>
      <c r="S178" s="33"/>
      <c r="T178" s="33"/>
      <c r="U178" s="33"/>
    </row>
    <row r="179" spans="1:21" x14ac:dyDescent="0.35">
      <c r="A179" s="32" t="s">
        <v>49</v>
      </c>
      <c r="B179" s="32" t="s">
        <v>113</v>
      </c>
      <c r="C179" s="32" t="s">
        <v>112</v>
      </c>
      <c r="D179" s="32" t="s">
        <v>77</v>
      </c>
      <c r="E179" s="32" t="s">
        <v>45</v>
      </c>
      <c r="F179" s="32">
        <v>0</v>
      </c>
    </row>
    <row r="180" spans="1:21" x14ac:dyDescent="0.35">
      <c r="A180" s="32" t="s">
        <v>49</v>
      </c>
      <c r="B180" s="32" t="s">
        <v>111</v>
      </c>
      <c r="C180" s="32" t="s">
        <v>110</v>
      </c>
      <c r="D180" s="32" t="s">
        <v>77</v>
      </c>
      <c r="E180" s="32" t="s">
        <v>45</v>
      </c>
      <c r="F180" s="32">
        <v>0</v>
      </c>
    </row>
    <row r="181" spans="1:21" x14ac:dyDescent="0.35">
      <c r="A181" s="32" t="s">
        <v>49</v>
      </c>
      <c r="B181" s="32" t="s">
        <v>109</v>
      </c>
      <c r="C181" s="32" t="s">
        <v>108</v>
      </c>
      <c r="D181" s="32" t="s">
        <v>46</v>
      </c>
      <c r="E181" s="32" t="s">
        <v>45</v>
      </c>
      <c r="F181" s="33"/>
      <c r="G181" s="33"/>
      <c r="H181" s="33"/>
      <c r="I181" s="33"/>
      <c r="J181" s="33"/>
      <c r="K181" s="33"/>
      <c r="L181" s="33"/>
      <c r="M181" s="33"/>
      <c r="N181" s="33"/>
      <c r="O181" s="33">
        <v>0</v>
      </c>
      <c r="P181" s="33">
        <v>0</v>
      </c>
      <c r="Q181" s="33">
        <v>0</v>
      </c>
      <c r="R181" s="33">
        <v>0</v>
      </c>
      <c r="S181" s="33">
        <v>0</v>
      </c>
      <c r="T181" s="33">
        <v>0</v>
      </c>
      <c r="U181" s="33">
        <v>0</v>
      </c>
    </row>
    <row r="182" spans="1:21" x14ac:dyDescent="0.35">
      <c r="A182" s="32" t="s">
        <v>49</v>
      </c>
      <c r="B182" s="32" t="s">
        <v>107</v>
      </c>
      <c r="C182" s="32" t="s">
        <v>106</v>
      </c>
      <c r="D182" s="32" t="s">
        <v>46</v>
      </c>
      <c r="E182" s="32" t="s">
        <v>45</v>
      </c>
      <c r="F182" s="33"/>
      <c r="G182" s="33">
        <v>0</v>
      </c>
      <c r="H182" s="33">
        <v>0</v>
      </c>
      <c r="I182" s="33">
        <v>0</v>
      </c>
      <c r="J182" s="33">
        <v>0</v>
      </c>
      <c r="K182" s="33">
        <v>0</v>
      </c>
      <c r="L182" s="33">
        <v>0</v>
      </c>
      <c r="M182" s="33">
        <v>0</v>
      </c>
      <c r="N182" s="33">
        <v>0</v>
      </c>
      <c r="O182" s="33"/>
      <c r="P182" s="33"/>
      <c r="Q182" s="33"/>
      <c r="R182" s="33"/>
      <c r="S182" s="33"/>
      <c r="T182" s="33"/>
      <c r="U182" s="33"/>
    </row>
    <row r="183" spans="1:21" x14ac:dyDescent="0.35">
      <c r="A183" s="32" t="s">
        <v>49</v>
      </c>
      <c r="B183" s="32" t="s">
        <v>105</v>
      </c>
      <c r="C183" s="32" t="s">
        <v>104</v>
      </c>
      <c r="D183" s="32" t="s">
        <v>77</v>
      </c>
      <c r="E183" s="32" t="s">
        <v>45</v>
      </c>
      <c r="F183" s="32">
        <v>0</v>
      </c>
    </row>
    <row r="184" spans="1:21" x14ac:dyDescent="0.35">
      <c r="A184" s="32" t="s">
        <v>49</v>
      </c>
      <c r="B184" s="32" t="s">
        <v>103</v>
      </c>
      <c r="C184" s="32" t="s">
        <v>102</v>
      </c>
      <c r="D184" s="32" t="s">
        <v>77</v>
      </c>
      <c r="E184" s="32" t="s">
        <v>45</v>
      </c>
      <c r="F184" s="32">
        <v>0</v>
      </c>
    </row>
    <row r="185" spans="1:21" x14ac:dyDescent="0.35">
      <c r="A185" s="32" t="s">
        <v>49</v>
      </c>
      <c r="B185" s="32" t="s">
        <v>101</v>
      </c>
      <c r="C185" s="32" t="s">
        <v>100</v>
      </c>
      <c r="D185" s="32" t="s">
        <v>46</v>
      </c>
      <c r="E185" s="32" t="s">
        <v>45</v>
      </c>
      <c r="F185" s="33"/>
      <c r="G185" s="33"/>
      <c r="H185" s="33"/>
      <c r="I185" s="33"/>
      <c r="J185" s="33"/>
      <c r="K185" s="33"/>
      <c r="L185" s="33"/>
      <c r="M185" s="33"/>
      <c r="N185" s="33"/>
      <c r="O185" s="33">
        <v>0</v>
      </c>
      <c r="P185" s="33">
        <v>0</v>
      </c>
      <c r="Q185" s="33">
        <v>0</v>
      </c>
      <c r="R185" s="33">
        <v>0</v>
      </c>
      <c r="S185" s="33">
        <v>0</v>
      </c>
      <c r="T185" s="33">
        <v>0</v>
      </c>
      <c r="U185" s="33">
        <v>0</v>
      </c>
    </row>
    <row r="186" spans="1:21" x14ac:dyDescent="0.35">
      <c r="A186" s="32" t="s">
        <v>49</v>
      </c>
      <c r="B186" s="32" t="s">
        <v>99</v>
      </c>
      <c r="C186" s="32" t="s">
        <v>98</v>
      </c>
      <c r="D186" s="32" t="s">
        <v>46</v>
      </c>
      <c r="E186" s="32" t="s">
        <v>45</v>
      </c>
      <c r="F186" s="33"/>
      <c r="G186" s="33">
        <v>0</v>
      </c>
      <c r="H186" s="33">
        <v>0</v>
      </c>
      <c r="I186" s="33">
        <v>0</v>
      </c>
      <c r="J186" s="33">
        <v>0</v>
      </c>
      <c r="K186" s="33">
        <v>0</v>
      </c>
      <c r="L186" s="33">
        <v>0</v>
      </c>
      <c r="M186" s="33">
        <v>0</v>
      </c>
      <c r="N186" s="33">
        <v>0</v>
      </c>
      <c r="O186" s="33"/>
      <c r="P186" s="33"/>
      <c r="Q186" s="33"/>
      <c r="R186" s="33"/>
      <c r="S186" s="33"/>
      <c r="T186" s="33"/>
      <c r="U186" s="33"/>
    </row>
    <row r="187" spans="1:21" x14ac:dyDescent="0.35">
      <c r="A187" s="32" t="s">
        <v>49</v>
      </c>
      <c r="B187" s="32" t="s">
        <v>97</v>
      </c>
      <c r="C187" s="32" t="s">
        <v>96</v>
      </c>
      <c r="D187" s="32" t="s">
        <v>77</v>
      </c>
      <c r="E187" s="32" t="s">
        <v>45</v>
      </c>
      <c r="F187" s="32">
        <v>0</v>
      </c>
    </row>
    <row r="188" spans="1:21" x14ac:dyDescent="0.35">
      <c r="A188" s="32" t="s">
        <v>49</v>
      </c>
      <c r="B188" s="32" t="s">
        <v>95</v>
      </c>
      <c r="C188" s="32" t="s">
        <v>94</v>
      </c>
      <c r="D188" s="32" t="s">
        <v>77</v>
      </c>
      <c r="E188" s="32" t="s">
        <v>45</v>
      </c>
      <c r="F188" s="32">
        <v>0</v>
      </c>
    </row>
    <row r="189" spans="1:21" x14ac:dyDescent="0.35">
      <c r="A189" s="32" t="s">
        <v>49</v>
      </c>
      <c r="B189" s="32" t="s">
        <v>93</v>
      </c>
      <c r="C189" s="32" t="s">
        <v>92</v>
      </c>
      <c r="D189" s="32" t="s">
        <v>46</v>
      </c>
      <c r="E189" s="32" t="s">
        <v>45</v>
      </c>
      <c r="F189" s="33"/>
      <c r="G189" s="33"/>
      <c r="H189" s="33"/>
      <c r="I189" s="33"/>
      <c r="J189" s="33"/>
      <c r="K189" s="33"/>
      <c r="L189" s="33"/>
      <c r="M189" s="33"/>
      <c r="N189" s="33"/>
      <c r="O189" s="33">
        <v>0</v>
      </c>
      <c r="P189" s="33">
        <v>0</v>
      </c>
      <c r="Q189" s="33">
        <v>0</v>
      </c>
      <c r="R189" s="33">
        <v>0</v>
      </c>
      <c r="S189" s="33">
        <v>0</v>
      </c>
      <c r="T189" s="33">
        <v>0</v>
      </c>
      <c r="U189" s="33">
        <v>0</v>
      </c>
    </row>
    <row r="190" spans="1:21" x14ac:dyDescent="0.35">
      <c r="A190" s="32" t="s">
        <v>49</v>
      </c>
      <c r="B190" s="32" t="s">
        <v>91</v>
      </c>
      <c r="C190" s="32" t="s">
        <v>90</v>
      </c>
      <c r="D190" s="32" t="s">
        <v>46</v>
      </c>
      <c r="E190" s="32" t="s">
        <v>45</v>
      </c>
      <c r="F190" s="33"/>
      <c r="G190" s="33">
        <v>0</v>
      </c>
      <c r="H190" s="33">
        <v>0</v>
      </c>
      <c r="I190" s="33">
        <v>0</v>
      </c>
      <c r="J190" s="33">
        <v>0</v>
      </c>
      <c r="K190" s="33">
        <v>0</v>
      </c>
      <c r="L190" s="33">
        <v>0</v>
      </c>
      <c r="M190" s="33">
        <v>0</v>
      </c>
      <c r="N190" s="33">
        <v>0</v>
      </c>
      <c r="O190" s="33"/>
      <c r="P190" s="33"/>
      <c r="Q190" s="33"/>
      <c r="R190" s="33"/>
      <c r="S190" s="33"/>
      <c r="T190" s="33"/>
      <c r="U190" s="33"/>
    </row>
    <row r="191" spans="1:21" x14ac:dyDescent="0.35">
      <c r="A191" s="32" t="s">
        <v>49</v>
      </c>
      <c r="B191" s="32" t="s">
        <v>89</v>
      </c>
      <c r="C191" s="32" t="s">
        <v>88</v>
      </c>
      <c r="D191" s="32" t="s">
        <v>77</v>
      </c>
      <c r="E191" s="32" t="s">
        <v>45</v>
      </c>
      <c r="F191" s="32">
        <v>0</v>
      </c>
    </row>
    <row r="192" spans="1:21" x14ac:dyDescent="0.35">
      <c r="A192" s="32" t="s">
        <v>49</v>
      </c>
      <c r="B192" s="32" t="s">
        <v>87</v>
      </c>
      <c r="C192" s="32" t="s">
        <v>86</v>
      </c>
      <c r="D192" s="32" t="s">
        <v>77</v>
      </c>
      <c r="E192" s="32" t="s">
        <v>45</v>
      </c>
      <c r="F192" s="32">
        <v>0</v>
      </c>
    </row>
    <row r="193" spans="1:21" x14ac:dyDescent="0.35">
      <c r="A193" s="32" t="s">
        <v>49</v>
      </c>
      <c r="B193" s="32" t="s">
        <v>85</v>
      </c>
      <c r="C193" s="32" t="s">
        <v>84</v>
      </c>
      <c r="D193" s="32" t="s">
        <v>46</v>
      </c>
      <c r="E193" s="32" t="s">
        <v>45</v>
      </c>
      <c r="F193" s="33"/>
      <c r="G193" s="33"/>
      <c r="H193" s="33"/>
      <c r="I193" s="33"/>
      <c r="J193" s="33"/>
      <c r="K193" s="33"/>
      <c r="L193" s="33"/>
      <c r="M193" s="33"/>
      <c r="N193" s="33"/>
      <c r="O193" s="33">
        <v>0</v>
      </c>
      <c r="P193" s="33">
        <v>0</v>
      </c>
      <c r="Q193" s="33">
        <v>0</v>
      </c>
      <c r="R193" s="33">
        <v>0</v>
      </c>
      <c r="S193" s="33">
        <v>0</v>
      </c>
      <c r="T193" s="33">
        <v>0</v>
      </c>
      <c r="U193" s="33">
        <v>0</v>
      </c>
    </row>
    <row r="194" spans="1:21" x14ac:dyDescent="0.35">
      <c r="A194" s="32" t="s">
        <v>49</v>
      </c>
      <c r="B194" s="32" t="s">
        <v>83</v>
      </c>
      <c r="C194" s="32" t="s">
        <v>82</v>
      </c>
      <c r="D194" s="32" t="s">
        <v>46</v>
      </c>
      <c r="E194" s="32" t="s">
        <v>45</v>
      </c>
      <c r="F194" s="33"/>
      <c r="G194" s="33">
        <v>0</v>
      </c>
      <c r="H194" s="33">
        <v>0</v>
      </c>
      <c r="I194" s="33">
        <v>0</v>
      </c>
      <c r="J194" s="33">
        <v>0</v>
      </c>
      <c r="K194" s="33">
        <v>0</v>
      </c>
      <c r="L194" s="33">
        <v>0</v>
      </c>
      <c r="M194" s="33">
        <v>0</v>
      </c>
      <c r="N194" s="33">
        <v>0</v>
      </c>
      <c r="O194" s="33"/>
      <c r="P194" s="33"/>
      <c r="Q194" s="33"/>
      <c r="R194" s="33"/>
      <c r="S194" s="33"/>
      <c r="T194" s="33"/>
      <c r="U194" s="33"/>
    </row>
    <row r="195" spans="1:21" x14ac:dyDescent="0.35">
      <c r="A195" s="32" t="s">
        <v>49</v>
      </c>
      <c r="B195" s="32" t="s">
        <v>81</v>
      </c>
      <c r="C195" s="32" t="s">
        <v>80</v>
      </c>
      <c r="D195" s="32" t="s">
        <v>77</v>
      </c>
      <c r="E195" s="32" t="s">
        <v>45</v>
      </c>
      <c r="F195" s="32">
        <v>0</v>
      </c>
    </row>
    <row r="196" spans="1:21" x14ac:dyDescent="0.35">
      <c r="A196" s="32" t="s">
        <v>49</v>
      </c>
      <c r="B196" s="32" t="s">
        <v>79</v>
      </c>
      <c r="C196" s="32" t="s">
        <v>78</v>
      </c>
      <c r="D196" s="32" t="s">
        <v>77</v>
      </c>
      <c r="E196" s="32" t="s">
        <v>45</v>
      </c>
      <c r="F196" s="32">
        <v>0</v>
      </c>
    </row>
    <row r="197" spans="1:21" x14ac:dyDescent="0.35">
      <c r="A197" s="32" t="s">
        <v>49</v>
      </c>
      <c r="B197" s="32" t="s">
        <v>76</v>
      </c>
      <c r="C197" s="32" t="s">
        <v>75</v>
      </c>
      <c r="D197" s="32" t="s">
        <v>46</v>
      </c>
      <c r="E197" s="32" t="s">
        <v>45</v>
      </c>
      <c r="F197" s="33"/>
      <c r="G197" s="33"/>
      <c r="H197" s="33"/>
      <c r="I197" s="33"/>
      <c r="J197" s="33"/>
      <c r="K197" s="33"/>
      <c r="L197" s="33"/>
      <c r="M197" s="33"/>
      <c r="N197" s="33"/>
      <c r="O197" s="33">
        <v>0</v>
      </c>
      <c r="P197" s="33">
        <v>0</v>
      </c>
      <c r="Q197" s="33">
        <v>0</v>
      </c>
      <c r="R197" s="33">
        <v>0</v>
      </c>
      <c r="S197" s="33">
        <v>0</v>
      </c>
      <c r="T197" s="33">
        <v>0</v>
      </c>
      <c r="U197" s="33">
        <v>0</v>
      </c>
    </row>
    <row r="198" spans="1:21" x14ac:dyDescent="0.35">
      <c r="A198" s="32" t="s">
        <v>49</v>
      </c>
      <c r="B198" s="32" t="s">
        <v>74</v>
      </c>
      <c r="C198" s="32" t="s">
        <v>73</v>
      </c>
      <c r="D198" s="32" t="s">
        <v>46</v>
      </c>
      <c r="E198" s="32" t="s">
        <v>45</v>
      </c>
      <c r="F198" s="33"/>
      <c r="G198" s="33">
        <v>0</v>
      </c>
      <c r="H198" s="33">
        <v>0</v>
      </c>
      <c r="I198" s="33">
        <v>0</v>
      </c>
      <c r="J198" s="33">
        <v>0</v>
      </c>
      <c r="K198" s="33">
        <v>0</v>
      </c>
      <c r="L198" s="33">
        <v>0</v>
      </c>
      <c r="M198" s="33">
        <v>0</v>
      </c>
      <c r="N198" s="33">
        <v>0</v>
      </c>
      <c r="O198" s="33"/>
      <c r="P198" s="33"/>
      <c r="Q198" s="33"/>
      <c r="R198" s="33"/>
      <c r="S198" s="33"/>
      <c r="T198" s="33"/>
      <c r="U198" s="33"/>
    </row>
    <row r="199" spans="1:21" s="53" customFormat="1" x14ac:dyDescent="0.35">
      <c r="A199" s="53" t="s">
        <v>49</v>
      </c>
      <c r="B199" s="53" t="s">
        <v>72</v>
      </c>
      <c r="C199" s="53" t="s">
        <v>71</v>
      </c>
      <c r="D199" s="53" t="s">
        <v>46</v>
      </c>
      <c r="E199" s="53" t="s">
        <v>45</v>
      </c>
      <c r="F199" s="54"/>
      <c r="G199" s="54"/>
      <c r="H199" s="54"/>
      <c r="I199" s="54"/>
      <c r="J199" s="54"/>
      <c r="K199" s="54"/>
      <c r="L199" s="54"/>
      <c r="M199" s="54"/>
      <c r="N199" s="54">
        <v>3.8505915204418999</v>
      </c>
      <c r="O199" s="54">
        <v>4.7337503894438298</v>
      </c>
      <c r="P199" s="54">
        <v>4.1234721132549197</v>
      </c>
      <c r="Q199" s="54">
        <v>6.0179999999999998</v>
      </c>
      <c r="R199" s="54">
        <v>5.8410000000000002</v>
      </c>
      <c r="S199" s="54">
        <v>4.5140000000000002</v>
      </c>
      <c r="T199" s="54">
        <v>4.3540000000000001</v>
      </c>
      <c r="U199" s="54">
        <v>4.5140000000000002</v>
      </c>
    </row>
    <row r="200" spans="1:21" x14ac:dyDescent="0.35">
      <c r="A200" s="32" t="s">
        <v>49</v>
      </c>
      <c r="B200" s="32" t="s">
        <v>70</v>
      </c>
      <c r="C200" s="32" t="s">
        <v>69</v>
      </c>
      <c r="D200" s="32" t="s">
        <v>46</v>
      </c>
      <c r="E200" s="32" t="s">
        <v>45</v>
      </c>
      <c r="F200" s="33"/>
      <c r="G200" s="33"/>
      <c r="H200" s="33"/>
      <c r="I200" s="33"/>
      <c r="J200" s="33"/>
      <c r="K200" s="33"/>
      <c r="L200" s="33"/>
      <c r="M200" s="33"/>
      <c r="N200" s="33">
        <v>0.78255210195970804</v>
      </c>
      <c r="O200" s="33">
        <v>2.4632619986619901</v>
      </c>
      <c r="P200" s="33">
        <v>1.0233055165361999</v>
      </c>
      <c r="Q200" s="33">
        <v>1.0907720757264801</v>
      </c>
      <c r="R200" s="33">
        <v>1.3188871889134199</v>
      </c>
      <c r="S200" s="33">
        <v>1.31380268447132</v>
      </c>
      <c r="T200" s="33">
        <v>1.0608164336236301</v>
      </c>
      <c r="U200" s="33">
        <v>1.06575439934036</v>
      </c>
    </row>
    <row r="201" spans="1:21" x14ac:dyDescent="0.35">
      <c r="A201" s="32" t="s">
        <v>49</v>
      </c>
      <c r="B201" s="32" t="s">
        <v>68</v>
      </c>
      <c r="C201" s="32" t="s">
        <v>67</v>
      </c>
      <c r="D201" s="32" t="s">
        <v>46</v>
      </c>
      <c r="E201" s="32" t="s">
        <v>45</v>
      </c>
      <c r="F201" s="33"/>
      <c r="G201" s="33"/>
      <c r="H201" s="33"/>
      <c r="I201" s="33"/>
      <c r="J201" s="33"/>
      <c r="K201" s="33"/>
      <c r="L201" s="33"/>
      <c r="M201" s="33"/>
      <c r="N201" s="33">
        <v>11.9816859449977</v>
      </c>
      <c r="O201" s="33">
        <v>9.7921214611140694</v>
      </c>
      <c r="P201" s="33">
        <v>8.7686920629871903</v>
      </c>
      <c r="Q201" s="33">
        <v>7.4917957750247703</v>
      </c>
      <c r="R201" s="33">
        <v>7.39269202422481</v>
      </c>
      <c r="S201" s="33">
        <v>7.7105437686214202</v>
      </c>
      <c r="T201" s="33">
        <v>7.6582012695270203</v>
      </c>
      <c r="U201" s="33">
        <v>7.6497796163923004</v>
      </c>
    </row>
    <row r="202" spans="1:21" x14ac:dyDescent="0.35">
      <c r="A202" s="32" t="s">
        <v>49</v>
      </c>
      <c r="B202" s="32" t="s">
        <v>66</v>
      </c>
      <c r="C202" s="32" t="s">
        <v>65</v>
      </c>
      <c r="D202" s="32" t="s">
        <v>46</v>
      </c>
      <c r="E202" s="32" t="s">
        <v>45</v>
      </c>
      <c r="F202" s="33"/>
      <c r="G202" s="33"/>
      <c r="H202" s="33"/>
      <c r="I202" s="33"/>
      <c r="J202" s="33"/>
      <c r="K202" s="33"/>
      <c r="L202" s="33"/>
      <c r="M202" s="33"/>
      <c r="N202" s="33">
        <v>11.7231401655669</v>
      </c>
      <c r="O202" s="33">
        <v>15.0970691595543</v>
      </c>
      <c r="P202" s="33">
        <v>11.399837928198</v>
      </c>
      <c r="Q202" s="33">
        <v>12.271483101072301</v>
      </c>
      <c r="R202" s="33">
        <v>12.140139686131</v>
      </c>
      <c r="S202" s="33">
        <v>12.6652407000987</v>
      </c>
      <c r="T202" s="33">
        <v>12.5439329853993</v>
      </c>
      <c r="U202" s="33">
        <v>12.6878031963411</v>
      </c>
    </row>
    <row r="203" spans="1:21" x14ac:dyDescent="0.35">
      <c r="A203" s="32" t="s">
        <v>49</v>
      </c>
      <c r="B203" s="32" t="s">
        <v>64</v>
      </c>
      <c r="C203" s="32" t="s">
        <v>63</v>
      </c>
      <c r="D203" s="32" t="s">
        <v>46</v>
      </c>
      <c r="E203" s="32" t="s">
        <v>45</v>
      </c>
      <c r="F203" s="33"/>
      <c r="G203" s="33"/>
      <c r="H203" s="33"/>
      <c r="I203" s="33"/>
      <c r="J203" s="33"/>
      <c r="K203" s="33"/>
      <c r="L203" s="33"/>
      <c r="M203" s="33"/>
      <c r="N203" s="33">
        <v>0.97178316063280201</v>
      </c>
      <c r="O203" s="33">
        <v>0.79106006839995402</v>
      </c>
      <c r="P203" s="33">
        <v>0.69088038465845403</v>
      </c>
      <c r="Q203" s="33">
        <v>1.0206565087718</v>
      </c>
      <c r="R203" s="33">
        <v>1.1233147047260801</v>
      </c>
      <c r="S203" s="33">
        <v>1.12930350308167</v>
      </c>
      <c r="T203" s="33">
        <v>1.1203590326336501</v>
      </c>
      <c r="U203" s="33">
        <v>1.12105849164714</v>
      </c>
    </row>
    <row r="204" spans="1:21" x14ac:dyDescent="0.35">
      <c r="A204" s="32" t="s">
        <v>49</v>
      </c>
      <c r="B204" s="32" t="s">
        <v>62</v>
      </c>
      <c r="C204" s="32" t="s">
        <v>61</v>
      </c>
      <c r="D204" s="32" t="s">
        <v>46</v>
      </c>
      <c r="E204" s="32" t="s">
        <v>45</v>
      </c>
      <c r="F204" s="33"/>
      <c r="G204" s="33"/>
      <c r="H204" s="33"/>
      <c r="I204" s="33"/>
      <c r="J204" s="33"/>
      <c r="K204" s="33"/>
      <c r="L204" s="33"/>
      <c r="M204" s="33"/>
      <c r="N204" s="33">
        <v>1.4600368005728199</v>
      </c>
      <c r="O204" s="33">
        <v>2.8913608771347001</v>
      </c>
      <c r="P204" s="33">
        <v>3.9855496552602401</v>
      </c>
      <c r="Q204" s="33">
        <v>2.63042096438347</v>
      </c>
      <c r="R204" s="33">
        <v>2.9666266713361402</v>
      </c>
      <c r="S204" s="33">
        <v>3.17139180475677</v>
      </c>
      <c r="T204" s="33">
        <v>4.2930912406642197</v>
      </c>
      <c r="U204" s="33">
        <v>2.7181415389300301</v>
      </c>
    </row>
    <row r="205" spans="1:21" x14ac:dyDescent="0.35">
      <c r="A205" s="32" t="s">
        <v>49</v>
      </c>
      <c r="B205" s="32" t="s">
        <v>60</v>
      </c>
      <c r="C205" s="32" t="s">
        <v>59</v>
      </c>
      <c r="D205" s="32" t="s">
        <v>46</v>
      </c>
      <c r="E205" s="32" t="s">
        <v>45</v>
      </c>
      <c r="F205" s="33"/>
      <c r="G205" s="33"/>
      <c r="H205" s="33"/>
      <c r="I205" s="33"/>
      <c r="J205" s="33"/>
      <c r="K205" s="33"/>
      <c r="L205" s="33"/>
      <c r="M205" s="33"/>
      <c r="N205" s="33"/>
      <c r="O205" s="33"/>
      <c r="P205" s="33"/>
      <c r="Q205" s="33"/>
      <c r="R205" s="33"/>
      <c r="S205" s="33"/>
      <c r="T205" s="33"/>
      <c r="U205" s="33"/>
    </row>
    <row r="206" spans="1:21" x14ac:dyDescent="0.35">
      <c r="A206" s="32" t="s">
        <v>49</v>
      </c>
      <c r="B206" s="32" t="s">
        <v>58</v>
      </c>
      <c r="C206" s="32" t="s">
        <v>57</v>
      </c>
      <c r="D206" s="32" t="s">
        <v>46</v>
      </c>
      <c r="E206" s="32" t="s">
        <v>45</v>
      </c>
      <c r="F206" s="33"/>
      <c r="G206" s="33"/>
      <c r="H206" s="33"/>
      <c r="I206" s="33"/>
      <c r="J206" s="33"/>
      <c r="K206" s="33"/>
      <c r="L206" s="33"/>
      <c r="M206" s="33"/>
      <c r="N206" s="33">
        <v>0.38046767758056999</v>
      </c>
      <c r="O206" s="33">
        <v>0.31342692693252799</v>
      </c>
      <c r="P206" s="33">
        <v>0.314668199854933</v>
      </c>
      <c r="Q206" s="33">
        <v>0.38393508259911002</v>
      </c>
      <c r="R206" s="33">
        <v>0.39832462905207999</v>
      </c>
      <c r="S206" s="33">
        <v>0.39832979751967401</v>
      </c>
      <c r="T206" s="33">
        <v>0.39833475522619799</v>
      </c>
      <c r="U206" s="33">
        <v>0.39833754547862399</v>
      </c>
    </row>
    <row r="207" spans="1:21" x14ac:dyDescent="0.35">
      <c r="A207" s="32" t="s">
        <v>49</v>
      </c>
      <c r="B207" s="32" t="s">
        <v>56</v>
      </c>
      <c r="C207" s="32" t="s">
        <v>55</v>
      </c>
      <c r="D207" s="32" t="s">
        <v>46</v>
      </c>
      <c r="E207" s="32" t="s">
        <v>45</v>
      </c>
      <c r="F207" s="33"/>
      <c r="G207" s="33"/>
      <c r="H207" s="33"/>
      <c r="I207" s="33"/>
      <c r="J207" s="33"/>
      <c r="K207" s="33"/>
      <c r="L207" s="33"/>
      <c r="M207" s="33"/>
      <c r="N207" s="33">
        <v>0.131377786275826</v>
      </c>
      <c r="O207" s="33">
        <v>9.8458585549331595E-2</v>
      </c>
      <c r="P207" s="33">
        <v>9.9124369087624703E-2</v>
      </c>
      <c r="Q207" s="33">
        <v>0.12877901193619201</v>
      </c>
      <c r="R207" s="33">
        <v>0.13375112637183201</v>
      </c>
      <c r="S207" s="33">
        <v>0.133752116309378</v>
      </c>
      <c r="T207" s="33">
        <v>0.13375306587900301</v>
      </c>
      <c r="U207" s="33">
        <v>0.133753600307359</v>
      </c>
    </row>
    <row r="208" spans="1:21" x14ac:dyDescent="0.35">
      <c r="A208" s="32" t="s">
        <v>49</v>
      </c>
      <c r="B208" s="32" t="s">
        <v>54</v>
      </c>
      <c r="C208" s="32" t="s">
        <v>53</v>
      </c>
      <c r="D208" s="32" t="s">
        <v>46</v>
      </c>
      <c r="E208" s="32" t="s">
        <v>45</v>
      </c>
      <c r="F208" s="33"/>
      <c r="G208" s="33"/>
      <c r="H208" s="33"/>
      <c r="I208" s="33">
        <v>2.3092687069651201</v>
      </c>
      <c r="J208" s="33">
        <v>2.1427406499074699</v>
      </c>
      <c r="K208" s="33">
        <v>2.8040505173325698</v>
      </c>
      <c r="L208" s="33">
        <v>2.1314383656935698</v>
      </c>
      <c r="M208" s="33">
        <v>2.1182989278261002</v>
      </c>
      <c r="N208" s="33">
        <v>2.0248523819777202</v>
      </c>
      <c r="O208" s="33">
        <v>2.7273130316786802</v>
      </c>
      <c r="P208" s="33">
        <v>2.81374005453474</v>
      </c>
      <c r="Q208" s="33">
        <v>2.7986444023570298</v>
      </c>
      <c r="R208" s="33">
        <v>2.7885593788069198</v>
      </c>
      <c r="S208" s="33">
        <v>2.6981509757123101</v>
      </c>
      <c r="T208" s="33">
        <v>2.4259687833508199</v>
      </c>
      <c r="U208" s="33">
        <v>2.4469983855403901</v>
      </c>
    </row>
    <row r="209" spans="1:21" x14ac:dyDescent="0.35">
      <c r="A209" s="32" t="s">
        <v>49</v>
      </c>
      <c r="B209" s="32" t="s">
        <v>52</v>
      </c>
      <c r="C209" s="91" t="s">
        <v>408</v>
      </c>
      <c r="D209" s="32" t="s">
        <v>46</v>
      </c>
      <c r="E209" s="32" t="s">
        <v>45</v>
      </c>
      <c r="F209" s="33"/>
      <c r="G209" s="33"/>
      <c r="H209" s="33"/>
      <c r="I209" s="33">
        <v>0.42154693148886102</v>
      </c>
      <c r="J209" s="33">
        <v>0.37510341511805501</v>
      </c>
      <c r="K209" s="33">
        <v>0.99799518884302696</v>
      </c>
      <c r="L209" s="33">
        <v>0.55216903187075905</v>
      </c>
      <c r="M209" s="33">
        <v>0.42929565880424803</v>
      </c>
      <c r="N209" s="33">
        <v>1.4581221898488801</v>
      </c>
      <c r="O209" s="33">
        <v>0.106897253411289</v>
      </c>
      <c r="P209" s="33">
        <v>8.6824749588933603E-2</v>
      </c>
      <c r="Q209" s="33">
        <v>5.8430958931020897E-2</v>
      </c>
      <c r="R209" s="33">
        <v>5.94846700283507E-2</v>
      </c>
      <c r="S209" s="33">
        <v>6.0594001355074902E-2</v>
      </c>
      <c r="T209" s="33">
        <v>6.17662824141718E-2</v>
      </c>
      <c r="U209" s="33">
        <v>6.2986960294352398E-2</v>
      </c>
    </row>
    <row r="210" spans="1:21" x14ac:dyDescent="0.35">
      <c r="A210" s="32" t="s">
        <v>49</v>
      </c>
      <c r="B210" s="32" t="s">
        <v>51</v>
      </c>
      <c r="C210" s="32" t="s">
        <v>50</v>
      </c>
      <c r="D210" s="32" t="s">
        <v>46</v>
      </c>
      <c r="E210" s="32" t="s">
        <v>45</v>
      </c>
      <c r="F210" s="33"/>
      <c r="G210" s="33"/>
      <c r="H210" s="33"/>
      <c r="I210" s="33">
        <v>0</v>
      </c>
      <c r="J210" s="33">
        <v>0</v>
      </c>
      <c r="K210" s="33">
        <v>0</v>
      </c>
      <c r="L210" s="33">
        <v>0</v>
      </c>
      <c r="M210" s="33">
        <v>0</v>
      </c>
      <c r="N210" s="33">
        <v>0</v>
      </c>
      <c r="O210" s="33">
        <v>0</v>
      </c>
      <c r="P210" s="33">
        <v>0</v>
      </c>
      <c r="Q210" s="33">
        <v>0</v>
      </c>
      <c r="R210" s="33">
        <v>0</v>
      </c>
      <c r="S210" s="33">
        <v>0</v>
      </c>
      <c r="T210" s="33">
        <v>0</v>
      </c>
      <c r="U210" s="33">
        <v>0</v>
      </c>
    </row>
    <row r="211" spans="1:21" x14ac:dyDescent="0.35">
      <c r="A211" s="32" t="s">
        <v>49</v>
      </c>
      <c r="B211" s="32" t="s">
        <v>48</v>
      </c>
      <c r="C211" s="32" t="s">
        <v>47</v>
      </c>
      <c r="D211" s="32" t="s">
        <v>46</v>
      </c>
      <c r="E211" s="32" t="s">
        <v>45</v>
      </c>
      <c r="F211" s="33"/>
      <c r="G211" s="33"/>
      <c r="H211" s="33"/>
      <c r="I211" s="33"/>
      <c r="J211" s="33"/>
      <c r="K211" s="33"/>
      <c r="L211" s="33"/>
      <c r="M211" s="33"/>
      <c r="N211" s="33">
        <v>0.32132710014973997</v>
      </c>
      <c r="O211" s="33">
        <v>0.17040714294471501</v>
      </c>
      <c r="P211" s="33">
        <v>0.17155944743849899</v>
      </c>
      <c r="Q211" s="33">
        <v>0.185285905464698</v>
      </c>
      <c r="R211" s="33">
        <v>0.19392424457608801</v>
      </c>
      <c r="S211" s="33">
        <v>0.193918086170948</v>
      </c>
      <c r="T211" s="33">
        <v>0.1939121788948</v>
      </c>
      <c r="U211" s="33">
        <v>0.19390885421401699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52"/>
  <sheetViews>
    <sheetView showGridLines="0" topLeftCell="A43" zoomScale="80" zoomScaleNormal="80" workbookViewId="0">
      <selection activeCell="D50" sqref="D50"/>
    </sheetView>
  </sheetViews>
  <sheetFormatPr defaultColWidth="8.59765625" defaultRowHeight="15.4" x14ac:dyDescent="0.6"/>
  <cols>
    <col min="1" max="1" width="2.06640625" style="1" customWidth="1"/>
    <col min="2" max="2" width="39.59765625" style="1" customWidth="1"/>
    <col min="3" max="3" width="20.19921875" style="1" customWidth="1"/>
    <col min="4" max="4" width="107.06640625" style="1" customWidth="1"/>
    <col min="5" max="5" width="8.59765625" style="1" customWidth="1"/>
    <col min="6" max="6" width="26.59765625" style="1" customWidth="1"/>
    <col min="7" max="14" width="8.59765625" style="1" customWidth="1"/>
    <col min="15" max="16384" width="8.59765625" style="1"/>
  </cols>
  <sheetData>
    <row r="1" spans="2:9" s="3" customFormat="1" ht="21" x14ac:dyDescent="0.6">
      <c r="B1" s="12" t="s">
        <v>40</v>
      </c>
      <c r="C1" s="12"/>
      <c r="D1" s="12"/>
      <c r="E1" s="12"/>
      <c r="F1" s="12"/>
      <c r="G1" s="1"/>
      <c r="H1" s="4"/>
      <c r="I1" s="2"/>
    </row>
    <row r="2" spans="2:9" s="3" customFormat="1" ht="21" x14ac:dyDescent="0.6">
      <c r="B2" s="13" t="s">
        <v>10</v>
      </c>
      <c r="C2" s="21"/>
      <c r="D2" s="21"/>
      <c r="E2" s="1"/>
      <c r="F2" s="1"/>
      <c r="G2" s="1"/>
      <c r="H2" s="4"/>
      <c r="I2" s="2"/>
    </row>
    <row r="3" spans="2:9" x14ac:dyDescent="0.6">
      <c r="B3" s="20" t="s">
        <v>11</v>
      </c>
      <c r="C3" s="22" t="s">
        <v>371</v>
      </c>
      <c r="D3" s="46"/>
    </row>
    <row r="4" spans="2:9" x14ac:dyDescent="0.6">
      <c r="B4" s="20" t="s">
        <v>12</v>
      </c>
      <c r="C4" s="23">
        <v>43396</v>
      </c>
    </row>
    <row r="5" spans="2:9" x14ac:dyDescent="0.6">
      <c r="B5" s="20" t="s">
        <v>13</v>
      </c>
      <c r="C5" s="23" t="s">
        <v>372</v>
      </c>
    </row>
    <row r="6" spans="2:9" x14ac:dyDescent="0.6">
      <c r="B6" s="18"/>
      <c r="C6" s="19"/>
      <c r="D6" s="19"/>
    </row>
    <row r="7" spans="2:9" x14ac:dyDescent="0.6">
      <c r="B7" s="13" t="s">
        <v>14</v>
      </c>
    </row>
    <row r="8" spans="2:9" ht="185.25" customHeight="1" x14ac:dyDescent="0.6">
      <c r="B8" s="15" t="s">
        <v>15</v>
      </c>
      <c r="C8" s="97" t="s">
        <v>389</v>
      </c>
      <c r="D8" s="97"/>
    </row>
    <row r="9" spans="2:9" x14ac:dyDescent="0.6">
      <c r="B9" s="15" t="s">
        <v>1</v>
      </c>
      <c r="C9" s="42" t="s">
        <v>49</v>
      </c>
      <c r="D9" s="17"/>
    </row>
    <row r="10" spans="2:9" x14ac:dyDescent="0.6">
      <c r="B10" s="15" t="s">
        <v>16</v>
      </c>
      <c r="C10" s="6" t="s">
        <v>336</v>
      </c>
    </row>
    <row r="11" spans="2:9" x14ac:dyDescent="0.6">
      <c r="B11" s="15" t="s">
        <v>17</v>
      </c>
      <c r="C11" s="37" t="s">
        <v>342</v>
      </c>
      <c r="D11" s="51"/>
    </row>
    <row r="12" spans="2:9" x14ac:dyDescent="0.6">
      <c r="B12" s="15" t="s">
        <v>18</v>
      </c>
      <c r="C12" s="50">
        <f>SUM(C13:C17)</f>
        <v>8.6999999999999993</v>
      </c>
      <c r="D12" s="3"/>
    </row>
    <row r="13" spans="2:9" x14ac:dyDescent="0.6">
      <c r="B13" s="25" t="s">
        <v>2</v>
      </c>
      <c r="C13" s="50">
        <v>1.74</v>
      </c>
    </row>
    <row r="14" spans="2:9" x14ac:dyDescent="0.6">
      <c r="B14" s="25" t="s">
        <v>3</v>
      </c>
      <c r="C14" s="50">
        <v>1.74</v>
      </c>
    </row>
    <row r="15" spans="2:9" x14ac:dyDescent="0.6">
      <c r="B15" s="25" t="s">
        <v>4</v>
      </c>
      <c r="C15" s="50">
        <v>1.74</v>
      </c>
    </row>
    <row r="16" spans="2:9" x14ac:dyDescent="0.6">
      <c r="B16" s="25" t="s">
        <v>5</v>
      </c>
      <c r="C16" s="50">
        <v>1.74</v>
      </c>
    </row>
    <row r="17" spans="2:11" x14ac:dyDescent="0.6">
      <c r="B17" s="25" t="s">
        <v>6</v>
      </c>
      <c r="C17" s="50">
        <v>1.74</v>
      </c>
    </row>
    <row r="18" spans="2:11" x14ac:dyDescent="0.6">
      <c r="G18" s="82"/>
      <c r="H18" s="82"/>
      <c r="I18" s="82"/>
      <c r="J18" s="82"/>
      <c r="K18" s="82"/>
    </row>
    <row r="19" spans="2:11" x14ac:dyDescent="0.6">
      <c r="B19" s="13" t="s">
        <v>352</v>
      </c>
      <c r="G19" s="82"/>
      <c r="H19" s="82"/>
      <c r="I19" s="82"/>
      <c r="J19" s="82"/>
      <c r="K19" s="82"/>
    </row>
    <row r="20" spans="2:11" ht="92.25" x14ac:dyDescent="0.6">
      <c r="B20" s="6" t="s">
        <v>34</v>
      </c>
      <c r="C20" s="15" t="s">
        <v>321</v>
      </c>
      <c r="D20" s="16" t="s">
        <v>351</v>
      </c>
      <c r="G20" s="82"/>
      <c r="H20" s="82"/>
      <c r="I20" s="82"/>
      <c r="J20" s="82"/>
      <c r="K20" s="82"/>
    </row>
    <row r="21" spans="2:11" x14ac:dyDescent="0.6">
      <c r="B21" s="6" t="s">
        <v>353</v>
      </c>
      <c r="C21" s="5">
        <v>0</v>
      </c>
      <c r="G21" s="90"/>
      <c r="H21" s="82"/>
      <c r="I21" s="82"/>
      <c r="J21" s="82"/>
      <c r="K21" s="82"/>
    </row>
    <row r="22" spans="2:11" x14ac:dyDescent="0.6">
      <c r="B22" s="37"/>
      <c r="C22" s="58"/>
      <c r="G22" s="90"/>
      <c r="H22" s="82"/>
      <c r="I22" s="82"/>
      <c r="J22" s="82"/>
      <c r="K22" s="82"/>
    </row>
    <row r="23" spans="2:11" x14ac:dyDescent="0.6">
      <c r="B23" s="37"/>
      <c r="C23" s="58"/>
      <c r="G23" s="90"/>
      <c r="H23" s="82"/>
      <c r="I23" s="82"/>
      <c r="J23" s="82"/>
      <c r="K23" s="82"/>
    </row>
    <row r="24" spans="2:11" x14ac:dyDescent="0.6">
      <c r="B24" s="37"/>
      <c r="C24" s="58"/>
      <c r="G24" s="90"/>
      <c r="H24" s="82"/>
      <c r="I24" s="82"/>
      <c r="J24" s="82"/>
      <c r="K24" s="82"/>
    </row>
    <row r="25" spans="2:11" x14ac:dyDescent="0.6">
      <c r="B25" s="37"/>
      <c r="C25" s="37"/>
      <c r="G25" s="90"/>
      <c r="H25" s="82"/>
      <c r="I25" s="82"/>
      <c r="J25" s="82"/>
      <c r="K25" s="82"/>
    </row>
    <row r="26" spans="2:11" x14ac:dyDescent="0.6">
      <c r="G26" s="82"/>
      <c r="H26" s="82"/>
      <c r="I26" s="82"/>
      <c r="J26" s="82"/>
      <c r="K26" s="82"/>
    </row>
    <row r="27" spans="2:11" x14ac:dyDescent="0.6">
      <c r="B27" s="31" t="s">
        <v>38</v>
      </c>
      <c r="C27" s="30"/>
      <c r="D27" s="30"/>
      <c r="F27" s="28"/>
    </row>
    <row r="28" spans="2:11" ht="92.25" x14ac:dyDescent="0.6">
      <c r="B28" s="15" t="s">
        <v>39</v>
      </c>
      <c r="C28" s="15" t="s">
        <v>334</v>
      </c>
      <c r="D28" s="16" t="s">
        <v>390</v>
      </c>
      <c r="F28" s="26"/>
    </row>
    <row r="29" spans="2:11" x14ac:dyDescent="0.6">
      <c r="B29" s="13"/>
    </row>
    <row r="30" spans="2:11" x14ac:dyDescent="0.6">
      <c r="B30" s="14" t="s">
        <v>20</v>
      </c>
    </row>
    <row r="31" spans="2:11" x14ac:dyDescent="0.6">
      <c r="B31" s="15" t="s">
        <v>21</v>
      </c>
      <c r="C31" s="87">
        <v>2.6</v>
      </c>
      <c r="D31" s="52"/>
    </row>
    <row r="32" spans="2:11" x14ac:dyDescent="0.6">
      <c r="B32" s="6" t="s">
        <v>19</v>
      </c>
      <c r="C32" s="59">
        <f>SUM('F_Inputs HDD'!Q200:U202)</f>
        <v>106.06164490490792</v>
      </c>
    </row>
    <row r="33" spans="2:6" x14ac:dyDescent="0.6">
      <c r="B33" s="27" t="s">
        <v>22</v>
      </c>
      <c r="C33" s="44">
        <f>C12/C32</f>
        <v>8.2027767981537436E-2</v>
      </c>
    </row>
    <row r="34" spans="2:6" x14ac:dyDescent="0.6">
      <c r="B34" s="27" t="s">
        <v>23</v>
      </c>
      <c r="C34" s="6" t="s">
        <v>327</v>
      </c>
    </row>
    <row r="36" spans="2:6" x14ac:dyDescent="0.6">
      <c r="B36" s="14" t="s">
        <v>24</v>
      </c>
      <c r="F36" s="13" t="s">
        <v>25</v>
      </c>
    </row>
    <row r="37" spans="2:6" ht="338.25" x14ac:dyDescent="0.6">
      <c r="B37" s="15" t="s">
        <v>26</v>
      </c>
      <c r="C37" s="15" t="s">
        <v>328</v>
      </c>
      <c r="D37" s="16" t="s">
        <v>378</v>
      </c>
      <c r="F37" s="16" t="s">
        <v>323</v>
      </c>
    </row>
    <row r="38" spans="2:6" ht="307.5" x14ac:dyDescent="0.6">
      <c r="B38" s="15" t="s">
        <v>27</v>
      </c>
      <c r="C38" s="15" t="s">
        <v>334</v>
      </c>
      <c r="D38" s="16" t="s">
        <v>391</v>
      </c>
      <c r="F38" s="16" t="s">
        <v>324</v>
      </c>
    </row>
    <row r="39" spans="2:6" ht="76.900000000000006" x14ac:dyDescent="0.6">
      <c r="B39" s="15" t="s">
        <v>28</v>
      </c>
      <c r="C39" s="15" t="s">
        <v>328</v>
      </c>
      <c r="D39" s="16" t="s">
        <v>392</v>
      </c>
      <c r="F39" s="16" t="s">
        <v>324</v>
      </c>
    </row>
    <row r="40" spans="2:6" ht="409.5" x14ac:dyDescent="0.6">
      <c r="B40" s="15" t="s">
        <v>29</v>
      </c>
      <c r="C40" s="15" t="s">
        <v>330</v>
      </c>
      <c r="D40" s="43" t="s">
        <v>393</v>
      </c>
      <c r="F40" s="16" t="s">
        <v>325</v>
      </c>
    </row>
    <row r="41" spans="2:6" ht="279" customHeight="1" x14ac:dyDescent="0.6">
      <c r="B41" s="16" t="s">
        <v>30</v>
      </c>
      <c r="C41" s="15" t="s">
        <v>328</v>
      </c>
      <c r="D41" s="16" t="s">
        <v>394</v>
      </c>
      <c r="F41" s="16" t="s">
        <v>324</v>
      </c>
    </row>
    <row r="42" spans="2:6" ht="184.5" x14ac:dyDescent="0.6">
      <c r="B42" s="15" t="s">
        <v>31</v>
      </c>
      <c r="C42" s="15" t="s">
        <v>330</v>
      </c>
      <c r="D42" s="16" t="s">
        <v>395</v>
      </c>
      <c r="F42" s="16" t="s">
        <v>324</v>
      </c>
    </row>
    <row r="43" spans="2:6" x14ac:dyDescent="0.6">
      <c r="B43" s="15" t="s">
        <v>32</v>
      </c>
      <c r="C43" s="15" t="s">
        <v>335</v>
      </c>
      <c r="D43" s="16" t="s">
        <v>359</v>
      </c>
      <c r="F43" s="16" t="s">
        <v>360</v>
      </c>
    </row>
    <row r="44" spans="2:6" x14ac:dyDescent="0.6">
      <c r="B44" s="15" t="s">
        <v>33</v>
      </c>
      <c r="C44" s="15" t="s">
        <v>335</v>
      </c>
      <c r="D44" s="16" t="s">
        <v>359</v>
      </c>
      <c r="F44" s="16" t="s">
        <v>360</v>
      </c>
    </row>
    <row r="45" spans="2:6" x14ac:dyDescent="0.6">
      <c r="B45" s="29"/>
      <c r="C45" s="29"/>
      <c r="D45" s="29"/>
      <c r="F45" s="28"/>
    </row>
    <row r="46" spans="2:6" x14ac:dyDescent="0.6">
      <c r="B46" s="13"/>
      <c r="C46" s="55"/>
    </row>
    <row r="47" spans="2:6" x14ac:dyDescent="0.6">
      <c r="B47" s="13"/>
      <c r="C47" s="55"/>
    </row>
    <row r="52" spans="14:14" x14ac:dyDescent="0.6">
      <c r="N52" s="4"/>
    </row>
  </sheetData>
  <mergeCells count="1">
    <mergeCell ref="C8:D8"/>
  </mergeCells>
  <dataValidations count="6">
    <dataValidation type="list" allowBlank="1" showInputMessage="1" showErrorMessage="1" sqref="C34">
      <formula1>"Yes,No"</formula1>
    </dataValidation>
    <dataValidation type="list" allowBlank="1" showInputMessage="1" showErrorMessage="1" sqref="C9">
      <formula1>"ANH,NES,NWT,SRN,SVE,SWB,TMS,WSH,WSX,YKY,AFW,BRL,HDD,PRT,SES,SEW,SSC"</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10">
      <formula1>#REF!</formula1>
    </dataValidation>
    <dataValidation type="list" allowBlank="1" showInputMessage="1" showErrorMessage="1" sqref="C27 C37:C45">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2"/>
  <sheetViews>
    <sheetView showGridLines="0" tabSelected="1" topLeftCell="A38" zoomScale="80" zoomScaleNormal="80" workbookViewId="0">
      <selection activeCell="D38" sqref="D38"/>
    </sheetView>
  </sheetViews>
  <sheetFormatPr defaultColWidth="8.59765625" defaultRowHeight="15.4" x14ac:dyDescent="0.6"/>
  <cols>
    <col min="1" max="1" width="2.06640625" style="1" customWidth="1"/>
    <col min="2" max="2" width="38.59765625" style="1" customWidth="1"/>
    <col min="3" max="3" width="16.59765625" style="1" customWidth="1"/>
    <col min="4" max="4" width="107.59765625" style="1" customWidth="1"/>
    <col min="5" max="5" width="8.59765625" style="1" customWidth="1"/>
    <col min="6" max="6" width="26.59765625" style="1" customWidth="1"/>
    <col min="7" max="14" width="8.59765625" style="1" customWidth="1"/>
    <col min="15" max="16384" width="8.59765625" style="1"/>
  </cols>
  <sheetData>
    <row r="1" spans="2:12" s="3" customFormat="1" ht="21" x14ac:dyDescent="0.6">
      <c r="B1" s="12" t="s">
        <v>41</v>
      </c>
      <c r="C1" s="12"/>
      <c r="D1" s="12"/>
      <c r="E1" s="12"/>
      <c r="F1" s="12"/>
      <c r="G1" s="1"/>
      <c r="H1" s="4"/>
      <c r="I1" s="2"/>
    </row>
    <row r="2" spans="2:12" s="3" customFormat="1" ht="21" x14ac:dyDescent="0.6">
      <c r="B2" s="13" t="s">
        <v>10</v>
      </c>
      <c r="C2" s="21"/>
      <c r="D2" s="21"/>
      <c r="E2" s="1"/>
      <c r="F2" s="1"/>
      <c r="G2" s="1"/>
      <c r="H2" s="4"/>
      <c r="I2" s="2"/>
    </row>
    <row r="3" spans="2:12" x14ac:dyDescent="0.6">
      <c r="B3" s="20" t="s">
        <v>11</v>
      </c>
      <c r="C3" s="22" t="s">
        <v>371</v>
      </c>
    </row>
    <row r="4" spans="2:12" x14ac:dyDescent="0.6">
      <c r="B4" s="20" t="s">
        <v>12</v>
      </c>
      <c r="C4" s="23">
        <v>43396</v>
      </c>
    </row>
    <row r="5" spans="2:12" x14ac:dyDescent="0.6">
      <c r="B5" s="20" t="s">
        <v>13</v>
      </c>
      <c r="C5" s="23" t="s">
        <v>373</v>
      </c>
    </row>
    <row r="6" spans="2:12" x14ac:dyDescent="0.6">
      <c r="B6" s="18"/>
      <c r="C6" s="19"/>
      <c r="D6" s="19"/>
    </row>
    <row r="7" spans="2:12" x14ac:dyDescent="0.6">
      <c r="B7" s="13" t="s">
        <v>14</v>
      </c>
    </row>
    <row r="8" spans="2:12" ht="194.25" customHeight="1" x14ac:dyDescent="0.6">
      <c r="B8" s="15" t="s">
        <v>15</v>
      </c>
      <c r="C8" s="98" t="s">
        <v>407</v>
      </c>
      <c r="D8" s="98"/>
    </row>
    <row r="9" spans="2:12" x14ac:dyDescent="0.6">
      <c r="B9" s="15" t="s">
        <v>1</v>
      </c>
      <c r="C9" s="48" t="s">
        <v>49</v>
      </c>
      <c r="D9" s="17"/>
    </row>
    <row r="10" spans="2:12" x14ac:dyDescent="0.6">
      <c r="B10" s="15" t="s">
        <v>16</v>
      </c>
      <c r="C10" s="6" t="s">
        <v>7</v>
      </c>
    </row>
    <row r="11" spans="2:12" x14ac:dyDescent="0.6">
      <c r="B11" s="15" t="s">
        <v>17</v>
      </c>
      <c r="C11" s="6" t="s">
        <v>343</v>
      </c>
      <c r="D11" s="17"/>
    </row>
    <row r="12" spans="2:12" x14ac:dyDescent="0.6">
      <c r="B12" s="15" t="s">
        <v>18</v>
      </c>
      <c r="C12" s="50">
        <f>SUM(C13:C17)</f>
        <v>7.08</v>
      </c>
    </row>
    <row r="13" spans="2:12" x14ac:dyDescent="0.6">
      <c r="B13" s="25" t="s">
        <v>2</v>
      </c>
      <c r="C13" s="6">
        <v>1.4159999999999999</v>
      </c>
    </row>
    <row r="14" spans="2:12" x14ac:dyDescent="0.6">
      <c r="B14" s="25" t="s">
        <v>3</v>
      </c>
      <c r="C14" s="6">
        <v>1.4159999999999999</v>
      </c>
    </row>
    <row r="15" spans="2:12" x14ac:dyDescent="0.6">
      <c r="B15" s="25" t="s">
        <v>4</v>
      </c>
      <c r="C15" s="6">
        <v>1.4159999999999999</v>
      </c>
    </row>
    <row r="16" spans="2:12" x14ac:dyDescent="0.6">
      <c r="B16" s="25" t="s">
        <v>5</v>
      </c>
      <c r="C16" s="6">
        <v>1.4159999999999999</v>
      </c>
      <c r="F16" s="82"/>
      <c r="G16" s="82"/>
      <c r="H16" s="82"/>
      <c r="I16" s="82"/>
      <c r="J16" s="82"/>
      <c r="K16" s="82"/>
      <c r="L16" s="82"/>
    </row>
    <row r="17" spans="2:12" x14ac:dyDescent="0.6">
      <c r="B17" s="25" t="s">
        <v>6</v>
      </c>
      <c r="C17" s="6">
        <v>1.4159999999999999</v>
      </c>
      <c r="F17" s="82"/>
      <c r="G17" s="82"/>
      <c r="H17" s="82"/>
      <c r="I17" s="82"/>
      <c r="J17" s="82"/>
      <c r="K17" s="82"/>
      <c r="L17" s="82"/>
    </row>
    <row r="18" spans="2:12" x14ac:dyDescent="0.6">
      <c r="F18" s="82"/>
      <c r="G18" s="82"/>
      <c r="H18" s="82"/>
      <c r="I18" s="82"/>
      <c r="J18" s="82"/>
      <c r="K18" s="82"/>
      <c r="L18" s="82"/>
    </row>
    <row r="19" spans="2:12" x14ac:dyDescent="0.6">
      <c r="B19" s="13" t="s">
        <v>352</v>
      </c>
      <c r="F19" s="82"/>
      <c r="G19" s="83"/>
      <c r="H19" s="82"/>
      <c r="I19" s="82"/>
      <c r="J19" s="82"/>
      <c r="K19" s="82"/>
      <c r="L19" s="82"/>
    </row>
    <row r="20" spans="2:12" ht="76.900000000000006" x14ac:dyDescent="0.6">
      <c r="B20" s="6" t="s">
        <v>34</v>
      </c>
      <c r="C20" s="15" t="s">
        <v>341</v>
      </c>
      <c r="D20" s="16" t="s">
        <v>409</v>
      </c>
      <c r="F20" s="82"/>
      <c r="G20" s="82"/>
      <c r="H20" s="82"/>
      <c r="I20" s="82"/>
      <c r="J20" s="82"/>
      <c r="K20" s="82"/>
      <c r="L20" s="82"/>
    </row>
    <row r="21" spans="2:12" x14ac:dyDescent="0.6">
      <c r="B21" s="6" t="s">
        <v>353</v>
      </c>
      <c r="C21" s="89">
        <f>(C12-C31)*0.6</f>
        <v>2.31</v>
      </c>
      <c r="F21" s="82"/>
      <c r="G21" s="83"/>
      <c r="H21" s="82"/>
      <c r="I21" s="82"/>
      <c r="J21" s="82"/>
      <c r="K21" s="82"/>
      <c r="L21" s="82"/>
    </row>
    <row r="22" spans="2:12" x14ac:dyDescent="0.6">
      <c r="B22" s="37"/>
      <c r="C22" s="58"/>
      <c r="F22" s="82"/>
      <c r="G22" s="83"/>
      <c r="H22" s="82"/>
      <c r="I22" s="82"/>
      <c r="J22" s="82"/>
      <c r="K22" s="82"/>
      <c r="L22" s="82"/>
    </row>
    <row r="23" spans="2:12" x14ac:dyDescent="0.6">
      <c r="B23" s="37"/>
      <c r="C23" s="58"/>
      <c r="F23" s="82"/>
      <c r="G23" s="83"/>
      <c r="H23" s="82"/>
      <c r="I23" s="82"/>
      <c r="J23" s="82"/>
      <c r="K23" s="82"/>
      <c r="L23" s="82"/>
    </row>
    <row r="24" spans="2:12" x14ac:dyDescent="0.6">
      <c r="B24" s="37"/>
      <c r="C24" s="58"/>
      <c r="F24" s="82"/>
      <c r="G24" s="83"/>
      <c r="H24" s="82"/>
      <c r="I24" s="82"/>
      <c r="J24" s="82"/>
      <c r="K24" s="82"/>
      <c r="L24" s="82"/>
    </row>
    <row r="25" spans="2:12" x14ac:dyDescent="0.6">
      <c r="B25" s="37"/>
      <c r="C25" s="37"/>
      <c r="F25" s="82"/>
      <c r="G25" s="83"/>
      <c r="H25" s="82"/>
      <c r="I25" s="82"/>
      <c r="J25" s="82"/>
      <c r="K25" s="82"/>
      <c r="L25" s="82"/>
    </row>
    <row r="27" spans="2:12" x14ac:dyDescent="0.6">
      <c r="B27" s="31" t="s">
        <v>38</v>
      </c>
      <c r="C27" s="30"/>
      <c r="D27" s="30"/>
      <c r="F27" s="28"/>
    </row>
    <row r="28" spans="2:12" ht="261.39999999999998" x14ac:dyDescent="0.6">
      <c r="B28" s="15" t="s">
        <v>39</v>
      </c>
      <c r="C28" s="15" t="s">
        <v>330</v>
      </c>
      <c r="D28" s="16" t="s">
        <v>404</v>
      </c>
      <c r="F28" s="26"/>
    </row>
    <row r="29" spans="2:12" x14ac:dyDescent="0.6">
      <c r="B29" s="13"/>
      <c r="C29" s="55"/>
    </row>
    <row r="30" spans="2:12" x14ac:dyDescent="0.6">
      <c r="B30" s="14" t="s">
        <v>20</v>
      </c>
    </row>
    <row r="31" spans="2:12" x14ac:dyDescent="0.6">
      <c r="B31" s="6" t="s">
        <v>21</v>
      </c>
      <c r="C31" s="88">
        <v>3.23</v>
      </c>
    </row>
    <row r="32" spans="2:12" x14ac:dyDescent="0.6">
      <c r="B32" s="6" t="s">
        <v>19</v>
      </c>
      <c r="C32" s="88">
        <f>SUM('F_Inputs HDD'!Q199:U199)</f>
        <v>25.241</v>
      </c>
    </row>
    <row r="33" spans="2:6" x14ac:dyDescent="0.6">
      <c r="B33" s="27" t="s">
        <v>22</v>
      </c>
      <c r="C33" s="24">
        <f>(C12-C31)/C32</f>
        <v>0.15252961451606514</v>
      </c>
    </row>
    <row r="34" spans="2:6" x14ac:dyDescent="0.6">
      <c r="B34" s="27" t="s">
        <v>23</v>
      </c>
      <c r="C34" s="6" t="s">
        <v>327</v>
      </c>
    </row>
    <row r="36" spans="2:6" x14ac:dyDescent="0.6">
      <c r="B36" s="14" t="s">
        <v>24</v>
      </c>
      <c r="F36" s="13" t="s">
        <v>25</v>
      </c>
    </row>
    <row r="37" spans="2:6" ht="339.5" customHeight="1" x14ac:dyDescent="0.6">
      <c r="B37" s="15" t="s">
        <v>26</v>
      </c>
      <c r="C37" s="15" t="s">
        <v>328</v>
      </c>
      <c r="D37" s="16" t="s">
        <v>410</v>
      </c>
      <c r="F37" s="16" t="s">
        <v>323</v>
      </c>
    </row>
    <row r="38" spans="2:6" ht="237.5" customHeight="1" x14ac:dyDescent="0.6">
      <c r="B38" s="15" t="s">
        <v>27</v>
      </c>
      <c r="C38" s="15" t="s">
        <v>330</v>
      </c>
      <c r="D38" s="16" t="s">
        <v>374</v>
      </c>
      <c r="F38" s="16" t="s">
        <v>324</v>
      </c>
    </row>
    <row r="39" spans="2:6" ht="30.75" x14ac:dyDescent="0.6">
      <c r="B39" s="15" t="s">
        <v>28</v>
      </c>
      <c r="C39" s="15" t="s">
        <v>358</v>
      </c>
      <c r="D39" s="16" t="s">
        <v>361</v>
      </c>
      <c r="F39" s="16" t="s">
        <v>324</v>
      </c>
    </row>
    <row r="40" spans="2:6" ht="207.75" customHeight="1" x14ac:dyDescent="0.6">
      <c r="B40" s="15" t="s">
        <v>29</v>
      </c>
      <c r="C40" s="15" t="s">
        <v>330</v>
      </c>
      <c r="D40" s="16" t="s">
        <v>414</v>
      </c>
      <c r="F40" s="16" t="s">
        <v>324</v>
      </c>
    </row>
    <row r="41" spans="2:6" ht="246" x14ac:dyDescent="0.6">
      <c r="B41" s="15" t="s">
        <v>30</v>
      </c>
      <c r="C41" s="15" t="s">
        <v>330</v>
      </c>
      <c r="D41" s="16" t="s">
        <v>411</v>
      </c>
      <c r="F41" s="16" t="s">
        <v>375</v>
      </c>
    </row>
    <row r="42" spans="2:6" ht="138.4" x14ac:dyDescent="0.6">
      <c r="B42" s="15" t="s">
        <v>31</v>
      </c>
      <c r="C42" s="15" t="s">
        <v>330</v>
      </c>
      <c r="D42" s="16" t="s">
        <v>377</v>
      </c>
      <c r="F42" s="16" t="s">
        <v>376</v>
      </c>
    </row>
    <row r="43" spans="2:6" ht="92.25" x14ac:dyDescent="0.6">
      <c r="B43" s="15" t="s">
        <v>32</v>
      </c>
      <c r="C43" s="15" t="s">
        <v>328</v>
      </c>
      <c r="D43" s="16" t="s">
        <v>405</v>
      </c>
      <c r="F43" s="16" t="s">
        <v>324</v>
      </c>
    </row>
    <row r="44" spans="2:6" ht="92.25" x14ac:dyDescent="0.6">
      <c r="B44" s="15" t="s">
        <v>33</v>
      </c>
      <c r="C44" s="15" t="s">
        <v>330</v>
      </c>
      <c r="D44" s="16" t="s">
        <v>406</v>
      </c>
      <c r="F44" s="16" t="s">
        <v>326</v>
      </c>
    </row>
    <row r="45" spans="2:6" x14ac:dyDescent="0.6">
      <c r="B45" s="29"/>
      <c r="C45" s="29"/>
      <c r="D45" s="29"/>
      <c r="F45" s="28"/>
    </row>
    <row r="46" spans="2:6" x14ac:dyDescent="0.6">
      <c r="B46" s="13"/>
      <c r="C46" s="55"/>
    </row>
    <row r="47" spans="2:6" x14ac:dyDescent="0.6">
      <c r="B47" s="13"/>
      <c r="C47" s="55"/>
    </row>
    <row r="52" spans="14:14" x14ac:dyDescent="0.6">
      <c r="N52" s="4"/>
    </row>
  </sheetData>
  <mergeCells count="1">
    <mergeCell ref="C8:D8"/>
  </mergeCells>
  <dataValidations count="6">
    <dataValidation type="list" allowBlank="1" showInputMessage="1" showErrorMessage="1" sqref="C20">
      <formula1>"Accept, Partial accept, Reject"</formula1>
    </dataValidation>
    <dataValidation type="list" allowBlank="1" showInputMessage="1" showErrorMessage="1" sqref="C28">
      <formula1>"Pass, Partial pass, Marginal pass, Fail"</formula1>
    </dataValidation>
    <dataValidation type="list" allowBlank="1" showInputMessage="1" showErrorMessage="1" sqref="C34">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7:C45 C27">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N52"/>
  <sheetViews>
    <sheetView showGridLines="0" topLeftCell="A38" zoomScale="80" zoomScaleNormal="80" workbookViewId="0">
      <selection activeCell="D41" sqref="A1:XFD1048576"/>
    </sheetView>
  </sheetViews>
  <sheetFormatPr defaultColWidth="8.59765625" defaultRowHeight="15.4" x14ac:dyDescent="0.6"/>
  <cols>
    <col min="1" max="1" width="2.06640625" style="1" customWidth="1"/>
    <col min="2" max="2" width="38.59765625" style="1" customWidth="1"/>
    <col min="3" max="3" width="16.59765625" style="1" customWidth="1"/>
    <col min="4" max="4" width="103.19921875" style="1" customWidth="1"/>
    <col min="5" max="5" width="8.59765625" style="1" customWidth="1"/>
    <col min="6" max="6" width="26.59765625" style="1" customWidth="1"/>
    <col min="7" max="14" width="8.59765625" style="1" customWidth="1"/>
    <col min="15" max="16384" width="8.59765625" style="1"/>
  </cols>
  <sheetData>
    <row r="1" spans="2:9" s="3" customFormat="1" ht="21" x14ac:dyDescent="0.6">
      <c r="B1" s="12" t="s">
        <v>42</v>
      </c>
      <c r="C1" s="12"/>
      <c r="D1" s="12"/>
      <c r="E1" s="12"/>
      <c r="F1" s="12"/>
      <c r="G1" s="1"/>
      <c r="H1" s="4"/>
      <c r="I1" s="2"/>
    </row>
    <row r="2" spans="2:9" s="3" customFormat="1" ht="21" x14ac:dyDescent="0.6">
      <c r="B2" s="13" t="s">
        <v>10</v>
      </c>
      <c r="C2" s="21"/>
      <c r="D2" s="21"/>
      <c r="E2" s="1"/>
      <c r="F2" s="1"/>
      <c r="G2" s="1"/>
      <c r="H2" s="4"/>
      <c r="I2" s="2"/>
    </row>
    <row r="3" spans="2:9" x14ac:dyDescent="0.6">
      <c r="B3" s="20" t="s">
        <v>11</v>
      </c>
      <c r="C3" s="22" t="s">
        <v>379</v>
      </c>
    </row>
    <row r="4" spans="2:9" x14ac:dyDescent="0.6">
      <c r="B4" s="20" t="s">
        <v>12</v>
      </c>
      <c r="C4" s="23">
        <v>43396</v>
      </c>
    </row>
    <row r="5" spans="2:9" x14ac:dyDescent="0.6">
      <c r="B5" s="20" t="s">
        <v>13</v>
      </c>
      <c r="C5" s="23" t="s">
        <v>383</v>
      </c>
    </row>
    <row r="6" spans="2:9" x14ac:dyDescent="0.6">
      <c r="B6" s="18"/>
      <c r="C6" s="19"/>
      <c r="D6" s="19"/>
    </row>
    <row r="7" spans="2:9" x14ac:dyDescent="0.6">
      <c r="B7" s="13" t="s">
        <v>14</v>
      </c>
    </row>
    <row r="8" spans="2:9" ht="79.5" customHeight="1" x14ac:dyDescent="0.6">
      <c r="B8" s="15" t="s">
        <v>15</v>
      </c>
      <c r="C8" s="98" t="s">
        <v>396</v>
      </c>
      <c r="D8" s="98"/>
    </row>
    <row r="9" spans="2:9" x14ac:dyDescent="0.6">
      <c r="B9" s="15" t="s">
        <v>1</v>
      </c>
      <c r="C9" s="48" t="s">
        <v>49</v>
      </c>
      <c r="D9" s="17"/>
    </row>
    <row r="10" spans="2:9" x14ac:dyDescent="0.6">
      <c r="B10" s="15" t="s">
        <v>16</v>
      </c>
      <c r="C10" s="6" t="s">
        <v>336</v>
      </c>
    </row>
    <row r="11" spans="2:9" x14ac:dyDescent="0.6">
      <c r="B11" s="15" t="s">
        <v>17</v>
      </c>
      <c r="C11" s="6" t="s">
        <v>344</v>
      </c>
      <c r="D11" s="17"/>
    </row>
    <row r="12" spans="2:9" x14ac:dyDescent="0.6">
      <c r="B12" s="15" t="s">
        <v>18</v>
      </c>
      <c r="C12" s="50">
        <f>SUM(C13:C17)</f>
        <v>2.9299999999999997</v>
      </c>
    </row>
    <row r="13" spans="2:9" x14ac:dyDescent="0.6">
      <c r="B13" s="25" t="s">
        <v>2</v>
      </c>
      <c r="C13" s="6">
        <v>0.58599999999999997</v>
      </c>
    </row>
    <row r="14" spans="2:9" x14ac:dyDescent="0.6">
      <c r="B14" s="25" t="s">
        <v>3</v>
      </c>
      <c r="C14" s="6">
        <v>0.58599999999999997</v>
      </c>
    </row>
    <row r="15" spans="2:9" x14ac:dyDescent="0.6">
      <c r="B15" s="25" t="s">
        <v>4</v>
      </c>
      <c r="C15" s="6">
        <v>0.58599999999999997</v>
      </c>
    </row>
    <row r="16" spans="2:9" x14ac:dyDescent="0.6">
      <c r="B16" s="25" t="s">
        <v>5</v>
      </c>
      <c r="C16" s="6">
        <v>0.58599999999999997</v>
      </c>
    </row>
    <row r="17" spans="2:11" x14ac:dyDescent="0.6">
      <c r="B17" s="25" t="s">
        <v>6</v>
      </c>
      <c r="C17" s="6">
        <v>0.58599999999999997</v>
      </c>
    </row>
    <row r="19" spans="2:11" x14ac:dyDescent="0.6">
      <c r="B19" s="13" t="s">
        <v>352</v>
      </c>
    </row>
    <row r="20" spans="2:11" ht="118.05" customHeight="1" x14ac:dyDescent="0.6">
      <c r="B20" s="6" t="s">
        <v>34</v>
      </c>
      <c r="C20" s="15" t="s">
        <v>341</v>
      </c>
      <c r="D20" s="45" t="s">
        <v>397</v>
      </c>
    </row>
    <row r="21" spans="2:11" x14ac:dyDescent="0.6">
      <c r="B21" s="6" t="s">
        <v>353</v>
      </c>
      <c r="C21" s="88">
        <f>C12-C31</f>
        <v>1.8240809605694093</v>
      </c>
      <c r="G21" s="82"/>
      <c r="H21" s="82"/>
      <c r="I21" s="82"/>
      <c r="J21" s="82"/>
      <c r="K21" s="82"/>
    </row>
    <row r="22" spans="2:11" x14ac:dyDescent="0.6">
      <c r="B22" s="37"/>
      <c r="C22" s="58"/>
      <c r="G22" s="82"/>
      <c r="H22" s="82"/>
      <c r="I22" s="82"/>
      <c r="J22" s="82"/>
      <c r="K22" s="82"/>
    </row>
    <row r="23" spans="2:11" x14ac:dyDescent="0.6">
      <c r="B23" s="37"/>
      <c r="C23" s="58"/>
      <c r="G23" s="83"/>
      <c r="H23" s="82"/>
      <c r="I23" s="82"/>
      <c r="J23" s="82"/>
      <c r="K23" s="82"/>
    </row>
    <row r="24" spans="2:11" x14ac:dyDescent="0.6">
      <c r="B24" s="37"/>
      <c r="C24" s="58"/>
      <c r="G24" s="82"/>
      <c r="H24" s="82"/>
      <c r="I24" s="82"/>
      <c r="J24" s="82"/>
      <c r="K24" s="82"/>
    </row>
    <row r="25" spans="2:11" x14ac:dyDescent="0.6">
      <c r="B25" s="37"/>
      <c r="C25" s="37"/>
      <c r="G25" s="83"/>
      <c r="H25" s="82"/>
      <c r="I25" s="82"/>
      <c r="J25" s="82"/>
      <c r="K25" s="82"/>
    </row>
    <row r="27" spans="2:11" x14ac:dyDescent="0.6">
      <c r="B27" s="31" t="s">
        <v>38</v>
      </c>
      <c r="C27" s="30"/>
      <c r="D27" s="30"/>
      <c r="F27" s="28"/>
    </row>
    <row r="28" spans="2:11" ht="58.15" x14ac:dyDescent="0.6">
      <c r="B28" s="15" t="s">
        <v>39</v>
      </c>
      <c r="C28" s="15" t="s">
        <v>330</v>
      </c>
      <c r="D28" s="45" t="s">
        <v>398</v>
      </c>
      <c r="F28" s="26"/>
    </row>
    <row r="29" spans="2:11" x14ac:dyDescent="0.6">
      <c r="B29" s="13"/>
    </row>
    <row r="30" spans="2:11" x14ac:dyDescent="0.6">
      <c r="B30" s="14" t="s">
        <v>20</v>
      </c>
    </row>
    <row r="31" spans="2:11" x14ac:dyDescent="0.6">
      <c r="B31" s="6" t="s">
        <v>21</v>
      </c>
      <c r="C31" s="50">
        <v>1.1059190394305904</v>
      </c>
      <c r="D31" s="47"/>
    </row>
    <row r="32" spans="2:11" x14ac:dyDescent="0.6">
      <c r="B32" s="6" t="s">
        <v>19</v>
      </c>
      <c r="C32" s="59">
        <f>SUM('F_Inputs HDD'!Q200:U202)</f>
        <v>106.06164490490792</v>
      </c>
    </row>
    <row r="33" spans="2:14" x14ac:dyDescent="0.6">
      <c r="B33" s="27" t="s">
        <v>22</v>
      </c>
      <c r="C33" s="44">
        <f>(C12-C31)/C32</f>
        <v>1.7198309173922698E-2</v>
      </c>
    </row>
    <row r="34" spans="2:14" x14ac:dyDescent="0.6">
      <c r="B34" s="27" t="s">
        <v>23</v>
      </c>
      <c r="C34" s="6" t="s">
        <v>327</v>
      </c>
    </row>
    <row r="36" spans="2:14" x14ac:dyDescent="0.6">
      <c r="B36" s="14" t="s">
        <v>24</v>
      </c>
      <c r="F36" s="13" t="s">
        <v>25</v>
      </c>
    </row>
    <row r="37" spans="2:14" ht="409.45" customHeight="1" x14ac:dyDescent="0.6">
      <c r="B37" s="15" t="s">
        <v>26</v>
      </c>
      <c r="C37" s="15" t="s">
        <v>330</v>
      </c>
      <c r="D37" s="16" t="s">
        <v>399</v>
      </c>
      <c r="F37" s="16" t="s">
        <v>333</v>
      </c>
      <c r="N37" s="79"/>
    </row>
    <row r="38" spans="2:14" ht="92.25" x14ac:dyDescent="0.6">
      <c r="B38" s="15" t="s">
        <v>27</v>
      </c>
      <c r="C38" s="15" t="s">
        <v>328</v>
      </c>
      <c r="D38" s="16" t="s">
        <v>413</v>
      </c>
      <c r="F38" s="16" t="s">
        <v>329</v>
      </c>
      <c r="N38" s="80"/>
    </row>
    <row r="39" spans="2:14" ht="92.25" x14ac:dyDescent="0.6">
      <c r="B39" s="15" t="s">
        <v>28</v>
      </c>
      <c r="C39" s="15" t="s">
        <v>330</v>
      </c>
      <c r="D39" s="16" t="s">
        <v>400</v>
      </c>
      <c r="F39" s="16" t="s">
        <v>329</v>
      </c>
      <c r="N39" s="81"/>
    </row>
    <row r="40" spans="2:14" ht="138.4" x14ac:dyDescent="0.6">
      <c r="B40" s="15" t="s">
        <v>29</v>
      </c>
      <c r="C40" s="15" t="s">
        <v>330</v>
      </c>
      <c r="D40" s="16" t="s">
        <v>401</v>
      </c>
      <c r="F40" s="16" t="s">
        <v>329</v>
      </c>
      <c r="N40" s="81"/>
    </row>
    <row r="41" spans="2:14" ht="153.75" x14ac:dyDescent="0.6">
      <c r="B41" s="15" t="s">
        <v>30</v>
      </c>
      <c r="C41" s="15" t="s">
        <v>330</v>
      </c>
      <c r="D41" s="16" t="s">
        <v>402</v>
      </c>
      <c r="F41" s="16" t="s">
        <v>331</v>
      </c>
      <c r="N41" s="81"/>
    </row>
    <row r="42" spans="2:14" ht="92.25" x14ac:dyDescent="0.6">
      <c r="B42" s="15" t="s">
        <v>31</v>
      </c>
      <c r="C42" s="15" t="s">
        <v>328</v>
      </c>
      <c r="D42" s="16" t="s">
        <v>403</v>
      </c>
      <c r="F42" s="16" t="s">
        <v>332</v>
      </c>
      <c r="N42" s="81"/>
    </row>
    <row r="43" spans="2:14" x14ac:dyDescent="0.6">
      <c r="B43" s="15" t="s">
        <v>32</v>
      </c>
      <c r="C43" s="15" t="s">
        <v>335</v>
      </c>
      <c r="D43" s="16"/>
      <c r="F43" s="15"/>
      <c r="N43" s="81"/>
    </row>
    <row r="44" spans="2:14" x14ac:dyDescent="0.6">
      <c r="B44" s="15" t="s">
        <v>33</v>
      </c>
      <c r="C44" s="15" t="s">
        <v>335</v>
      </c>
      <c r="D44" s="16"/>
      <c r="F44" s="16"/>
    </row>
    <row r="45" spans="2:14" x14ac:dyDescent="0.6">
      <c r="B45" s="29"/>
      <c r="C45" s="29"/>
      <c r="D45" s="29"/>
      <c r="F45" s="28"/>
    </row>
    <row r="46" spans="2:14" x14ac:dyDescent="0.6">
      <c r="B46" s="13"/>
      <c r="C46" s="55"/>
    </row>
    <row r="47" spans="2:14" x14ac:dyDescent="0.6">
      <c r="B47" s="13"/>
      <c r="C47" s="55"/>
    </row>
    <row r="52" spans="14:14" x14ac:dyDescent="0.6">
      <c r="N52" s="4"/>
    </row>
  </sheetData>
  <mergeCells count="1">
    <mergeCell ref="C8:D8"/>
  </mergeCells>
  <dataValidations count="6">
    <dataValidation type="list" allowBlank="1" showInputMessage="1" showErrorMessage="1" sqref="C34">
      <formula1>"Yes,No"</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27 C37:C45">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52"/>
  <sheetViews>
    <sheetView showGridLines="0" topLeftCell="A19" zoomScale="80" zoomScaleNormal="80" workbookViewId="0">
      <selection activeCell="D17" sqref="D17"/>
    </sheetView>
  </sheetViews>
  <sheetFormatPr defaultColWidth="8.59765625" defaultRowHeight="15.4" x14ac:dyDescent="0.6"/>
  <cols>
    <col min="1" max="1" width="2.06640625" style="1" customWidth="1"/>
    <col min="2" max="2" width="38.59765625" style="1" customWidth="1"/>
    <col min="3" max="3" width="16.59765625" style="1" customWidth="1"/>
    <col min="4" max="4" width="71.796875" style="1" customWidth="1"/>
    <col min="5" max="5" width="8.59765625" style="1" customWidth="1"/>
    <col min="6" max="6" width="26.59765625" style="1" customWidth="1"/>
    <col min="7" max="14" width="8.59765625" style="1" customWidth="1"/>
    <col min="15" max="16384" width="8.59765625" style="1"/>
  </cols>
  <sheetData>
    <row r="1" spans="2:9" s="3" customFormat="1" ht="21" x14ac:dyDescent="0.6">
      <c r="B1" s="12" t="s">
        <v>44</v>
      </c>
      <c r="C1" s="12"/>
      <c r="D1" s="12"/>
      <c r="E1" s="12"/>
      <c r="F1" s="12"/>
      <c r="G1" s="1"/>
      <c r="H1" s="4"/>
      <c r="I1" s="2"/>
    </row>
    <row r="2" spans="2:9" s="3" customFormat="1" ht="21" x14ac:dyDescent="0.6">
      <c r="B2" s="13" t="s">
        <v>10</v>
      </c>
      <c r="C2" s="21"/>
      <c r="D2" s="21"/>
      <c r="E2" s="1"/>
      <c r="F2" s="1"/>
      <c r="G2" s="1"/>
      <c r="H2" s="4"/>
      <c r="I2" s="2"/>
    </row>
    <row r="3" spans="2:9" x14ac:dyDescent="0.6">
      <c r="B3" s="20" t="s">
        <v>11</v>
      </c>
      <c r="C3" s="22" t="s">
        <v>369</v>
      </c>
    </row>
    <row r="4" spans="2:9" x14ac:dyDescent="0.6">
      <c r="B4" s="20" t="s">
        <v>12</v>
      </c>
      <c r="C4" s="34">
        <v>43396</v>
      </c>
    </row>
    <row r="5" spans="2:9" x14ac:dyDescent="0.6">
      <c r="B5" s="20" t="s">
        <v>13</v>
      </c>
      <c r="C5" s="34" t="s">
        <v>370</v>
      </c>
    </row>
    <row r="6" spans="2:9" x14ac:dyDescent="0.6">
      <c r="B6" s="18"/>
      <c r="C6" s="19"/>
      <c r="D6" s="19"/>
    </row>
    <row r="7" spans="2:9" x14ac:dyDescent="0.6">
      <c r="B7" s="13" t="s">
        <v>14</v>
      </c>
    </row>
    <row r="8" spans="2:9" ht="67.05" customHeight="1" x14ac:dyDescent="0.6">
      <c r="B8" s="15" t="s">
        <v>15</v>
      </c>
      <c r="C8" s="99" t="s">
        <v>380</v>
      </c>
      <c r="D8" s="99"/>
    </row>
    <row r="9" spans="2:9" x14ac:dyDescent="0.6">
      <c r="B9" s="15" t="s">
        <v>1</v>
      </c>
      <c r="C9" s="48" t="s">
        <v>49</v>
      </c>
      <c r="D9" s="35"/>
    </row>
    <row r="10" spans="2:9" x14ac:dyDescent="0.6">
      <c r="B10" s="15" t="s">
        <v>16</v>
      </c>
      <c r="C10" s="6" t="s">
        <v>336</v>
      </c>
      <c r="D10" s="36"/>
    </row>
    <row r="11" spans="2:9" x14ac:dyDescent="0.6">
      <c r="B11" s="15" t="s">
        <v>17</v>
      </c>
      <c r="C11" s="6" t="s">
        <v>320</v>
      </c>
      <c r="D11" s="17"/>
    </row>
    <row r="12" spans="2:9" x14ac:dyDescent="0.6">
      <c r="B12" s="15" t="s">
        <v>18</v>
      </c>
      <c r="C12" s="37">
        <f>SUM(C13:C17)</f>
        <v>0</v>
      </c>
      <c r="D12" s="38"/>
    </row>
    <row r="13" spans="2:9" x14ac:dyDescent="0.6">
      <c r="B13" s="25" t="s">
        <v>2</v>
      </c>
      <c r="C13" s="6">
        <v>0</v>
      </c>
    </row>
    <row r="14" spans="2:9" x14ac:dyDescent="0.6">
      <c r="B14" s="25" t="s">
        <v>3</v>
      </c>
      <c r="C14" s="6">
        <v>0</v>
      </c>
    </row>
    <row r="15" spans="2:9" x14ac:dyDescent="0.6">
      <c r="B15" s="25" t="s">
        <v>4</v>
      </c>
      <c r="C15" s="6">
        <v>0</v>
      </c>
    </row>
    <row r="16" spans="2:9" x14ac:dyDescent="0.6">
      <c r="B16" s="25" t="s">
        <v>5</v>
      </c>
      <c r="C16" s="6">
        <v>0</v>
      </c>
    </row>
    <row r="17" spans="2:6" x14ac:dyDescent="0.6">
      <c r="B17" s="25" t="s">
        <v>6</v>
      </c>
      <c r="C17" s="6">
        <v>0</v>
      </c>
    </row>
    <row r="19" spans="2:6" x14ac:dyDescent="0.6">
      <c r="B19" s="13" t="s">
        <v>352</v>
      </c>
    </row>
    <row r="20" spans="2:6" x14ac:dyDescent="0.6">
      <c r="B20" s="6" t="s">
        <v>34</v>
      </c>
      <c r="C20" s="15"/>
    </row>
    <row r="21" spans="2:6" x14ac:dyDescent="0.6">
      <c r="B21" s="6" t="s">
        <v>353</v>
      </c>
      <c r="C21" s="5">
        <v>0</v>
      </c>
    </row>
    <row r="22" spans="2:6" x14ac:dyDescent="0.6">
      <c r="B22" s="37"/>
      <c r="C22" s="58"/>
    </row>
    <row r="23" spans="2:6" x14ac:dyDescent="0.6">
      <c r="B23" s="37"/>
      <c r="C23" s="58"/>
    </row>
    <row r="24" spans="2:6" x14ac:dyDescent="0.6">
      <c r="B24" s="37"/>
      <c r="C24" s="58"/>
    </row>
    <row r="25" spans="2:6" x14ac:dyDescent="0.6">
      <c r="B25" s="37"/>
      <c r="C25" s="37"/>
    </row>
    <row r="27" spans="2:6" x14ac:dyDescent="0.6">
      <c r="B27" s="31" t="s">
        <v>38</v>
      </c>
      <c r="C27" s="30"/>
      <c r="E27" s="40"/>
      <c r="F27" s="28"/>
    </row>
    <row r="28" spans="2:6" x14ac:dyDescent="0.6">
      <c r="B28" s="15" t="s">
        <v>39</v>
      </c>
      <c r="C28" s="15" t="s">
        <v>335</v>
      </c>
      <c r="D28" s="41" t="s">
        <v>357</v>
      </c>
      <c r="F28" s="26"/>
    </row>
    <row r="29" spans="2:6" x14ac:dyDescent="0.6">
      <c r="B29" s="13"/>
    </row>
    <row r="30" spans="2:6" x14ac:dyDescent="0.6">
      <c r="B30" s="14" t="s">
        <v>20</v>
      </c>
    </row>
    <row r="31" spans="2:6" x14ac:dyDescent="0.6">
      <c r="B31" s="6" t="s">
        <v>21</v>
      </c>
      <c r="C31" s="15" t="s">
        <v>335</v>
      </c>
    </row>
    <row r="32" spans="2:6" x14ac:dyDescent="0.6">
      <c r="B32" s="6" t="s">
        <v>19</v>
      </c>
      <c r="C32" s="15" t="s">
        <v>335</v>
      </c>
      <c r="D32" s="39"/>
    </row>
    <row r="33" spans="2:6" x14ac:dyDescent="0.6">
      <c r="B33" s="27" t="s">
        <v>22</v>
      </c>
      <c r="C33" s="15" t="s">
        <v>335</v>
      </c>
    </row>
    <row r="34" spans="2:6" x14ac:dyDescent="0.6">
      <c r="B34" s="27" t="s">
        <v>23</v>
      </c>
      <c r="C34" s="15" t="s">
        <v>335</v>
      </c>
    </row>
    <row r="36" spans="2:6" x14ac:dyDescent="0.6">
      <c r="B36" s="14" t="s">
        <v>24</v>
      </c>
      <c r="F36" s="13" t="s">
        <v>25</v>
      </c>
    </row>
    <row r="37" spans="2:6" ht="30.75" x14ac:dyDescent="0.6">
      <c r="B37" s="15" t="s">
        <v>26</v>
      </c>
      <c r="C37" s="15" t="s">
        <v>335</v>
      </c>
      <c r="D37" s="41"/>
      <c r="F37" s="16" t="s">
        <v>322</v>
      </c>
    </row>
    <row r="38" spans="2:6" x14ac:dyDescent="0.6">
      <c r="B38" s="15" t="s">
        <v>27</v>
      </c>
      <c r="C38" s="15" t="s">
        <v>335</v>
      </c>
      <c r="D38" s="41" t="s">
        <v>357</v>
      </c>
      <c r="F38" s="84"/>
    </row>
    <row r="39" spans="2:6" x14ac:dyDescent="0.6">
      <c r="B39" s="15" t="s">
        <v>28</v>
      </c>
      <c r="C39" s="15" t="s">
        <v>335</v>
      </c>
      <c r="D39" s="41"/>
      <c r="F39" s="84"/>
    </row>
    <row r="40" spans="2:6" x14ac:dyDescent="0.6">
      <c r="B40" s="15" t="s">
        <v>29</v>
      </c>
      <c r="C40" s="15" t="s">
        <v>335</v>
      </c>
      <c r="D40" s="41"/>
      <c r="F40" s="84"/>
    </row>
    <row r="41" spans="2:6" x14ac:dyDescent="0.6">
      <c r="B41" s="15" t="s">
        <v>30</v>
      </c>
      <c r="C41" s="15" t="s">
        <v>335</v>
      </c>
      <c r="D41" s="41"/>
      <c r="F41" s="84"/>
    </row>
    <row r="42" spans="2:6" x14ac:dyDescent="0.6">
      <c r="B42" s="15" t="s">
        <v>31</v>
      </c>
      <c r="C42" s="15" t="s">
        <v>335</v>
      </c>
      <c r="D42" s="41"/>
      <c r="F42" s="84"/>
    </row>
    <row r="43" spans="2:6" x14ac:dyDescent="0.6">
      <c r="B43" s="15" t="s">
        <v>32</v>
      </c>
      <c r="C43" s="15" t="s">
        <v>335</v>
      </c>
      <c r="D43" s="41"/>
      <c r="F43" s="84"/>
    </row>
    <row r="44" spans="2:6" x14ac:dyDescent="0.6">
      <c r="B44" s="15" t="s">
        <v>33</v>
      </c>
      <c r="C44" s="15" t="s">
        <v>335</v>
      </c>
      <c r="D44" s="41"/>
      <c r="F44" s="84"/>
    </row>
    <row r="45" spans="2:6" x14ac:dyDescent="0.6">
      <c r="B45" s="29"/>
      <c r="C45" s="29"/>
      <c r="D45" s="29"/>
      <c r="E45" s="40"/>
      <c r="F45" s="28"/>
    </row>
    <row r="46" spans="2:6" x14ac:dyDescent="0.6">
      <c r="B46" s="13"/>
      <c r="C46" s="55"/>
    </row>
    <row r="47" spans="2:6" x14ac:dyDescent="0.6">
      <c r="B47" s="13"/>
      <c r="C47" s="55"/>
    </row>
    <row r="52" spans="14:14" x14ac:dyDescent="0.6">
      <c r="N52" s="4"/>
    </row>
  </sheetData>
  <mergeCells count="1">
    <mergeCell ref="C8:D8"/>
  </mergeCells>
  <dataValidations count="5">
    <dataValidation type="list" allowBlank="1" showInputMessage="1" showErrorMessage="1" sqref="C20">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7:C45 C27:C28">
      <formula1>"Pass, Partial pass, Fail, Not assessed, N/A"</formula1>
    </dataValidation>
    <dataValidation type="list" allowBlank="1" showInputMessage="1" showErrorMessage="1" sqref="C31:C34">
      <formula1>"Pass, Partial pass, Marginal pass, Fail,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57"/>
  <sheetViews>
    <sheetView showGridLines="0" topLeftCell="A38" zoomScale="80" zoomScaleNormal="80" workbookViewId="0">
      <selection activeCell="D40" sqref="D40"/>
    </sheetView>
  </sheetViews>
  <sheetFormatPr defaultColWidth="8.59765625" defaultRowHeight="15.4" x14ac:dyDescent="0.6"/>
  <cols>
    <col min="1" max="1" width="2.06640625" style="1" customWidth="1"/>
    <col min="2" max="2" width="38.59765625" style="1" customWidth="1"/>
    <col min="3" max="3" width="16.59765625" style="1" customWidth="1"/>
    <col min="4" max="4" width="117.59765625" style="1" customWidth="1"/>
    <col min="5" max="5" width="8.59765625" style="1" customWidth="1"/>
    <col min="6" max="6" width="26.59765625" style="1" customWidth="1"/>
    <col min="7" max="14" width="8.59765625" style="1" customWidth="1"/>
    <col min="15" max="16384" width="8.59765625" style="1"/>
  </cols>
  <sheetData>
    <row r="1" spans="2:9" s="3" customFormat="1" ht="21" x14ac:dyDescent="0.6">
      <c r="B1" s="12" t="s">
        <v>43</v>
      </c>
      <c r="C1" s="12"/>
      <c r="D1" s="12"/>
      <c r="E1" s="12"/>
      <c r="F1" s="12"/>
      <c r="G1" s="1"/>
      <c r="H1" s="4"/>
      <c r="I1" s="2"/>
    </row>
    <row r="2" spans="2:9" s="3" customFormat="1" ht="21" x14ac:dyDescent="0.6">
      <c r="B2" s="13" t="s">
        <v>10</v>
      </c>
      <c r="C2" s="21"/>
      <c r="D2" s="21"/>
      <c r="E2" s="1"/>
      <c r="F2" s="1"/>
      <c r="G2" s="1"/>
      <c r="H2" s="4"/>
      <c r="I2" s="2"/>
    </row>
    <row r="3" spans="2:9" x14ac:dyDescent="0.6">
      <c r="B3" s="20" t="s">
        <v>11</v>
      </c>
      <c r="C3" s="85" t="s">
        <v>362</v>
      </c>
    </row>
    <row r="4" spans="2:9" x14ac:dyDescent="0.6">
      <c r="B4" s="20" t="s">
        <v>12</v>
      </c>
      <c r="C4" s="86">
        <v>43396</v>
      </c>
    </row>
    <row r="5" spans="2:9" x14ac:dyDescent="0.6">
      <c r="B5" s="20" t="s">
        <v>13</v>
      </c>
      <c r="C5" s="86" t="s">
        <v>383</v>
      </c>
    </row>
    <row r="6" spans="2:9" x14ac:dyDescent="0.6">
      <c r="B6" s="18"/>
      <c r="C6" s="19"/>
      <c r="D6" s="19"/>
    </row>
    <row r="7" spans="2:9" x14ac:dyDescent="0.6">
      <c r="B7" s="13" t="s">
        <v>14</v>
      </c>
    </row>
    <row r="8" spans="2:9" ht="128.25" customHeight="1" x14ac:dyDescent="0.6">
      <c r="B8" s="15" t="s">
        <v>15</v>
      </c>
      <c r="C8" s="100" t="s">
        <v>384</v>
      </c>
      <c r="D8" s="101"/>
    </row>
    <row r="9" spans="2:9" x14ac:dyDescent="0.6">
      <c r="B9" s="15" t="s">
        <v>1</v>
      </c>
      <c r="C9" s="49" t="s">
        <v>49</v>
      </c>
      <c r="D9" s="17"/>
    </row>
    <row r="10" spans="2:9" x14ac:dyDescent="0.6">
      <c r="B10" s="15" t="s">
        <v>16</v>
      </c>
      <c r="C10" s="6" t="s">
        <v>336</v>
      </c>
    </row>
    <row r="11" spans="2:9" x14ac:dyDescent="0.6">
      <c r="B11" s="15" t="s">
        <v>17</v>
      </c>
      <c r="C11" s="6" t="s">
        <v>345</v>
      </c>
      <c r="D11" s="17"/>
    </row>
    <row r="12" spans="2:9" x14ac:dyDescent="0.6">
      <c r="B12" s="15" t="s">
        <v>18</v>
      </c>
      <c r="C12" s="88">
        <f>SUM(C13:C17)</f>
        <v>1.8896596307582521</v>
      </c>
    </row>
    <row r="13" spans="2:9" x14ac:dyDescent="0.6">
      <c r="B13" s="25" t="s">
        <v>2</v>
      </c>
      <c r="C13" s="88">
        <f>'F_Inputs HDD'!Q$13</f>
        <v>1.28709743333333</v>
      </c>
    </row>
    <row r="14" spans="2:9" x14ac:dyDescent="0.6">
      <c r="B14" s="25" t="s">
        <v>3</v>
      </c>
      <c r="C14" s="88">
        <f>'F_Inputs HDD'!R$13</f>
        <v>0.26877171533333299</v>
      </c>
    </row>
    <row r="15" spans="2:9" x14ac:dyDescent="0.6">
      <c r="B15" s="25" t="s">
        <v>4</v>
      </c>
      <c r="C15" s="88">
        <f>'F_Inputs HDD'!S$13</f>
        <v>0.20606048297333299</v>
      </c>
    </row>
    <row r="16" spans="2:9" x14ac:dyDescent="0.6">
      <c r="B16" s="25" t="s">
        <v>5</v>
      </c>
      <c r="C16" s="88">
        <f>'F_Inputs HDD'!T$13</f>
        <v>6.8480692632800003E-2</v>
      </c>
    </row>
    <row r="17" spans="2:6" x14ac:dyDescent="0.6">
      <c r="B17" s="25" t="s">
        <v>6</v>
      </c>
      <c r="C17" s="88">
        <f>'F_Inputs HDD'!U$13</f>
        <v>5.9249306485456003E-2</v>
      </c>
    </row>
    <row r="19" spans="2:6" x14ac:dyDescent="0.6">
      <c r="B19" s="13" t="s">
        <v>352</v>
      </c>
    </row>
    <row r="20" spans="2:6" ht="30.75" x14ac:dyDescent="0.6">
      <c r="B20" s="6" t="s">
        <v>34</v>
      </c>
      <c r="C20" s="15" t="s">
        <v>341</v>
      </c>
      <c r="D20" s="16" t="s">
        <v>385</v>
      </c>
    </row>
    <row r="21" spans="2:6" x14ac:dyDescent="0.6">
      <c r="B21" s="6" t="s">
        <v>353</v>
      </c>
      <c r="C21" s="5">
        <v>0.9486596307582521</v>
      </c>
      <c r="D21" s="27" t="s">
        <v>363</v>
      </c>
    </row>
    <row r="22" spans="2:6" x14ac:dyDescent="0.6">
      <c r="B22" s="37"/>
      <c r="C22" s="58"/>
    </row>
    <row r="23" spans="2:6" x14ac:dyDescent="0.6">
      <c r="B23" s="37"/>
      <c r="C23" s="58"/>
    </row>
    <row r="24" spans="2:6" x14ac:dyDescent="0.6">
      <c r="B24" s="37"/>
      <c r="C24" s="58"/>
    </row>
    <row r="25" spans="2:6" x14ac:dyDescent="0.6">
      <c r="B25" s="37"/>
      <c r="C25" s="37"/>
    </row>
    <row r="27" spans="2:6" x14ac:dyDescent="0.6">
      <c r="B27" s="31" t="s">
        <v>38</v>
      </c>
      <c r="C27" s="30"/>
      <c r="D27" s="30"/>
      <c r="F27" s="28"/>
    </row>
    <row r="28" spans="2:6" ht="46.15" x14ac:dyDescent="0.6">
      <c r="B28" s="15" t="s">
        <v>39</v>
      </c>
      <c r="C28" s="15" t="s">
        <v>330</v>
      </c>
      <c r="D28" s="16" t="s">
        <v>386</v>
      </c>
      <c r="F28" s="26"/>
    </row>
    <row r="29" spans="2:6" x14ac:dyDescent="0.6">
      <c r="B29" s="13"/>
    </row>
    <row r="30" spans="2:6" x14ac:dyDescent="0.6">
      <c r="B30" s="14" t="s">
        <v>20</v>
      </c>
    </row>
    <row r="31" spans="2:6" x14ac:dyDescent="0.6">
      <c r="B31" s="6" t="s">
        <v>21</v>
      </c>
      <c r="C31" s="5">
        <f>0.522 +0.297+0.05+0.072</f>
        <v>0.94099999999999995</v>
      </c>
    </row>
    <row r="32" spans="2:6" x14ac:dyDescent="0.6">
      <c r="B32" s="6" t="s">
        <v>19</v>
      </c>
      <c r="C32" s="59">
        <f>SUM('F_Inputs HDD'!Q199:U199)</f>
        <v>25.241</v>
      </c>
    </row>
    <row r="33" spans="2:9" x14ac:dyDescent="0.6">
      <c r="B33" s="27" t="s">
        <v>22</v>
      </c>
      <c r="C33" s="44">
        <f>(C12-C31)/C32</f>
        <v>3.7584074749742569E-2</v>
      </c>
    </row>
    <row r="34" spans="2:9" x14ac:dyDescent="0.6">
      <c r="B34" s="27" t="s">
        <v>23</v>
      </c>
      <c r="C34" s="6" t="s">
        <v>327</v>
      </c>
    </row>
    <row r="36" spans="2:9" x14ac:dyDescent="0.6">
      <c r="B36" s="14" t="s">
        <v>24</v>
      </c>
      <c r="F36" s="13" t="s">
        <v>25</v>
      </c>
    </row>
    <row r="37" spans="2:9" ht="324" customHeight="1" x14ac:dyDescent="0.6">
      <c r="B37" s="15" t="s">
        <v>26</v>
      </c>
      <c r="C37" s="15" t="s">
        <v>330</v>
      </c>
      <c r="D37" s="16" t="s">
        <v>364</v>
      </c>
      <c r="F37" s="16" t="s">
        <v>337</v>
      </c>
    </row>
    <row r="38" spans="2:9" ht="123" x14ac:dyDescent="0.6">
      <c r="B38" s="15" t="s">
        <v>27</v>
      </c>
      <c r="C38" s="15" t="s">
        <v>330</v>
      </c>
      <c r="D38" s="16" t="s">
        <v>365</v>
      </c>
      <c r="F38" s="16" t="s">
        <v>338</v>
      </c>
    </row>
    <row r="39" spans="2:9" ht="76.900000000000006" x14ac:dyDescent="0.6">
      <c r="B39" s="15" t="s">
        <v>28</v>
      </c>
      <c r="C39" s="15" t="s">
        <v>330</v>
      </c>
      <c r="D39" s="16" t="s">
        <v>366</v>
      </c>
      <c r="F39" s="16" t="s">
        <v>338</v>
      </c>
    </row>
    <row r="40" spans="2:9" ht="230.65" x14ac:dyDescent="0.6">
      <c r="B40" s="15" t="s">
        <v>29</v>
      </c>
      <c r="C40" s="15" t="s">
        <v>328</v>
      </c>
      <c r="D40" s="16" t="s">
        <v>412</v>
      </c>
      <c r="F40" s="16" t="s">
        <v>339</v>
      </c>
    </row>
    <row r="41" spans="2:9" ht="92.25" x14ac:dyDescent="0.6">
      <c r="B41" s="15" t="s">
        <v>30</v>
      </c>
      <c r="C41" s="15" t="s">
        <v>328</v>
      </c>
      <c r="D41" s="16" t="s">
        <v>367</v>
      </c>
      <c r="F41" s="16" t="s">
        <v>339</v>
      </c>
    </row>
    <row r="42" spans="2:9" ht="138.4" x14ac:dyDescent="0.6">
      <c r="B42" s="15" t="s">
        <v>31</v>
      </c>
      <c r="C42" s="15" t="s">
        <v>328</v>
      </c>
      <c r="D42" s="16" t="s">
        <v>387</v>
      </c>
      <c r="F42" s="16" t="s">
        <v>340</v>
      </c>
    </row>
    <row r="43" spans="2:9" ht="123" x14ac:dyDescent="0.6">
      <c r="B43" s="15" t="s">
        <v>32</v>
      </c>
      <c r="C43" s="15" t="s">
        <v>328</v>
      </c>
      <c r="D43" s="16" t="s">
        <v>388</v>
      </c>
      <c r="F43" s="16" t="s">
        <v>340</v>
      </c>
    </row>
    <row r="44" spans="2:9" ht="107.65" x14ac:dyDescent="0.6">
      <c r="B44" s="15" t="s">
        <v>33</v>
      </c>
      <c r="C44" s="15" t="s">
        <v>330</v>
      </c>
      <c r="D44" s="16" t="s">
        <v>368</v>
      </c>
      <c r="F44" s="16" t="s">
        <v>340</v>
      </c>
    </row>
    <row r="45" spans="2:9" x14ac:dyDescent="0.6">
      <c r="B45" s="29"/>
      <c r="C45" s="29"/>
      <c r="D45" s="29"/>
      <c r="F45" s="28"/>
    </row>
    <row r="46" spans="2:9" x14ac:dyDescent="0.6">
      <c r="B46" s="13"/>
      <c r="C46" s="55"/>
      <c r="I46" s="57"/>
    </row>
    <row r="47" spans="2:9" x14ac:dyDescent="0.6">
      <c r="B47" s="13"/>
      <c r="C47" s="55"/>
      <c r="I47" s="56"/>
    </row>
    <row r="51" spans="7:14" x14ac:dyDescent="0.6">
      <c r="G51" s="82"/>
      <c r="H51" s="82"/>
      <c r="I51" s="82"/>
      <c r="J51" s="82"/>
      <c r="K51" s="82"/>
    </row>
    <row r="52" spans="7:14" x14ac:dyDescent="0.6">
      <c r="G52" s="83"/>
      <c r="H52" s="82"/>
      <c r="I52" s="82"/>
      <c r="J52" s="82"/>
      <c r="K52" s="82"/>
      <c r="N52" s="4"/>
    </row>
    <row r="53" spans="7:14" x14ac:dyDescent="0.6">
      <c r="G53" s="83"/>
      <c r="H53" s="82"/>
      <c r="I53" s="82"/>
      <c r="J53" s="82"/>
      <c r="K53" s="82"/>
    </row>
    <row r="54" spans="7:14" x14ac:dyDescent="0.6">
      <c r="G54" s="82"/>
      <c r="H54" s="82"/>
      <c r="I54" s="82"/>
      <c r="J54" s="82"/>
      <c r="K54" s="82"/>
    </row>
    <row r="55" spans="7:14" x14ac:dyDescent="0.6">
      <c r="G55" s="82"/>
      <c r="H55" s="82"/>
      <c r="I55" s="82"/>
      <c r="J55" s="82"/>
      <c r="K55" s="82"/>
    </row>
    <row r="56" spans="7:14" x14ac:dyDescent="0.6">
      <c r="G56" s="82"/>
      <c r="H56" s="82"/>
      <c r="I56" s="82"/>
      <c r="J56" s="82"/>
      <c r="K56" s="82"/>
    </row>
    <row r="57" spans="7:14" x14ac:dyDescent="0.6">
      <c r="G57" s="82"/>
      <c r="H57" s="82"/>
      <c r="I57" s="82"/>
      <c r="J57" s="82"/>
      <c r="K57" s="82"/>
    </row>
  </sheetData>
  <mergeCells count="1">
    <mergeCell ref="C8:D8"/>
  </mergeCells>
  <dataValidations count="6">
    <dataValidation type="list" allowBlank="1" showInputMessage="1" showErrorMessage="1" sqref="C20">
      <formula1>"Accept, Partial accept, Reject"</formula1>
    </dataValidation>
    <dataValidation type="list" allowBlank="1" showInputMessage="1" showErrorMessage="1" sqref="C28">
      <formula1>"Pass, Partial pass, Marginal pass, Fail"</formula1>
    </dataValidation>
    <dataValidation type="list" allowBlank="1" showInputMessage="1" showErrorMessage="1" sqref="C34">
      <formula1>"Yes,No"</formula1>
    </dataValidation>
    <dataValidation type="list" allowBlank="1" showInputMessage="1" showErrorMessage="1" sqref="C9">
      <formula1>"ANH,NES,NWT,SRN,SVT,SWB,TMS,WSH,HDD,WSX,YKY,AFW,BRL,DVW,PRT,SES,SEW,SSC"</formula1>
    </dataValidation>
    <dataValidation type="list" allowBlank="1" showInputMessage="1" showErrorMessage="1" sqref="C10">
      <formula1>#REF!</formula1>
    </dataValidation>
    <dataValidation type="list" allowBlank="1" showInputMessage="1" showErrorMessage="1" sqref="C27 C37:C45">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27"/>
  <sheetViews>
    <sheetView showGridLines="0" zoomScale="80" zoomScaleNormal="80" workbookViewId="0">
      <selection activeCell="F29" sqref="F29"/>
    </sheetView>
  </sheetViews>
  <sheetFormatPr defaultColWidth="8.59765625" defaultRowHeight="13.15" x14ac:dyDescent="0.4"/>
  <cols>
    <col min="1" max="1" width="2.19921875" style="60" customWidth="1"/>
    <col min="2" max="2" width="20.33203125" style="61" customWidth="1"/>
    <col min="3" max="3" width="24.06640625" style="60" customWidth="1"/>
    <col min="4" max="4" width="15.796875" style="60" bestFit="1" customWidth="1"/>
    <col min="5" max="5" width="13.06640625" style="60" customWidth="1"/>
    <col min="6" max="6" width="15.19921875" style="60" customWidth="1"/>
    <col min="7" max="7" width="12.19921875" style="60" bestFit="1" customWidth="1"/>
    <col min="8" max="8" width="15" style="60" customWidth="1"/>
    <col min="9" max="9" width="8.33203125" style="60" bestFit="1" customWidth="1"/>
    <col min="10" max="10" width="19.06640625" style="60" customWidth="1"/>
    <col min="11" max="11" width="17.33203125" style="60" customWidth="1"/>
    <col min="12" max="12" width="16.59765625" style="60" customWidth="1"/>
    <col min="13" max="13" width="22.19921875" style="60" customWidth="1"/>
    <col min="14" max="14" width="19.06640625" style="60" customWidth="1"/>
    <col min="15" max="15" width="19.59765625" style="60" customWidth="1"/>
    <col min="16" max="16" width="18.06640625" style="60" customWidth="1"/>
    <col min="17" max="16384" width="8.59765625" style="60"/>
  </cols>
  <sheetData>
    <row r="1" spans="2:8" s="68" customFormat="1" ht="15" customHeight="1" x14ac:dyDescent="0.4">
      <c r="B1" s="69" t="s">
        <v>381</v>
      </c>
      <c r="C1" s="70"/>
      <c r="D1" s="70"/>
      <c r="E1" s="70"/>
      <c r="F1" s="70"/>
      <c r="G1" s="71"/>
      <c r="H1" s="71"/>
    </row>
    <row r="2" spans="2:8" ht="15" customHeight="1" x14ac:dyDescent="0.5">
      <c r="B2" s="72" t="s">
        <v>382</v>
      </c>
      <c r="C2" s="73"/>
      <c r="D2" s="73"/>
      <c r="E2" s="73"/>
      <c r="F2" s="73"/>
    </row>
    <row r="3" spans="2:8" x14ac:dyDescent="0.4">
      <c r="G3" s="62"/>
    </row>
    <row r="4" spans="2:8" ht="26.25" x14ac:dyDescent="0.4">
      <c r="B4" s="76" t="s">
        <v>35</v>
      </c>
      <c r="C4" s="77" t="s">
        <v>36</v>
      </c>
      <c r="D4" s="77" t="s">
        <v>16</v>
      </c>
      <c r="E4" s="77" t="s">
        <v>350</v>
      </c>
      <c r="F4" s="77" t="s">
        <v>354</v>
      </c>
      <c r="G4" s="78" t="s">
        <v>355</v>
      </c>
      <c r="H4" s="78" t="s">
        <v>356</v>
      </c>
    </row>
    <row r="5" spans="2:8" x14ac:dyDescent="0.4">
      <c r="B5" s="65" t="str">
        <f>'HDD-WN601001'!$C$11</f>
        <v>HDD-WN601001</v>
      </c>
      <c r="C5" s="74" t="str">
        <f>'HDD-WN601001'!$B$1</f>
        <v>Supply Resilience</v>
      </c>
      <c r="D5" s="63" t="str">
        <f>'HDD-WN601001'!$C10</f>
        <v>water network plus</v>
      </c>
      <c r="E5" s="63">
        <f>'HDD-WN601001'!C12</f>
        <v>8.6999999999999993</v>
      </c>
      <c r="F5" s="63">
        <f>'HDD-WN601001'!$C$21</f>
        <v>0</v>
      </c>
      <c r="G5" s="63" t="str">
        <f>'HDD-WN601001'!$C$28</f>
        <v>Fail</v>
      </c>
      <c r="H5" s="63" t="str">
        <f>'HDD-WN601001'!$C$20</f>
        <v>Reject</v>
      </c>
    </row>
    <row r="6" spans="2:8" x14ac:dyDescent="0.4">
      <c r="B6" s="65" t="str">
        <f>'HDD-WR801001'!$C$11</f>
        <v>HDD-WR801001</v>
      </c>
      <c r="C6" s="74" t="str">
        <f>'HDD-WR801001'!$B$1</f>
        <v>Reservoir Safety</v>
      </c>
      <c r="D6" s="65" t="str">
        <f>'HDD-WR801001'!$C$10</f>
        <v>Water resources</v>
      </c>
      <c r="E6" s="75">
        <f>'HDD-WR801001'!C12</f>
        <v>7.08</v>
      </c>
      <c r="F6" s="63">
        <f>'HDD-WR801001'!$C$21</f>
        <v>2.31</v>
      </c>
      <c r="G6" s="63" t="str">
        <f>'HDD-WR801001'!$C$28</f>
        <v>Partial pass</v>
      </c>
      <c r="H6" s="63" t="str">
        <f>'HDD-WR801001'!$C$20</f>
        <v>Partial accept</v>
      </c>
    </row>
    <row r="7" spans="2:8" x14ac:dyDescent="0.4">
      <c r="B7" s="65" t="str">
        <f>'HDD-WN602001'!$C$11</f>
        <v>HDD-WN602001</v>
      </c>
      <c r="C7" s="74" t="str">
        <f>'HDD-WN602001'!$B$1</f>
        <v>Reducing Lead</v>
      </c>
      <c r="D7" s="63" t="str">
        <f>'HDD-WN602001'!$C10</f>
        <v>water network plus</v>
      </c>
      <c r="E7" s="63">
        <f>'HDD-WN602001'!C12</f>
        <v>2.9299999999999997</v>
      </c>
      <c r="F7" s="63">
        <f>'HDD-WN602001'!$C$21</f>
        <v>1.8240809605694093</v>
      </c>
      <c r="G7" s="63" t="str">
        <f>'HDD-WN602001'!$C$28</f>
        <v>Partial pass</v>
      </c>
      <c r="H7" s="63" t="str">
        <f>'HDD-WN602001'!$C$20</f>
        <v>Partial accept</v>
      </c>
    </row>
    <row r="8" spans="2:8" ht="26.25" x14ac:dyDescent="0.4">
      <c r="B8" s="65" t="str">
        <f>'HDD-WR803001'!$C$11</f>
        <v>HDD-WR803001</v>
      </c>
      <c r="C8" s="74" t="str">
        <f>'HDD-WR803001'!$B$1</f>
        <v>Density and economies of scale</v>
      </c>
      <c r="D8" s="63" t="str">
        <f>'HDD-WR803001'!$C10</f>
        <v>water network plus</v>
      </c>
      <c r="E8" s="63">
        <f>'HDD-WR803001'!C12</f>
        <v>0</v>
      </c>
      <c r="F8" s="63">
        <f>'HDD-WR803001'!$C$21</f>
        <v>0</v>
      </c>
      <c r="G8" s="63" t="str">
        <f>'HDD-WR803001'!$C$28</f>
        <v>N/A</v>
      </c>
      <c r="H8" s="63">
        <f>'HDD-WR803001'!$C$20</f>
        <v>0</v>
      </c>
    </row>
    <row r="9" spans="2:8" ht="26.25" x14ac:dyDescent="0.4">
      <c r="B9" s="65" t="str">
        <f>'HDD-WR802001'!C11</f>
        <v>HDD-WR802001</v>
      </c>
      <c r="C9" s="74" t="str">
        <f>'HDD-WR802001'!B1</f>
        <v>Enhancing biodiversity and well-being</v>
      </c>
      <c r="D9" s="63" t="str">
        <f>'HDD-WR802001'!C10</f>
        <v>water network plus</v>
      </c>
      <c r="E9" s="63">
        <f>'HDD-WR802001'!C12</f>
        <v>1.8896596307582521</v>
      </c>
      <c r="F9" s="63">
        <f>'HDD-WR802001'!C21</f>
        <v>0.9486596307582521</v>
      </c>
      <c r="G9" s="63" t="str">
        <f>'HDD-WR802001'!C28</f>
        <v>Partial pass</v>
      </c>
      <c r="H9" s="63" t="str">
        <f>'HDD-WR802001'!C20</f>
        <v>Partial accept</v>
      </c>
    </row>
    <row r="18" spans="2:9" x14ac:dyDescent="0.4">
      <c r="B18" s="64" t="s">
        <v>346</v>
      </c>
      <c r="E18" s="64" t="s">
        <v>348</v>
      </c>
    </row>
    <row r="19" spans="2:9" x14ac:dyDescent="0.4">
      <c r="B19" s="65" t="s">
        <v>7</v>
      </c>
      <c r="C19" s="63">
        <f>SUMIF($D$5:$D$16,$B19,$F$5:$F$16)</f>
        <v>2.31</v>
      </c>
      <c r="E19" s="66" t="s">
        <v>328</v>
      </c>
      <c r="F19" s="66" t="s">
        <v>349</v>
      </c>
      <c r="G19" s="66" t="s">
        <v>330</v>
      </c>
      <c r="H19" s="66" t="s">
        <v>334</v>
      </c>
      <c r="I19" s="67" t="s">
        <v>335</v>
      </c>
    </row>
    <row r="20" spans="2:9" x14ac:dyDescent="0.4">
      <c r="B20" s="65" t="s">
        <v>347</v>
      </c>
      <c r="C20" s="63">
        <f t="shared" ref="C20:C23" si="0">SUMIF($D$5:$D$16,$B20,$F$5:$F$16)</f>
        <v>2.7727405913276613</v>
      </c>
      <c r="E20" s="96">
        <f>COUNTIF($G$5:$G$16,E$19)</f>
        <v>0</v>
      </c>
      <c r="F20" s="96">
        <f t="shared" ref="F20:I20" si="1">COUNTIF($G$5:$G$16,F$19)</f>
        <v>0</v>
      </c>
      <c r="G20" s="96">
        <f t="shared" si="1"/>
        <v>3</v>
      </c>
      <c r="H20" s="96">
        <f t="shared" si="1"/>
        <v>1</v>
      </c>
      <c r="I20" s="96">
        <f t="shared" si="1"/>
        <v>1</v>
      </c>
    </row>
    <row r="21" spans="2:9" x14ac:dyDescent="0.4">
      <c r="B21" s="65" t="s">
        <v>8</v>
      </c>
      <c r="C21" s="63">
        <f t="shared" si="0"/>
        <v>0</v>
      </c>
    </row>
    <row r="22" spans="2:9" x14ac:dyDescent="0.4">
      <c r="B22" s="65" t="s">
        <v>37</v>
      </c>
      <c r="C22" s="63">
        <f t="shared" si="0"/>
        <v>0</v>
      </c>
    </row>
    <row r="23" spans="2:9" x14ac:dyDescent="0.4">
      <c r="B23" s="65" t="s">
        <v>9</v>
      </c>
      <c r="C23" s="63">
        <f t="shared" si="0"/>
        <v>0</v>
      </c>
    </row>
    <row r="24" spans="2:9" x14ac:dyDescent="0.4">
      <c r="B24" s="92"/>
      <c r="C24" s="93"/>
    </row>
    <row r="25" spans="2:9" x14ac:dyDescent="0.4">
      <c r="B25" s="92"/>
      <c r="C25" s="93"/>
    </row>
    <row r="26" spans="2:9" x14ac:dyDescent="0.4">
      <c r="B26" s="94"/>
      <c r="C26" s="95"/>
    </row>
    <row r="27" spans="2:9" x14ac:dyDescent="0.4">
      <c r="B27" s="94"/>
      <c r="C27" s="95"/>
    </row>
  </sheetData>
  <conditionalFormatting sqref="I19">
    <cfRule type="containsText" dxfId="3" priority="1" operator="containsText" text="Fail">
      <formula>NOT(ISERROR(SEARCH("Fail",I19)))</formula>
    </cfRule>
    <cfRule type="containsText" dxfId="2" priority="2" operator="containsText" text="Marginal pass">
      <formula>NOT(ISERROR(SEARCH("Marginal pass",I19)))</formula>
    </cfRule>
    <cfRule type="containsText" dxfId="1" priority="3" operator="containsText" text="Partial Pass">
      <formula>NOT(ISERROR(SEARCH("Partial Pass",I19)))</formula>
    </cfRule>
    <cfRule type="containsText" dxfId="0" priority="4" operator="containsText" text="Pass">
      <formula>NOT(ISERROR(SEARCH("Pass",I19)))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Cover</vt:lpstr>
      <vt:lpstr>F_Inputs HDD</vt:lpstr>
      <vt:lpstr>HDD-WN601001</vt:lpstr>
      <vt:lpstr>HDD-WR801001</vt:lpstr>
      <vt:lpstr>HDD-WN602001</vt:lpstr>
      <vt:lpstr>HDD-WR803001</vt:lpstr>
      <vt:lpstr>HDD-WR802001</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2019-01-24T12:58:26Z</dcterms:created>
  <dcterms:modified xsi:type="dcterms:W3CDTF">2019-01-24T15:12:31Z</dcterms:modified>
  <cp:category/>
  <cp:contentStatus/>
</cp:coreProperties>
</file>