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24226"/>
  <bookViews>
    <workbookView xWindow="0" yWindow="0" windowWidth="11220" windowHeight="6720" tabRatio="530"/>
  </bookViews>
  <sheets>
    <sheet name="Cover" sheetId="14" r:id="rId1"/>
    <sheet name="F_Inputs SRN" sheetId="25" r:id="rId2"/>
    <sheet name="SRN-WWN802001" sheetId="6" r:id="rId3"/>
    <sheet name="SRN-WWN801001" sheetId="23" r:id="rId4"/>
    <sheet name="SRN-WWN803001" sheetId="24" r:id="rId5"/>
    <sheet name="Summary" sheetId="19" r:id="rId6"/>
  </sheets>
  <calcPr calcId="152511"/>
</workbook>
</file>

<file path=xl/calcChain.xml><?xml version="1.0" encoding="utf-8"?>
<calcChain xmlns="http://schemas.openxmlformats.org/spreadsheetml/2006/main">
  <c r="C21" i="6" l="1"/>
  <c r="C32" i="23" l="1"/>
  <c r="C32" i="6"/>
  <c r="C11" i="24" l="1"/>
  <c r="C11" i="23"/>
  <c r="C11" i="6"/>
  <c r="C31" i="6" l="1"/>
  <c r="C31" i="24" l="1"/>
  <c r="C13" i="24"/>
  <c r="C14" i="24"/>
  <c r="C15" i="24"/>
  <c r="C16" i="24"/>
  <c r="C17" i="24"/>
  <c r="C12" i="24" l="1"/>
  <c r="E7" i="19" s="1"/>
  <c r="C17" i="23"/>
  <c r="C16" i="23"/>
  <c r="C15" i="23"/>
  <c r="C14" i="23"/>
  <c r="C13" i="23"/>
  <c r="C32" i="24" l="1"/>
  <c r="C12" i="23"/>
  <c r="C17" i="6"/>
  <c r="C16" i="6"/>
  <c r="C15" i="6"/>
  <c r="C14" i="6"/>
  <c r="C13" i="6"/>
  <c r="E6" i="19" l="1"/>
  <c r="C21" i="23"/>
  <c r="C33" i="23"/>
  <c r="C12" i="6"/>
  <c r="E5" i="19" l="1"/>
  <c r="C33" i="6"/>
  <c r="D7" i="19"/>
  <c r="G7" i="19" l="1"/>
  <c r="H7" i="19"/>
  <c r="F7" i="19"/>
  <c r="C7" i="19"/>
  <c r="G6" i="19"/>
  <c r="H6" i="19"/>
  <c r="F6" i="19"/>
  <c r="D6" i="19"/>
  <c r="C6" i="19"/>
  <c r="B6" i="19"/>
  <c r="G5" i="19"/>
  <c r="H5" i="19"/>
  <c r="F5" i="19"/>
  <c r="D5" i="19"/>
  <c r="C5" i="19"/>
  <c r="B5" i="19"/>
  <c r="F20" i="19" l="1"/>
  <c r="G20" i="19"/>
  <c r="H20" i="19"/>
  <c r="I20" i="19"/>
  <c r="E20" i="19"/>
  <c r="C23" i="19"/>
  <c r="C19" i="19"/>
  <c r="C20" i="19"/>
  <c r="C22" i="19"/>
  <c r="C21" i="19"/>
  <c r="B7" i="19"/>
</calcChain>
</file>

<file path=xl/sharedStrings.xml><?xml version="1.0" encoding="utf-8"?>
<sst xmlns="http://schemas.openxmlformats.org/spreadsheetml/2006/main" count="1317" uniqueCount="381">
  <si>
    <t>Cover sheet</t>
  </si>
  <si>
    <t>Company</t>
  </si>
  <si>
    <t>2020-21</t>
  </si>
  <si>
    <t>2021-22</t>
  </si>
  <si>
    <t>2022-23</t>
  </si>
  <si>
    <t>2023-24</t>
  </si>
  <si>
    <t>2024-25</t>
  </si>
  <si>
    <t>Water resources</t>
  </si>
  <si>
    <t>Bioresources</t>
  </si>
  <si>
    <t>Residential retail</t>
  </si>
  <si>
    <t>The assessor</t>
  </si>
  <si>
    <t>Assessor's name</t>
  </si>
  <si>
    <t>Date of plenary meeting</t>
  </si>
  <si>
    <t>Peer review (initials, date and QA log ref.)</t>
  </si>
  <si>
    <t>The claim</t>
  </si>
  <si>
    <t>Description of claim</t>
  </si>
  <si>
    <t>Control</t>
  </si>
  <si>
    <t>Claim identifier (number)</t>
  </si>
  <si>
    <t>Value of claim for AMP7 (£m)</t>
  </si>
  <si>
    <t>Totex for control (£m)</t>
  </si>
  <si>
    <t>Materiality</t>
  </si>
  <si>
    <t>Implicit allowance - see box (£m)</t>
  </si>
  <si>
    <t>Materiality post implicit allowance (%)</t>
  </si>
  <si>
    <t>Is the claim post implicit allowance material?</t>
  </si>
  <si>
    <t>Assessment gates</t>
  </si>
  <si>
    <t>References</t>
  </si>
  <si>
    <t>Need for investment</t>
  </si>
  <si>
    <t>Need for adjustment</t>
  </si>
  <si>
    <t>Management control</t>
  </si>
  <si>
    <t>Best option for customers</t>
  </si>
  <si>
    <t>Robustness and efficiency of costs</t>
  </si>
  <si>
    <t>Customer protection</t>
  </si>
  <si>
    <t>Affordability</t>
  </si>
  <si>
    <t>Board assurance</t>
  </si>
  <si>
    <t>Overall assessment result</t>
  </si>
  <si>
    <t>Claim ID</t>
  </si>
  <si>
    <t>Name</t>
  </si>
  <si>
    <t>Water network plus</t>
  </si>
  <si>
    <t>Wastewater network plus</t>
  </si>
  <si>
    <t>IAP scoring</t>
  </si>
  <si>
    <t>Assessment of overall quality for IAP scoring</t>
  </si>
  <si>
    <t>Thanet Groundwater Protection Scheme</t>
  </si>
  <si>
    <t>Bathing waters</t>
  </si>
  <si>
    <t>Growth - Whitfield</t>
  </si>
  <si>
    <t>Price Review 2019</t>
  </si>
  <si>
    <t>£m</t>
  </si>
  <si>
    <t>Capital expenditure - Totex - Sludge treatment</t>
  </si>
  <si>
    <t>WWS1021SDT</t>
  </si>
  <si>
    <t>SRN</t>
  </si>
  <si>
    <t>Expenditure  - Total business retail costs, less services to developers and miscellaneous costs</t>
  </si>
  <si>
    <t>R40010</t>
  </si>
  <si>
    <t>Capital expeniture on assets principally used by retail - Total</t>
  </si>
  <si>
    <t>BM4017_PR19</t>
  </si>
  <si>
    <t>Expenditure - Total residential retail costs (opex plus depreciation, excluding third party services)  - Total</t>
  </si>
  <si>
    <t>R1002</t>
  </si>
  <si>
    <t>Capital expenditure - Totex - Sludge disposal</t>
  </si>
  <si>
    <t>WWS1021SDD</t>
  </si>
  <si>
    <t>Capital expenditure - Totex - Sludge transport</t>
  </si>
  <si>
    <t>WWS1021STP</t>
  </si>
  <si>
    <t>Totex - Sewage treatment and disposal</t>
  </si>
  <si>
    <t>WWS1021STD</t>
  </si>
  <si>
    <t>Capital expenditure - Totex - Sewage treatment</t>
  </si>
  <si>
    <t>WWS1021ST</t>
  </si>
  <si>
    <t>Capital expenditure - Totex - Sewage collection</t>
  </si>
  <si>
    <t>WWS1021SC</t>
  </si>
  <si>
    <t>Totex - Treated water distribution</t>
  </si>
  <si>
    <t>WS1021TWD</t>
  </si>
  <si>
    <t>Totex - Water treatment</t>
  </si>
  <si>
    <t>WS1021WT</t>
  </si>
  <si>
    <t>Capital Expenditure (excluding Atypical expenditure) - Totex - Raw water distribution</t>
  </si>
  <si>
    <t>WS1021RWD</t>
  </si>
  <si>
    <t>Capital Expenditure (excluding Atypical expenditure) - Totex - Water resources</t>
  </si>
  <si>
    <t>WS1021WR</t>
  </si>
  <si>
    <t>Special cost claim 8 - Historic total expenditure</t>
  </si>
  <si>
    <t>R208004</t>
  </si>
  <si>
    <t>Special cost claim 8 - Total expenditure used for the purpose of business plan</t>
  </si>
  <si>
    <t>R208003</t>
  </si>
  <si>
    <t>text</t>
  </si>
  <si>
    <t>Special cost claim 8 - Type of special cost claim</t>
  </si>
  <si>
    <t>R208002</t>
  </si>
  <si>
    <t>Special cost claim 8 - Description of special cost claim</t>
  </si>
  <si>
    <t>R208001</t>
  </si>
  <si>
    <t>Special cost claim 7 - Historic total expenditure</t>
  </si>
  <si>
    <t>R207004</t>
  </si>
  <si>
    <t>Special cost claim 7 - Total expenditure used for the purpose of business plan</t>
  </si>
  <si>
    <t>R207003</t>
  </si>
  <si>
    <t>Special cost claim 7 - Type of special cost claim</t>
  </si>
  <si>
    <t>R207002</t>
  </si>
  <si>
    <t>Special cost claim 7 - Description of special cost claim</t>
  </si>
  <si>
    <t>R207001</t>
  </si>
  <si>
    <t>Special cost claim 6 - Historic total expenditure</t>
  </si>
  <si>
    <t>R206004</t>
  </si>
  <si>
    <t>Special cost claim 6 - Total expenditure used for the purpose of business plan</t>
  </si>
  <si>
    <t>R206003</t>
  </si>
  <si>
    <t>Special cost claim 6 - Type of special cost claim</t>
  </si>
  <si>
    <t>R206002</t>
  </si>
  <si>
    <t>Special cost claim 6 - Description of special cost claim</t>
  </si>
  <si>
    <t>R206001</t>
  </si>
  <si>
    <t>Special cost claim 5 - Historic total expenditure</t>
  </si>
  <si>
    <t>R205004</t>
  </si>
  <si>
    <t>Special cost claim 5 - Total expenditure used for the purpose of business plan</t>
  </si>
  <si>
    <t>R205003</t>
  </si>
  <si>
    <t>Special cost claim 5 - Type of special cost claim</t>
  </si>
  <si>
    <t>R205002</t>
  </si>
  <si>
    <t>Special cost claim 5 - Description of special cost claim</t>
  </si>
  <si>
    <t>R205001</t>
  </si>
  <si>
    <t>Special cost claim 4 - Historic total expenditure</t>
  </si>
  <si>
    <t>R204004</t>
  </si>
  <si>
    <t>Special cost claim 4 - Total expenditure used for the purpose of business plan</t>
  </si>
  <si>
    <t>R204003</t>
  </si>
  <si>
    <t>Special cost claim 4 - Type of special cost claim</t>
  </si>
  <si>
    <t>R204002</t>
  </si>
  <si>
    <t>Special cost claim 4 - Description of special cost claim</t>
  </si>
  <si>
    <t>R204001</t>
  </si>
  <si>
    <t>Special cost claim 3 - Historic total expenditure</t>
  </si>
  <si>
    <t>R203004</t>
  </si>
  <si>
    <t>Special cost claim 3 - Total expenditure used for the purpose of business plan</t>
  </si>
  <si>
    <t>R203003</t>
  </si>
  <si>
    <t>Special cost claim 3 - Type of special cost claim</t>
  </si>
  <si>
    <t>R203002</t>
  </si>
  <si>
    <t>Special cost claim 3 - Description of special cost claim</t>
  </si>
  <si>
    <t>R203001</t>
  </si>
  <si>
    <t>Special cost claim 2 - Historic total expenditure</t>
  </si>
  <si>
    <t>R202004</t>
  </si>
  <si>
    <t>Special cost claim 2 - Total expenditure used for the purpose of business plan</t>
  </si>
  <si>
    <t>R202003</t>
  </si>
  <si>
    <t>Special cost claim 2 - Type of special cost claim</t>
  </si>
  <si>
    <t>R202002</t>
  </si>
  <si>
    <t>Special cost claim 2 - Description of special cost claim</t>
  </si>
  <si>
    <t>R202001</t>
  </si>
  <si>
    <t>Special cost claim 1 - Historic total expenditure</t>
  </si>
  <si>
    <t>R201004</t>
  </si>
  <si>
    <t>Special cost claim 1 - Total expenditure used for the purpose of business plan</t>
  </si>
  <si>
    <t>R201003</t>
  </si>
  <si>
    <t>Special cost claim 1 - Type of special cost claim</t>
  </si>
  <si>
    <t>R201002</t>
  </si>
  <si>
    <t>Special cost claim 1 - Description of special cost claim</t>
  </si>
  <si>
    <t>R201001</t>
  </si>
  <si>
    <t>R608004</t>
  </si>
  <si>
    <t>R608003</t>
  </si>
  <si>
    <t>R608002</t>
  </si>
  <si>
    <t>R608001</t>
  </si>
  <si>
    <t>R607004</t>
  </si>
  <si>
    <t>R607003</t>
  </si>
  <si>
    <t>R607002</t>
  </si>
  <si>
    <t>R607001</t>
  </si>
  <si>
    <t>R606004</t>
  </si>
  <si>
    <t>R606003</t>
  </si>
  <si>
    <t>R606002</t>
  </si>
  <si>
    <t>R606001</t>
  </si>
  <si>
    <t>R605004</t>
  </si>
  <si>
    <t>R605003</t>
  </si>
  <si>
    <t>R605002</t>
  </si>
  <si>
    <t>R605001</t>
  </si>
  <si>
    <t>R604004</t>
  </si>
  <si>
    <t>R604003</t>
  </si>
  <si>
    <t>R604002</t>
  </si>
  <si>
    <t>R604001</t>
  </si>
  <si>
    <t>R603004</t>
  </si>
  <si>
    <t>R603003</t>
  </si>
  <si>
    <t>R603002</t>
  </si>
  <si>
    <t>R603001</t>
  </si>
  <si>
    <t>R602004</t>
  </si>
  <si>
    <t>R602003</t>
  </si>
  <si>
    <t>R602002</t>
  </si>
  <si>
    <t>R602001</t>
  </si>
  <si>
    <t>R601004</t>
  </si>
  <si>
    <t>R601003</t>
  </si>
  <si>
    <t>R601002</t>
  </si>
  <si>
    <t>R601001</t>
  </si>
  <si>
    <t>BIO708004</t>
  </si>
  <si>
    <t>BIO708003</t>
  </si>
  <si>
    <t>BIO708002</t>
  </si>
  <si>
    <t>BIO708001</t>
  </si>
  <si>
    <t>BIO707004</t>
  </si>
  <si>
    <t>BIO707003</t>
  </si>
  <si>
    <t>BIO707002</t>
  </si>
  <si>
    <t>BIO707001</t>
  </si>
  <si>
    <t>BIO706004</t>
  </si>
  <si>
    <t>BIO706003</t>
  </si>
  <si>
    <t>BIO706002</t>
  </si>
  <si>
    <t>BIO706001</t>
  </si>
  <si>
    <t>BIO705004</t>
  </si>
  <si>
    <t>BIO705003</t>
  </si>
  <si>
    <t>BIO705002</t>
  </si>
  <si>
    <t>BIO705001</t>
  </si>
  <si>
    <t>BIO704004</t>
  </si>
  <si>
    <t>BIO704003</t>
  </si>
  <si>
    <t>BIO704002</t>
  </si>
  <si>
    <t>BIO704001</t>
  </si>
  <si>
    <t>BIO703004</t>
  </si>
  <si>
    <t>BIO703003</t>
  </si>
  <si>
    <t>BIO703002</t>
  </si>
  <si>
    <t>BIO703001</t>
  </si>
  <si>
    <t>BIO702004</t>
  </si>
  <si>
    <t>BIO702003</t>
  </si>
  <si>
    <t>BIO702002</t>
  </si>
  <si>
    <t>BIO702001</t>
  </si>
  <si>
    <t>BIO701004</t>
  </si>
  <si>
    <t>BIO701003</t>
  </si>
  <si>
    <t>BIO701002</t>
  </si>
  <si>
    <t>BIO701001</t>
  </si>
  <si>
    <t>WWN808004</t>
  </si>
  <si>
    <t>WWN808003</t>
  </si>
  <si>
    <t>WWN808002</t>
  </si>
  <si>
    <t>WWN808001</t>
  </si>
  <si>
    <t>WWN807004</t>
  </si>
  <si>
    <t>WWN807003</t>
  </si>
  <si>
    <t>WWN807002</t>
  </si>
  <si>
    <t>WWN807001</t>
  </si>
  <si>
    <t>WWN806004</t>
  </si>
  <si>
    <t>WWN806003</t>
  </si>
  <si>
    <t>WWN806002</t>
  </si>
  <si>
    <t>WWN806001</t>
  </si>
  <si>
    <t>WWN805004</t>
  </si>
  <si>
    <t>WWN805003</t>
  </si>
  <si>
    <t>WWN805002</t>
  </si>
  <si>
    <t>WWN805001</t>
  </si>
  <si>
    <t>WWN804004</t>
  </si>
  <si>
    <t>WWN804003</t>
  </si>
  <si>
    <t>WWN804002</t>
  </si>
  <si>
    <t>WWN804001</t>
  </si>
  <si>
    <t>WWN803004</t>
  </si>
  <si>
    <t>WWN803003</t>
  </si>
  <si>
    <t>Material new costs</t>
  </si>
  <si>
    <t>WWN803002</t>
  </si>
  <si>
    <t>WWN803001</t>
  </si>
  <si>
    <t>WWN802004</t>
  </si>
  <si>
    <t>WWN802003</t>
  </si>
  <si>
    <t>Atypically large multi-amp investment</t>
  </si>
  <si>
    <t>WWN802002</t>
  </si>
  <si>
    <t>WWN802001</t>
  </si>
  <si>
    <t>WWN801004</t>
  </si>
  <si>
    <t>WWN801003</t>
  </si>
  <si>
    <t>Customer supported spending for non-statutory enhancements</t>
  </si>
  <si>
    <t>WWN801002</t>
  </si>
  <si>
    <t>WWN801001</t>
  </si>
  <si>
    <t>WN608004</t>
  </si>
  <si>
    <t>WN608003</t>
  </si>
  <si>
    <t>WN608002</t>
  </si>
  <si>
    <t>WN608001</t>
  </si>
  <si>
    <t>WN607004</t>
  </si>
  <si>
    <t>WN607003</t>
  </si>
  <si>
    <t>WN607002</t>
  </si>
  <si>
    <t>WN607001</t>
  </si>
  <si>
    <t>WN606004</t>
  </si>
  <si>
    <t>WN606003</t>
  </si>
  <si>
    <t>WN606002</t>
  </si>
  <si>
    <t>WN606001</t>
  </si>
  <si>
    <t>WN605004</t>
  </si>
  <si>
    <t>WN605003</t>
  </si>
  <si>
    <t>WN605002</t>
  </si>
  <si>
    <t>WN605001</t>
  </si>
  <si>
    <t>WN604004</t>
  </si>
  <si>
    <t>WN604003</t>
  </si>
  <si>
    <t>WN604002</t>
  </si>
  <si>
    <t>WN604001</t>
  </si>
  <si>
    <t>WN603004</t>
  </si>
  <si>
    <t>WN603003</t>
  </si>
  <si>
    <t>WN603002</t>
  </si>
  <si>
    <t>WN603001</t>
  </si>
  <si>
    <t>WN602004</t>
  </si>
  <si>
    <t>WN602003</t>
  </si>
  <si>
    <t>WN602002</t>
  </si>
  <si>
    <t>WN602001</t>
  </si>
  <si>
    <t>WN601004</t>
  </si>
  <si>
    <t>WN601003</t>
  </si>
  <si>
    <t>WN601002</t>
  </si>
  <si>
    <t>WN601001</t>
  </si>
  <si>
    <t>WR808004</t>
  </si>
  <si>
    <t>WR808003</t>
  </si>
  <si>
    <t>WR808002</t>
  </si>
  <si>
    <t>WR808001</t>
  </si>
  <si>
    <t>WR807004</t>
  </si>
  <si>
    <t>WR807003</t>
  </si>
  <si>
    <t>WR807002</t>
  </si>
  <si>
    <t>WR807001</t>
  </si>
  <si>
    <t>WR806004</t>
  </si>
  <si>
    <t>WR806003</t>
  </si>
  <si>
    <t>WR806002</t>
  </si>
  <si>
    <t>WR806001</t>
  </si>
  <si>
    <t>WR805004</t>
  </si>
  <si>
    <t>WR805003</t>
  </si>
  <si>
    <t>WR805002</t>
  </si>
  <si>
    <t>WR805001</t>
  </si>
  <si>
    <t>WR804004</t>
  </si>
  <si>
    <t>WR804003</t>
  </si>
  <si>
    <t>WR804002</t>
  </si>
  <si>
    <t>WR804001</t>
  </si>
  <si>
    <t>WR803004</t>
  </si>
  <si>
    <t>WR803003</t>
  </si>
  <si>
    <t>WR803002</t>
  </si>
  <si>
    <t>WR803001</t>
  </si>
  <si>
    <t>WR802004</t>
  </si>
  <si>
    <t>WR802003</t>
  </si>
  <si>
    <t>WR802002</t>
  </si>
  <si>
    <t>WR802001</t>
  </si>
  <si>
    <t>WR801004</t>
  </si>
  <si>
    <t>WR801003</t>
  </si>
  <si>
    <t>WR801002</t>
  </si>
  <si>
    <t>WR801001</t>
  </si>
  <si>
    <t>Latest</t>
  </si>
  <si>
    <t>Default for Price Review 2019 base run</t>
  </si>
  <si>
    <t>2019-20</t>
  </si>
  <si>
    <t>2018-19</t>
  </si>
  <si>
    <t>2017-18</t>
  </si>
  <si>
    <t>2016-17</t>
  </si>
  <si>
    <t>2015-16</t>
  </si>
  <si>
    <t>2014-15</t>
  </si>
  <si>
    <t>2013-14</t>
  </si>
  <si>
    <t>2012-13</t>
  </si>
  <si>
    <t>2011-12</t>
  </si>
  <si>
    <t>2010-11</t>
  </si>
  <si>
    <t>Description_input</t>
  </si>
  <si>
    <t>Model</t>
  </si>
  <si>
    <t>Unit</t>
  </si>
  <si>
    <t>Item description</t>
  </si>
  <si>
    <t>Reference</t>
  </si>
  <si>
    <t>Acronym</t>
  </si>
  <si>
    <t>CACs - IT</t>
  </si>
  <si>
    <t>The investment is needed to provide wastewater services to a new development.  The claim is that the development cannot be accommodated by a marginal increase in capacity and thus a step-change in levels in investment is needed.</t>
  </si>
  <si>
    <t>Fail</t>
  </si>
  <si>
    <t>Pass</t>
  </si>
  <si>
    <t>Reject</t>
  </si>
  <si>
    <t xml:space="preserve">Ref. 1 - TA14.3 Cost Adjustment Claim 3 – Growth – Whitfield.  Technical Annex. September 2018. Version 1.0
Ref. 2 – TA 6.2 Our Package of PCs and ODIs. Technical Annex. September 2018. Version.
</t>
  </si>
  <si>
    <t>See above</t>
  </si>
  <si>
    <t>Yes</t>
  </si>
  <si>
    <t>WINEP3
Business Plan pp60, 91, 219
Tech Annex 14.2
Tech Annex 12 WW06 'Business Case Waste Water Environmental Programme' Section 6.10, Pages 46-47</t>
  </si>
  <si>
    <t>Tech Annex 14.2</t>
  </si>
  <si>
    <t>Tech Annex 14.2 p12.</t>
  </si>
  <si>
    <t>Partial pass</t>
  </si>
  <si>
    <t>N/A</t>
  </si>
  <si>
    <t>Partial accept</t>
  </si>
  <si>
    <t>Tech Annex 14.2
Chapter 6, Outcomes, performance commitments, Page 3, Figure 2
Tech Annex 6.4 'Our Package of PCs and ODIs', Page 20, Table 5</t>
  </si>
  <si>
    <t>Tech Annex 14.2
Tech Annex 12 WW06
Optioneering included in technical section and in evaluation matrix tables (4 and 5)</t>
  </si>
  <si>
    <t>Tech Annex 14.1 CAC1 'Bathing Waters', pp10,11
Tech Annex 4.4 (11) Willingness to Pay</t>
  </si>
  <si>
    <t>Tech Annex 14.1 CAC1 'Bathing Waters', pp 9,10</t>
  </si>
  <si>
    <t xml:space="preserve">Tech Annex 14.1 CAC1 'Bathing Waters', pp12-16
Tech Annex 4.4 (67) 'Feedback on Cost Adjustment Claims'
</t>
  </si>
  <si>
    <t>Tech Annex 14.1 CAC1 'Bathing Waters', p16
Tech Annex 6.2 'Our Package of PCs and ODIs,', pp50-58</t>
  </si>
  <si>
    <t>Tech Annex 14.1 CAC1 'Bathing Waters', p17, 28-128</t>
  </si>
  <si>
    <t xml:space="preserve">Wastewater network plus totex = WWS1021SC + WWS1021ST  </t>
  </si>
  <si>
    <t>Summary for aggregator</t>
  </si>
  <si>
    <t>Summary of quality of CAC assessment</t>
  </si>
  <si>
    <t>Marginal pass</t>
  </si>
  <si>
    <t>Value of claim</t>
  </si>
  <si>
    <t>Assessment result</t>
  </si>
  <si>
    <t>Allowed adjustment (£m)</t>
  </si>
  <si>
    <t>Ofwat allowance</t>
  </si>
  <si>
    <t>IAP assessment</t>
  </si>
  <si>
    <t>Overall assessment</t>
  </si>
  <si>
    <t>Provisional 40% reduction applied pending more considered analysis of overlap with base maintenance and receipt of evidence to support high on-costs and showing that overall costs are efficient.</t>
  </si>
  <si>
    <t>KR</t>
  </si>
  <si>
    <t xml:space="preserve">This claim continues Southern Water's AMP6 initiative of improving bathing water quality beyond the statutory minimum, in recognition of the importance of tourism to the local economy and the priority accorded to this issue by customers. Contingent on customer support the long term aim is, by working collaboratively, to achieve 'Excellent' status at all 83 designated bathing waters by 2040. The AMP7 proposal would improve five bathing waters from 'Poor' or 'Sufficient' to 'Good' and a further two bathing waters to 'Excellent' status (the latter to be selected from four priority candidate sites following further investigations). </t>
  </si>
  <si>
    <t>Partial accept considered appropriate as all gates at least partially passed, except robustness of costs where we have doubts over cost efficiency and the overlap with base maintenance.</t>
  </si>
  <si>
    <t>SRN states that clean bathing waters remains a service to the environment and its communities that customers regard as a priority. Customers have consistently indicated that this is an area where SRN should go beyond the statutory minimum. New Stated Preference survey results demonstrate that customer support has not diminished since PR14 with 75% wanting SRN to do more to deliver excellent bathing water quality. SRN, therefore, proposes to continue and extend its AMP6 programme into AMP7 by investing in further incremental improvements in bathing water quality beyond the statutory minimum at 7 additional sites.</t>
  </si>
  <si>
    <t>SRN explains that the selection of bathing waters for improvement was made on the same criteria that were applied in AMP6 and agreed with the CCG. Recent engagement with customers shows that the scale and pace of the work has wide support. SRA performed CBA on the 32 bathing waters that did not reach 'Excellent' in 2016-17 and it selected the most cost beneficial combination of improvements for which the cumulative cost fell within the WTP envelope. 
That said, it is unclear to us why SRN proposes to improve two bathing waters to 'Excellent' when the 'WTP' for improving them to 'Good' is greater and the cost of doing so would presumably be lower (if only marginally).</t>
  </si>
  <si>
    <t>Due to the discretionary nature of the proposed schemes, customers are not protected by the usual regulatory enforcement powers of the EA. However, this gate has been accorded a 'Pass' (in principle) as SRN proposes separate ODIs for the bathing waters brought to 'Good' and those brought to 'Excellent'. This assessment does not prejudice our view on the appropriateness of the design of the ODIs; this is the subject of separate assessment by Outcomes Team.</t>
  </si>
  <si>
    <t xml:space="preserve">The investment constituting the claim is neither statutory-driven enhancement set out in WINEP3, nor wholly base maintenance, though references to rehabilitation and refurbishment of existing assets suggest that there may be a degree of overlap with capital maintenance. It is clear, however, that the proposed enhancements are not fully included in our modelled baseline and that the modelled allowances would, in the round, be insufficient to accommodate them in the absence of this claim.
</t>
  </si>
  <si>
    <t xml:space="preserve">The value of the claim is broken down by bathing water (with the 'Excellent' component assumed to be the median combined cost of 2 of the 4 candidates). However, SRN seems to fail to consider the potential overlap with base maintenance (much of cost is associated with sewer rehab, WPS refurb etc.). Also, at 101% of design and construction costs, overheads seem very high and this requires explanation which the claim fails to provide us with. SRN fails to provide sufficient evidence to demonstrate the efficiency of costs.
Our confidence in the costings is also undermined by material increases in estimates for two of the bathing waters for which estimates were provided in SRN's PR14 business case (an approximate doubling of costs at Felpham and quadrupling at Littlestone).  </t>
  </si>
  <si>
    <t>SS; 17/01/2019</t>
  </si>
  <si>
    <t>SS; 16/01/2019</t>
  </si>
  <si>
    <t xml:space="preserve">This is the 3rd (and final) phase of an atypically large 3-AMP groundwater protection scheme which commenced in AMP5. This final phase addresses sewers in Margate. Although nitrate is the primary driver, this scheme addresses a wide range of potential chemical pollutants including ammonia, bacteria, solvents, hydrocarbons, phosphates and emerging contaminants. It contributes to improvements in water quality at four groundwater Safeguard Zones: Lord of the Manor, Sparrow Castle, Minster B and Rumfields. 
Phase 2 was the subject of a special cost factor claim in AMP6 that resulted in £37.6m totex being added to the basic cost threshold. </t>
  </si>
  <si>
    <t>This claim is to carry out the 3rd phase of the Thanet Sewer groundwater scheme involving sewer rehabilitation and storage replacement, which will prevent the risk of pollution of groundwater sources. The scheme is a statutory requirement under WINEP3 with the driver code WFDGW_ND_GWQ.  SRN states it has the customers' support for this scheme (with a medium to higher priority ranking) and that customers accept the associated small increase in bills.</t>
  </si>
  <si>
    <r>
      <t>SRN states that a cost adjustment is consistent with how Ofwat assessed and dealt with the previous two phases of this scheme. The historic nitrate data and recent raw water quality data from the operating public supply wells show that (a) nitrate concentrations in the groundwater are high, typically exceeding the Drinking Water Standard of 50mg/l NO</t>
    </r>
    <r>
      <rPr>
        <vertAlign val="subscript"/>
        <sz val="10"/>
        <color theme="1"/>
        <rFont val="Gill Sans MT"/>
        <family val="2"/>
      </rPr>
      <t>3</t>
    </r>
    <r>
      <rPr>
        <sz val="10"/>
        <color theme="1"/>
        <rFont val="Gill Sans MT"/>
        <family val="2"/>
      </rPr>
      <t xml:space="preserve"> and (b) these high levels have been constant over the last 90 years. The risk of exfiltration contributing to the high nitrate concentrations from sewers cannot be discounted.</t>
    </r>
  </si>
  <si>
    <r>
      <t xml:space="preserve">SRN states that it considered multiple options for undertaking the final phase of the Thanet Groundwater scheme. It also states that it has built in efficiencies based on learnings from previous phases. SRN narrowed the options considered to just two after wholesale replacement had been discounted at an early stage. The company selected Option 3 as it had </t>
    </r>
    <r>
      <rPr>
        <i/>
        <sz val="10"/>
        <color theme="1"/>
        <rFont val="Gill Sans MT"/>
        <family val="2"/>
      </rPr>
      <t>"the lowest whole life cost and... ranked highest in terms of environmental impact, deliverability and customer impact"</t>
    </r>
    <r>
      <rPr>
        <sz val="10"/>
        <color theme="1"/>
        <rFont val="Gill Sans MT"/>
        <family val="2"/>
      </rPr>
      <t>.</t>
    </r>
  </si>
  <si>
    <r>
      <t>SRN explains that the scale of work to be performed has been informed by data on scheme delivery and studies conducted in2010-2018 and provides good evidence of this. This should provide confidence in the length of sewers in headings, the proportion of sewers in condition grades 4 and 5, and the risks associated with working in adits. The cost estimates use tendered unit costs for parts of the first two phases of the project but SRN does not provide any breakdown of the £32.9m nor explain how any efficiency challenge has been incorporated. This lack of visibility precludes any meaningful assessment of either the robustness of the cost estimate or how efficient it is. In particular, SRN does not provide any indication of the scale of on-costs or risk element, both of which gave us concern at PR14 and prompted a significant cost challenge.
That said, we may derive some reassurance by the fact that: 
i) compared with Phase 2, unit costs look favourable, viz: Projected outturn cost of Phase 2 is £47.1m to rehabilitate sewers in 30.8km of adits. This compares with CAC for Phase 3 claiming £32.3m to rehabilitate sewers in 23.3km of adits.
ii) Projected outturn costs for Phase 2 (£47.1m) are only slightly lower than the estimate of £51.3m that SRN presented in its representation on our draft determination at PR14.
The scheme has undergone independent assurance (but we could not find any detail of this in Tech Annex 14.2). TA14.4 states that Jacobs "</t>
    </r>
    <r>
      <rPr>
        <i/>
        <sz val="10"/>
        <color theme="1"/>
        <rFont val="Gill Sans MT"/>
        <family val="2"/>
      </rPr>
      <t>reviewed the cost evidence, cost curves, corporate overheads and on-costs information...</t>
    </r>
    <r>
      <rPr>
        <sz val="10"/>
        <color theme="1"/>
        <rFont val="Gill Sans MT"/>
        <family val="2"/>
      </rPr>
      <t>" and concluded that "</t>
    </r>
    <r>
      <rPr>
        <i/>
        <sz val="10"/>
        <color theme="1"/>
        <rFont val="Gill Sans MT"/>
        <family val="2"/>
      </rPr>
      <t>Generally... the approach developed and employed by the team is appropriate, managed and controlled.</t>
    </r>
    <r>
      <rPr>
        <sz val="10"/>
        <color theme="1"/>
        <rFont val="Gill Sans MT"/>
        <family val="2"/>
      </rPr>
      <t xml:space="preserve">" However, there is no statement regarding the cost efficiency of this scheme. 
As noted above, the overall lack of transparency hinders our assessment and results in the 'Fail' grading.  </t>
    </r>
  </si>
  <si>
    <t>Our considered view is that the evidence provided in the claim has three limitations. Firstly, there is insufficient evidence on the efficiency of the cost estimate. Secondly, the claim lacks any sort of breakdown of the cost estimate. Finally, the claim lacks detail of how the proposed Performance Commitment is intend to work.</t>
  </si>
  <si>
    <t xml:space="preserve">In view of the concerns described against the 'Robustness of costs' gate, we apply a 20% challenge to the claim cost. This challenge is based on the difference between SRN’s PR14 BP estimate of £59.9m and projected outturn of £47.1m. Our considered view is that a challenge of 20% is justified and conveys our assessment that the company's evidence on robustness of cost is lacking. We consider that a challenge of 20% incorporates an implicit allowance challenge and therefore we do not deduct our estimated implicit allowance from the cost of the claim for the purpose of calculating our allowed allowance. </t>
  </si>
  <si>
    <r>
      <t>Customer protection is principally afforded by SRN being at risk of regulatory enforcement in the event of non-delivery. However, SRN also proposes a penalty-only performance commitment whereby if the scheme is not delivered by 2024-25 the company will return all "</t>
    </r>
    <r>
      <rPr>
        <i/>
        <sz val="10"/>
        <color theme="1"/>
        <rFont val="Gill Sans MT"/>
        <family val="2"/>
      </rPr>
      <t>of the cost allowance through this ODI, in combination with the totex sharing mechanism</t>
    </r>
    <r>
      <rPr>
        <sz val="10"/>
        <color theme="1"/>
        <rFont val="Gill Sans MT"/>
        <family val="2"/>
      </rPr>
      <t>". This is slightly different from the AMP6 performance commitment, which provided for different penalties in the event of delay and non-delivery.
The company will provide independent assurance of delivery but it is not immediately clear how protection works if SRN does not deliver the scheme but still spends all the £33m claimed.</t>
    </r>
  </si>
  <si>
    <t>MG</t>
  </si>
  <si>
    <t>The company does not provide any evidence that the development cannot be accommodated by an incremental increase in catchment capacity.  Should the 'Need for Investment' be proven, the design of the prefered options should be more clearly set out and costs transparently presented.   The capacity of the proposed new build works need further justification.</t>
  </si>
  <si>
    <t>The company does not provide any evidence that the development cannot be accommodated by an incremental increase in catchment capacity.</t>
  </si>
  <si>
    <t xml:space="preserve">The claim provides evidence that SRN has assessed the following options:
• Opt 1 - Treatment at the current receiving works and network up-grade.
• Opt 2 - Transfer to adjacent catchments of treatment and disposal.
• Opt 3, 4 &amp; 5 - Construction of a new treatment works with disposal to ground, sea or surface water.
SRN presents capital costs split by infrastructure and non-infrastructure.  At a strategic level these options appear comprehensive.  
The claim generally concludes that:
1. Transferring flow to another catchment via a long rising main is undesirable;
2. The current STW in constructed underground and is challenging to expand it;
3. EA is likely to require different discharge consents for a new works discharging to either, ground, sea or surface waters and is less likely to support discharge to ground.
The company considers a range of criteria in selecting the preferred option in a semi-quantitative approach (Ref 1. page 45).  The process concludes that Opt 4, a new treatment works with a sea outfall, is the preferred solution.  Based on the information presented in the claim, we consider this choice to be appropriate.  
However, the company does not present enough information relating to the design of the options to allow a detailed challenge.  Specifically, the claim fails to provide any information relating to the need to for the substantial investment in infrastructure in option 1.  This may be material in determining the preferred option.  
Further, the discharge consent will substantially impact the costs of the options.  The uncertainty around this is a substantial risk. 
In addition, SRN has allowed for 25% headroom to allow for additional future growth for the new build options.  Considering that the scheme currently allows for growth up to 2040 this seems excessive, albeit the design should accommodate for the potential for future expansion at reasonable cost. </t>
  </si>
  <si>
    <r>
      <t xml:space="preserve">The company states that the cost estimates for the options </t>
    </r>
    <r>
      <rPr>
        <i/>
        <sz val="10"/>
        <color theme="1"/>
        <rFont val="Gill Sans MT"/>
        <family val="2"/>
      </rPr>
      <t>“…have been built using our well-established and regularly reviewed estimating cost curves”</t>
    </r>
    <r>
      <rPr>
        <sz val="10"/>
        <color theme="1"/>
        <rFont val="Gill Sans MT"/>
        <family val="2"/>
      </rPr>
      <t xml:space="preserve"> (Ref 1. - page 19).  Further, it states that the cost curves are based on </t>
    </r>
    <r>
      <rPr>
        <i/>
        <sz val="10"/>
        <color theme="1"/>
        <rFont val="Gill Sans MT"/>
        <family val="2"/>
      </rPr>
      <t>“outturn costs of projects completed to date with efficiency adjustments made to align to our best estimate of upper quartile efficiency.”</t>
    </r>
    <r>
      <rPr>
        <sz val="10"/>
        <color theme="1"/>
        <rFont val="Gill Sans MT"/>
        <family val="2"/>
      </rPr>
      <t xml:space="preserve"> (pg. 20). No information is provided on the level of these estimates nor on the extent of any adjustment.  Further, the company states it has not constructed a new STW since privatisation and therefore it is not clear what out-turn costs underpin this scheme's cost (Ref. 1 - page 11).
The company states that it has carried out internal and external assurance (Ref 1. – page 20) but no information on this is provided. 
The costs are presented only at the level of infrastructure and non-infrastructure, which precludes us from performing a detailed review with respect to on-costs, assumed land prices, etc.
The value of the claim is net of an implicit allowance for growth of £5m of capex based on their assumption that OFWAT will allow £281/pe
The company has not made any reference to contribution from developers.
On the basis that the cost are not sufficiently transparent this gate is considered as failed.
</t>
    </r>
  </si>
  <si>
    <t xml:space="preserve">SRN proposes a bespoke performance commitment (PR19SRN_WWN14) covering this investment (Ref. 2 – page 87).  The performance commitment protects customers against a cost over-spend and shares out-performance.  Ref 1. Indicates that customers are also protected in the event of a delay or cancellation of the scheme (Ref. 1 – page 6) 
</t>
  </si>
  <si>
    <t>The justification for the adjustment is that the growth cannot be accommodated by a marginal increase in capacity in the sewage system and thus requires a step increase in capital expenditure.  The company states that "the risk of flooding in the Whitfield catchment is currently high" (Ref. 1 page 13).  However it does not quantify this risk nor do it presents any analysis of the hydraulic capacity of the sewerage system.  In addition, it does not present any analysis of the capacity of the Dover and Folkestone sewage treatment works to accommodate the flow and load from the new development.  Therefore, our considered view is that there is insufficient evidence that the new development cannot be accommodated by a marginal increase in capacity.</t>
  </si>
  <si>
    <r>
      <t>This relates to an investment serving growth at Whitfield.  The growth scenario used for planning is (Ref. 1 – page 21 onwards):
• Growth at a new development site at Whitfield in 2022 of 1,160 properties
• Additional growth of 240 properties per year until 2025 (720 properties)</t>
    </r>
    <r>
      <rPr>
        <sz val="10"/>
        <color theme="1"/>
        <rFont val="Gill Sans MT"/>
        <family val="2"/>
      </rPr>
      <t xml:space="preserve">
• Additional growth at the site until 2040 to a total of 5,750 properties (i.e. 4,590 properties)
The development of the site at Whitfield has started but is at a lower rate than expected in local development plans.  SRN has a storage &amp; pumping solution in place to cope with growth until 2025.  The company state that an additional intervention is required to be constructed in AMP7 to accommodate the growth expected in the first year of AMP8.  The bottleneck appears to be the capacity of the network in the first instance.
In addition, the solution also includes the transfer of the existing Whitfield catchment, removing circa 1700 houses from the existing Dover and Folkestone sewage treatment works catchment, allowing for projected catchment growth to 2035.
The proposed Need is to provide a solution with a capacity of 20,000 population equivalent (pe) within AMP7 [i.e. 5,750+1700 = 7,450 props @ 2.7 per/prop = 20,115pe].
</t>
    </r>
    <r>
      <rPr>
        <sz val="10"/>
        <color theme="1"/>
        <rFont val="Gill Sans MT"/>
        <family val="2"/>
      </rPr>
      <t/>
    </r>
  </si>
  <si>
    <t>Our considered view is that the evidence provided in the claim has three limitations, hence the partial pass. Firstly, there is insufficient evidence on the efficiency of the cost estimate. Secondly, the claim lacks any sort of breakdown of the cost estimate. Finally, the claim lacks detail of how the proposed Performance Commitment is intend to work.</t>
  </si>
  <si>
    <t>We consider partial pass appropriate as all gates at least partially passed, except robustness of costs where we have doubts over cost efficiency and the overlap with base maintenance.</t>
  </si>
  <si>
    <t>Summary sheet - Southern Water</t>
  </si>
  <si>
    <t>£m, 2017-18 prices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</si>
</sst>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Red]\-#,##0.0;\-"/>
    <numFmt numFmtId="166" formatCode="#,##0_);\(#,##0\);&quot;-  &quot;;&quot; &quot;@&quot; &quot;"/>
    <numFmt numFmtId="167" formatCode="#,##0.000"/>
    <numFmt numFmtId="168" formatCode="0.0%"/>
    <numFmt numFmtId="169" formatCode="0.000"/>
    <numFmt numFmtId="170" formatCode="_(* #,##0_);_(* \(#,##0\);_(* &quot;-&quot;??_);_(@_)"/>
    <numFmt numFmtId="171" formatCode="_(* #,##0.0_);_(* \(#,##0.0\);_(* &quot;-&quot;??_);_(@_)"/>
    <numFmt numFmtId="172" formatCode="_(* #,##0.000_);_(* \(#,##0.000\);_(* &quot;-&quot;??_);_(@_)"/>
  </numFmts>
  <fonts count="29"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color theme="1"/>
      <name val="Gill Sans MT"/>
      <family val="2"/>
    </font>
    <font>
      <sz val="10"/>
      <color theme="1"/>
      <name val="Verdana"/>
      <family val="2"/>
    </font>
    <font>
      <b/>
      <sz val="10"/>
      <color theme="1"/>
      <name val="Gill Sans MT"/>
      <family val="2"/>
    </font>
    <font>
      <sz val="10"/>
      <name val="Arial"/>
      <family val="2"/>
    </font>
    <font>
      <b/>
      <sz val="10"/>
      <name val="Gill Sans MT"/>
      <family val="2"/>
    </font>
    <font>
      <sz val="10"/>
      <name val="Gill Sans MT"/>
      <family val="2"/>
    </font>
    <font>
      <sz val="9"/>
      <name val="Gill Sans MT"/>
      <family val="2"/>
    </font>
    <font>
      <b/>
      <sz val="14"/>
      <color theme="1"/>
      <name val="Gill Sans MT"/>
      <family val="2"/>
    </font>
    <font>
      <b/>
      <sz val="20"/>
      <color theme="3"/>
      <name val="Arial"/>
      <family val="2"/>
    </font>
    <font>
      <sz val="10"/>
      <color theme="5" tint="-0.24994659260841701"/>
      <name val="Arial"/>
      <family val="2"/>
    </font>
    <font>
      <b/>
      <sz val="10"/>
      <color theme="3"/>
      <name val="Arial"/>
      <family val="2"/>
    </font>
    <font>
      <b/>
      <i/>
      <sz val="10"/>
      <color theme="1"/>
      <name val="Gill Sans MT"/>
      <family val="2"/>
    </font>
    <font>
      <sz val="9.5"/>
      <color theme="6" tint="-0.249977111117893"/>
      <name val="Arial"/>
      <family val="2"/>
    </font>
    <font>
      <sz val="10"/>
      <color theme="6" tint="-0.249977111117893"/>
      <name val="Gill Sans MT"/>
      <family val="2"/>
    </font>
    <font>
      <vertAlign val="subscript"/>
      <sz val="10"/>
      <color theme="1"/>
      <name val="Gill Sans MT"/>
      <family val="2"/>
    </font>
    <font>
      <sz val="10"/>
      <color theme="1"/>
      <name val="Calibri"/>
      <family val="2"/>
      <scheme val="minor"/>
    </font>
    <font>
      <sz val="10"/>
      <color theme="1"/>
      <name val="Arial"/>
      <family val="2"/>
    </font>
    <font>
      <b/>
      <sz val="10"/>
      <color theme="1"/>
      <name val="Calibri"/>
      <family val="2"/>
      <scheme val="minor"/>
    </font>
    <font>
      <b/>
      <sz val="10"/>
      <name val="Calibri"/>
      <family val="2"/>
      <scheme val="minor"/>
    </font>
    <font>
      <sz val="10"/>
      <name val="Calibri"/>
      <family val="2"/>
      <scheme val="minor"/>
    </font>
    <font>
      <b/>
      <sz val="14"/>
      <color theme="3"/>
      <name val="Calibri"/>
      <family val="2"/>
      <scheme val="minor"/>
    </font>
    <font>
      <sz val="12"/>
      <color theme="3"/>
      <name val="Calibri"/>
      <family val="2"/>
      <scheme val="minor"/>
    </font>
    <font>
      <i/>
      <sz val="10"/>
      <color theme="1"/>
      <name val="Gill Sans MT"/>
      <family val="2"/>
    </font>
  </fonts>
  <fills count="7">
    <fill>
      <patternFill patternType="none"/>
    </fill>
    <fill>
      <patternFill patternType="gray125"/>
    </fill>
    <fill>
      <patternFill patternType="solid">
        <fgColor theme="9"/>
        <bgColor indexed="64"/>
      </patternFill>
    </fill>
    <fill>
      <patternFill patternType="solid">
        <fgColor theme="0"/>
        <bgColor indexed="64"/>
      </patternFill>
    </fill>
    <fill>
      <patternFill patternType="solid">
        <fgColor theme="2" tint="-9.9978637043366805E-2"/>
        <bgColor indexed="64"/>
      </patternFill>
    </fill>
    <fill>
      <patternFill patternType="solid">
        <fgColor theme="2" tint="-4.9989318521683403E-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3"/>
      </bottom>
      <diagonal/>
    </border>
    <border>
      <left style="hair">
        <color indexed="57"/>
      </left>
      <right style="hair">
        <color indexed="57"/>
      </right>
      <top style="hair">
        <color indexed="57"/>
      </top>
      <bottom style="hair">
        <color indexed="57"/>
      </bottom>
      <diagonal/>
    </border>
    <border>
      <left/>
      <right/>
      <top/>
      <bottom style="thin">
        <color auto="1"/>
      </bottom>
      <diagonal/>
    </border>
    <border>
      <left style="thin">
        <color indexed="64"/>
      </left>
      <right style="thin">
        <color indexed="64"/>
      </right>
      <top style="thin">
        <color indexed="64"/>
      </top>
      <bottom/>
      <diagonal/>
    </border>
    <border>
      <left/>
      <right/>
      <top style="thin">
        <color indexed="64"/>
      </top>
      <bottom/>
      <diagonal/>
    </border>
  </borders>
  <cellStyleXfs count="21">
    <xf numFmtId="0" fontId="0" fillId="0" borderId="0"/>
    <xf numFmtId="164" fontId="5" fillId="0" borderId="0" applyFont="0" applyFill="0" applyBorder="0" applyAlignment="0" applyProtection="0"/>
    <xf numFmtId="0" fontId="7" fillId="0" borderId="0"/>
    <xf numFmtId="0" fontId="9" fillId="0" borderId="0"/>
    <xf numFmtId="0" fontId="5" fillId="0" borderId="0"/>
    <xf numFmtId="0" fontId="9" fillId="0" borderId="0"/>
    <xf numFmtId="0" fontId="9" fillId="0" borderId="0"/>
    <xf numFmtId="0" fontId="7" fillId="0" borderId="0"/>
    <xf numFmtId="164" fontId="9" fillId="0" borderId="0" applyFont="0" applyFill="0" applyBorder="0" applyAlignment="0" applyProtection="0"/>
    <xf numFmtId="0" fontId="9" fillId="0" borderId="0">
      <alignment vertical="center"/>
    </xf>
    <xf numFmtId="0" fontId="14" fillId="0" borderId="5" applyNumberFormat="0" applyFill="0" applyAlignment="0" applyProtection="0"/>
    <xf numFmtId="0" fontId="15" fillId="0" borderId="0" applyNumberFormat="0" applyFill="0" applyBorder="0" applyProtection="0">
      <alignment vertical="top"/>
    </xf>
    <xf numFmtId="165" fontId="9" fillId="0" borderId="6" applyAlignment="0">
      <alignment vertical="center"/>
    </xf>
    <xf numFmtId="0" fontId="16" fillId="0" borderId="0" applyNumberForma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166" fontId="3" fillId="0" borderId="0" applyFont="0" applyFill="0" applyBorder="0" applyProtection="0">
      <alignment vertical="top"/>
    </xf>
    <xf numFmtId="0" fontId="2" fillId="0" borderId="0"/>
    <xf numFmtId="0" fontId="1" fillId="0" borderId="0"/>
  </cellStyleXfs>
  <cellXfs count="83">
    <xf numFmtId="0" fontId="0" fillId="0" borderId="0" xfId="0"/>
    <xf numFmtId="0" fontId="6" fillId="0" borderId="0" xfId="0" applyFont="1"/>
    <xf numFmtId="0" fontId="11" fillId="0" borderId="0" xfId="5" applyFont="1"/>
    <xf numFmtId="0" fontId="11" fillId="0" borderId="0" xfId="0" applyFont="1"/>
    <xf numFmtId="0" fontId="10" fillId="0" borderId="0" xfId="0" applyFont="1"/>
    <xf numFmtId="164" fontId="6" fillId="0" borderId="1" xfId="1" applyFont="1" applyBorder="1"/>
    <xf numFmtId="0" fontId="6" fillId="0" borderId="1" xfId="0" applyFont="1" applyBorder="1"/>
    <xf numFmtId="0" fontId="11" fillId="0" borderId="0" xfId="6" applyFont="1"/>
    <xf numFmtId="0" fontId="8" fillId="0" borderId="0" xfId="7" applyFont="1"/>
    <xf numFmtId="0" fontId="13" fillId="2" borderId="2" xfId="4" applyFont="1" applyFill="1" applyBorder="1"/>
    <xf numFmtId="0" fontId="12" fillId="2" borderId="3" xfId="5" applyFont="1" applyFill="1" applyBorder="1"/>
    <xf numFmtId="0" fontId="11" fillId="2" borderId="4" xfId="5" applyFont="1" applyFill="1" applyBorder="1"/>
    <xf numFmtId="0" fontId="13" fillId="2" borderId="0" xfId="4" applyFont="1" applyFill="1" applyAlignment="1">
      <alignment vertical="center"/>
    </xf>
    <xf numFmtId="0" fontId="8" fillId="0" borderId="0" xfId="0" applyFont="1"/>
    <xf numFmtId="0" fontId="17" fillId="0" borderId="0" xfId="0" applyFont="1" applyAlignment="1">
      <alignment horizontal="left" indent="1"/>
    </xf>
    <xf numFmtId="0" fontId="6" fillId="0" borderId="1" xfId="0" applyFont="1" applyBorder="1" applyAlignment="1">
      <alignment vertical="top"/>
    </xf>
    <xf numFmtId="0" fontId="6" fillId="0" borderId="1" xfId="0" applyFont="1" applyBorder="1" applyAlignment="1">
      <alignment vertical="top" wrapText="1"/>
    </xf>
    <xf numFmtId="0" fontId="6" fillId="0" borderId="1" xfId="0" applyFont="1" applyBorder="1" applyAlignment="1">
      <alignment horizontal="left" wrapText="1"/>
    </xf>
    <xf numFmtId="0" fontId="6" fillId="0" borderId="0" xfId="0" applyFont="1" applyAlignment="1">
      <alignment horizontal="left" wrapText="1"/>
    </xf>
    <xf numFmtId="0" fontId="0" fillId="3" borderId="0" xfId="0" applyFill="1" applyAlignment="1">
      <alignment horizontal="right"/>
    </xf>
    <xf numFmtId="14" fontId="18" fillId="0" borderId="0" xfId="0" applyNumberFormat="1" applyFont="1" applyAlignment="1" applyProtection="1">
      <alignment horizontal="left"/>
      <protection locked="0"/>
    </xf>
    <xf numFmtId="0" fontId="6" fillId="3" borderId="1" xfId="0" applyFont="1" applyFill="1" applyBorder="1" applyAlignment="1">
      <alignment horizontal="left"/>
    </xf>
    <xf numFmtId="0" fontId="13" fillId="0" borderId="0" xfId="4" applyFont="1" applyAlignment="1">
      <alignment vertical="center"/>
    </xf>
    <xf numFmtId="0" fontId="19" fillId="0" borderId="1" xfId="0" applyFont="1" applyBorder="1" applyAlignment="1" applyProtection="1">
      <alignment horizontal="left"/>
      <protection locked="0"/>
    </xf>
    <xf numFmtId="14" fontId="19" fillId="0" borderId="1" xfId="0" applyNumberFormat="1" applyFont="1" applyBorder="1" applyAlignment="1" applyProtection="1">
      <alignment horizontal="left"/>
      <protection locked="0"/>
    </xf>
    <xf numFmtId="0" fontId="6" fillId="0" borderId="1" xfId="0" applyFont="1" applyBorder="1" applyAlignment="1">
      <alignment horizontal="right"/>
    </xf>
    <xf numFmtId="0" fontId="6" fillId="0" borderId="0" xfId="0" applyFont="1" applyAlignment="1">
      <alignment vertical="top"/>
    </xf>
    <xf numFmtId="0" fontId="6" fillId="0" borderId="1" xfId="0" applyFont="1" applyBorder="1" applyAlignment="1">
      <alignment wrapText="1"/>
    </xf>
    <xf numFmtId="0" fontId="6" fillId="0" borderId="0" xfId="0" applyFont="1" applyBorder="1" applyAlignment="1">
      <alignment vertical="top"/>
    </xf>
    <xf numFmtId="0" fontId="6" fillId="0" borderId="9" xfId="0" applyFont="1" applyBorder="1" applyAlignment="1">
      <alignment vertical="top"/>
    </xf>
    <xf numFmtId="0" fontId="6" fillId="0" borderId="7" xfId="0" applyFont="1" applyBorder="1" applyAlignment="1">
      <alignment vertical="top"/>
    </xf>
    <xf numFmtId="0" fontId="17" fillId="0" borderId="7" xfId="0" applyFont="1" applyBorder="1" applyAlignment="1">
      <alignment horizontal="left" indent="1"/>
    </xf>
    <xf numFmtId="0" fontId="1" fillId="0" borderId="0" xfId="20"/>
    <xf numFmtId="167" fontId="1" fillId="0" borderId="0" xfId="20" applyNumberFormat="1"/>
    <xf numFmtId="0" fontId="6" fillId="0" borderId="1" xfId="0" applyFont="1" applyBorder="1" applyAlignment="1">
      <alignment horizontal="left" wrapText="1"/>
    </xf>
    <xf numFmtId="168" fontId="6" fillId="0" borderId="1" xfId="16" applyNumberFormat="1" applyFont="1" applyBorder="1"/>
    <xf numFmtId="169" fontId="6" fillId="0" borderId="1" xfId="0" applyNumberFormat="1" applyFont="1" applyBorder="1"/>
    <xf numFmtId="0" fontId="1" fillId="4" borderId="0" xfId="20" applyFill="1"/>
    <xf numFmtId="167" fontId="1" fillId="4" borderId="0" xfId="20" applyNumberFormat="1" applyFill="1"/>
    <xf numFmtId="169" fontId="6" fillId="0" borderId="0" xfId="0" applyNumberFormat="1" applyFont="1"/>
    <xf numFmtId="0" fontId="6" fillId="0" borderId="1" xfId="0" applyFont="1" applyFill="1" applyBorder="1"/>
    <xf numFmtId="0" fontId="6" fillId="0" borderId="8" xfId="0" applyFont="1" applyFill="1" applyBorder="1"/>
    <xf numFmtId="0" fontId="6" fillId="0" borderId="0" xfId="0" applyFont="1" applyBorder="1" applyAlignment="1">
      <alignment wrapText="1"/>
    </xf>
    <xf numFmtId="0" fontId="6" fillId="0" borderId="1" xfId="0" applyFont="1" applyBorder="1" applyAlignment="1">
      <alignment horizontal="left" wrapText="1"/>
    </xf>
    <xf numFmtId="0" fontId="22" fillId="0" borderId="1" xfId="0" applyFont="1" applyBorder="1" applyAlignment="1">
      <alignment vertical="top" wrapText="1"/>
    </xf>
    <xf numFmtId="2" fontId="6" fillId="0" borderId="1" xfId="1" applyNumberFormat="1" applyFont="1" applyBorder="1"/>
    <xf numFmtId="170" fontId="6" fillId="0" borderId="1" xfId="1" applyNumberFormat="1" applyFont="1" applyBorder="1"/>
    <xf numFmtId="164" fontId="6" fillId="0" borderId="1" xfId="1" applyFont="1" applyBorder="1" applyAlignment="1">
      <alignment vertical="top"/>
    </xf>
    <xf numFmtId="0" fontId="6" fillId="0" borderId="7" xfId="0" applyFont="1" applyFill="1" applyBorder="1"/>
    <xf numFmtId="0" fontId="6" fillId="0" borderId="0" xfId="0" applyFont="1" applyBorder="1" applyAlignment="1">
      <alignment vertical="top" wrapText="1"/>
    </xf>
    <xf numFmtId="0" fontId="21" fillId="0" borderId="0" xfId="0" applyFont="1"/>
    <xf numFmtId="0" fontId="21" fillId="0" borderId="1" xfId="0" applyFont="1" applyBorder="1"/>
    <xf numFmtId="0" fontId="25" fillId="0" borderId="0" xfId="0" applyFont="1"/>
    <xf numFmtId="0" fontId="23" fillId="0" borderId="0" xfId="0" applyFont="1"/>
    <xf numFmtId="164" fontId="21" fillId="0" borderId="1" xfId="1" applyFont="1" applyBorder="1"/>
    <xf numFmtId="164" fontId="21" fillId="0" borderId="1" xfId="1" applyFont="1" applyFill="1" applyBorder="1"/>
    <xf numFmtId="0" fontId="24" fillId="0" borderId="0" xfId="0" applyFont="1"/>
    <xf numFmtId="0" fontId="25" fillId="0" borderId="1" xfId="0" applyFont="1" applyBorder="1"/>
    <xf numFmtId="0" fontId="21" fillId="0"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25" fillId="0" borderId="1" xfId="0" applyFont="1" applyFill="1" applyBorder="1"/>
    <xf numFmtId="0" fontId="21" fillId="0" borderId="0" xfId="0" applyFont="1" applyFill="1"/>
    <xf numFmtId="0" fontId="26" fillId="6" borderId="0" xfId="4" applyFont="1" applyFill="1" applyAlignment="1">
      <alignment vertical="center"/>
    </xf>
    <xf numFmtId="0" fontId="23" fillId="6" borderId="0" xfId="4" applyFont="1" applyFill="1"/>
    <xf numFmtId="0" fontId="23" fillId="0" borderId="0" xfId="4" applyFont="1" applyFill="1"/>
    <xf numFmtId="0" fontId="27" fillId="6" borderId="0" xfId="0" applyFont="1" applyFill="1"/>
    <xf numFmtId="0" fontId="21" fillId="6" borderId="0" xfId="0" applyFont="1" applyFill="1"/>
    <xf numFmtId="164" fontId="21" fillId="0" borderId="1" xfId="1" applyFont="1" applyBorder="1" applyAlignment="1">
      <alignment wrapText="1"/>
    </xf>
    <xf numFmtId="0" fontId="24" fillId="0" borderId="1" xfId="0" applyFont="1" applyBorder="1" applyAlignment="1">
      <alignment horizontal="left" wrapText="1"/>
    </xf>
    <xf numFmtId="0" fontId="23" fillId="0" borderId="1" xfId="0" applyFont="1" applyBorder="1" applyAlignment="1">
      <alignment horizontal="left" wrapText="1"/>
    </xf>
    <xf numFmtId="0" fontId="25" fillId="0" borderId="1" xfId="0" applyFont="1" applyBorder="1" applyAlignment="1">
      <alignment wrapText="1"/>
    </xf>
    <xf numFmtId="171" fontId="25" fillId="0" borderId="1" xfId="1" applyNumberFormat="1" applyFont="1" applyBorder="1" applyAlignment="1">
      <alignment wrapText="1"/>
    </xf>
    <xf numFmtId="171" fontId="21" fillId="0" borderId="1" xfId="1" applyNumberFormat="1" applyFont="1" applyBorder="1" applyAlignment="1">
      <alignment wrapText="1"/>
    </xf>
    <xf numFmtId="172" fontId="6" fillId="0" borderId="1" xfId="1" applyNumberFormat="1" applyFont="1" applyBorder="1"/>
    <xf numFmtId="0" fontId="6" fillId="0" borderId="1" xfId="0" applyFont="1" applyBorder="1" applyAlignment="1">
      <alignment horizontal="left" vertical="top" wrapText="1"/>
    </xf>
    <xf numFmtId="0" fontId="6" fillId="0" borderId="0" xfId="0" applyFont="1" applyFill="1"/>
    <xf numFmtId="9" fontId="6" fillId="0" borderId="0" xfId="0" applyNumberFormat="1" applyFont="1" applyFill="1"/>
    <xf numFmtId="9" fontId="6" fillId="0" borderId="0" xfId="16" applyFont="1" applyFill="1"/>
    <xf numFmtId="172" fontId="6" fillId="0" borderId="1" xfId="1" applyNumberFormat="1" applyFont="1" applyBorder="1" applyAlignment="1">
      <alignment vertical="top"/>
    </xf>
    <xf numFmtId="0" fontId="6" fillId="0" borderId="1" xfId="0" applyFont="1" applyBorder="1" applyAlignment="1">
      <alignment horizontal="right" vertical="top"/>
    </xf>
    <xf numFmtId="0" fontId="6" fillId="0" borderId="9" xfId="0" applyFont="1" applyFill="1" applyBorder="1"/>
    <xf numFmtId="0" fontId="6" fillId="0" borderId="1" xfId="0" applyFont="1" applyFill="1" applyBorder="1" applyAlignment="1">
      <alignment vertical="top"/>
    </xf>
    <xf numFmtId="0" fontId="6" fillId="0" borderId="1" xfId="0" applyFont="1" applyBorder="1" applyAlignment="1">
      <alignment horizontal="left" vertical="top" wrapText="1"/>
    </xf>
  </cellXfs>
  <cellStyles count="21">
    <cellStyle name="Calculation 2" xfId="12"/>
    <cellStyle name="Comma" xfId="1" builtinId="3"/>
    <cellStyle name="Comma 2" xfId="8"/>
    <cellStyle name="Comma 2 2" xfId="15"/>
    <cellStyle name="Heading 1 2" xfId="10"/>
    <cellStyle name="Heading 4 2" xfId="13"/>
    <cellStyle name="Normal" xfId="0" builtinId="0"/>
    <cellStyle name="Normal 2" xfId="5"/>
    <cellStyle name="Normal 2 2 2" xfId="4"/>
    <cellStyle name="Normal 20" xfId="18"/>
    <cellStyle name="Normal 3" xfId="7"/>
    <cellStyle name="Normal 3 2" xfId="3"/>
    <cellStyle name="Normal 4" xfId="6"/>
    <cellStyle name="Normal 5" xfId="2"/>
    <cellStyle name="Normal 6" xfId="9"/>
    <cellStyle name="Normal 7" xfId="17"/>
    <cellStyle name="Normal 8" xfId="19"/>
    <cellStyle name="Normal 9" xfId="20"/>
    <cellStyle name="Note 2" xfId="11"/>
    <cellStyle name="Percent" xfId="16" builtinId="5"/>
    <cellStyle name="Percent 2" xfId="14"/>
  </cellStyles>
  <dxfs count="8">
    <dxf>
      <fill>
        <patternFill>
          <bgColor theme="4"/>
        </patternFill>
      </fill>
    </dxf>
    <dxf>
      <fill>
        <patternFill>
          <bgColor theme="7"/>
        </patternFill>
      </fill>
    </dxf>
    <dxf>
      <fill>
        <patternFill>
          <bgColor theme="6"/>
        </patternFill>
      </fill>
    </dxf>
    <dxf>
      <fill>
        <patternFill>
          <bgColor theme="9"/>
        </patternFill>
      </fill>
    </dxf>
    <dxf>
      <font>
        <color theme="6"/>
      </font>
    </dxf>
    <dxf>
      <font>
        <color theme="5"/>
      </font>
    </dxf>
    <dxf>
      <font>
        <color theme="6"/>
      </font>
    </dxf>
    <dxf>
      <font>
        <color theme="5"/>
      </font>
    </dxf>
  </dxfs>
  <tableStyles count="0" defaultTableStyle="TableStyleMedium2" defaultPivotStyle="PivotStyleMedium9"/>
  <colors>
    <mruColors>
      <color rgb="FFD1F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476250</xdr:colOff>
      <xdr:row>2</xdr:row>
      <xdr:rowOff>162486</xdr:rowOff>
    </xdr:from>
    <xdr:to>
      <xdr:col>13</xdr:col>
      <xdr:colOff>364190</xdr:colOff>
      <xdr:row>20</xdr:row>
      <xdr:rowOff>106457</xdr:rowOff>
    </xdr:to>
    <xdr:sp macro="" textlink="">
      <xdr:nvSpPr>
        <xdr:cNvPr id="3" name="TextBox 2"/>
        <xdr:cNvSpPr txBox="1"/>
      </xdr:nvSpPr>
      <xdr:spPr>
        <a:xfrm>
          <a:off x="588309" y="543486"/>
          <a:ext cx="7872132" cy="3473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a:solidFill>
                <a:schemeClr val="dk1"/>
              </a:solidFill>
              <a:effectLst/>
              <a:latin typeface="+mn-lt"/>
              <a:ea typeface="+mn-ea"/>
              <a:cs typeface="+mn-cs"/>
            </a:rPr>
            <a:t>Cost adjustment claims feeder model</a:t>
          </a:r>
          <a:endParaRPr lang="en-GB">
            <a:effectLst/>
          </a:endParaRPr>
        </a:p>
        <a:p>
          <a:r>
            <a:rPr lang="en-GB" sz="1100" b="1" baseline="0">
              <a:solidFill>
                <a:schemeClr val="dk1"/>
              </a:solidFill>
              <a:effectLst/>
              <a:latin typeface="+mn-lt"/>
              <a:ea typeface="+mn-ea"/>
              <a:cs typeface="+mn-cs"/>
            </a:rPr>
            <a:t>Objective</a:t>
          </a:r>
          <a:endParaRPr lang="en-GB">
            <a:effectLst/>
          </a:endParaRPr>
        </a:p>
        <a:p>
          <a:r>
            <a:rPr lang="en-GB" sz="1100">
              <a:solidFill>
                <a:schemeClr val="dk1"/>
              </a:solidFill>
              <a:effectLst/>
              <a:latin typeface="+mn-lt"/>
              <a:ea typeface="+mn-ea"/>
              <a:cs typeface="+mn-cs"/>
            </a:rPr>
            <a:t>This workbook contains all the company's cost adjustment claims, our assessment of the claims and our adjustment decisions. Further detail on the approach is included in the document 'Securing cost efficiency – our approach for setting efficient cost baselines at the IAP'.</a:t>
          </a:r>
          <a:endParaRPr lang="en-GB">
            <a:effectLst/>
          </a:endParaRPr>
        </a:p>
        <a:p>
          <a:endParaRPr lang="en-GB" sz="1100" b="1"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Guide to the model</a:t>
          </a:r>
          <a:endParaRPr lang="en-GB">
            <a:effectLst/>
          </a:endParaRPr>
        </a:p>
        <a:p>
          <a:r>
            <a:rPr lang="en-GB" sz="1100" u="sng" baseline="0">
              <a:solidFill>
                <a:schemeClr val="dk1"/>
              </a:solidFill>
              <a:effectLst/>
              <a:latin typeface="+mn-lt"/>
              <a:ea typeface="+mn-ea"/>
              <a:cs typeface="+mn-cs"/>
            </a:rPr>
            <a:t>F_inputs tab</a:t>
          </a:r>
          <a:endParaRPr lang="en-GB">
            <a:effectLst/>
          </a:endParaRPr>
        </a:p>
        <a:p>
          <a:r>
            <a:rPr lang="en-GB" sz="1100">
              <a:solidFill>
                <a:schemeClr val="dk1"/>
              </a:solidFill>
              <a:effectLst/>
              <a:latin typeface="+mn-lt"/>
              <a:ea typeface="+mn-ea"/>
              <a:cs typeface="+mn-cs"/>
            </a:rPr>
            <a:t>Contains the relevant cost data for assessing the cost adjustment claims from the company's business plan tables. This data is reported from fountain, our data storage and reporting system</a:t>
          </a:r>
          <a:endParaRPr lang="en-GB">
            <a:effectLst/>
          </a:endParaRPr>
        </a:p>
        <a:p>
          <a:pPr eaLnBrk="1" fontAlgn="auto" latinLnBrk="0" hangingPunct="1"/>
          <a:r>
            <a:rPr lang="en-GB" sz="1100" u="sng" baseline="0">
              <a:solidFill>
                <a:schemeClr val="dk1"/>
              </a:solidFill>
              <a:effectLst/>
              <a:latin typeface="+mn-lt"/>
              <a:ea typeface="+mn-ea"/>
              <a:cs typeface="+mn-cs"/>
            </a:rPr>
            <a:t>SRN-WWN802001 - SRN-WWN803001</a:t>
          </a:r>
          <a:endParaRPr lang="en-GB">
            <a:effectLst/>
          </a:endParaRPr>
        </a:p>
        <a:p>
          <a:pPr eaLnBrk="1" fontAlgn="auto" latinLnBrk="0" hangingPunct="1"/>
          <a:r>
            <a:rPr lang="en-GB" sz="1100">
              <a:solidFill>
                <a:schemeClr val="dk1"/>
              </a:solidFill>
              <a:effectLst/>
              <a:latin typeface="+mn-lt"/>
              <a:ea typeface="+mn-ea"/>
              <a:cs typeface="+mn-cs"/>
            </a:rPr>
            <a:t>Each tab named 'XXX-xx', where XXX stands for the company's acronym and xx stands for the claim number, includes a short description of the claim, our assessment of the claim and our adjustment decision for the claim.</a:t>
          </a:r>
          <a:endParaRPr lang="en-GB">
            <a:effectLst/>
          </a:endParaRPr>
        </a:p>
        <a:p>
          <a:pPr eaLnBrk="1" fontAlgn="auto" latinLnBrk="0" hangingPunct="1"/>
          <a:r>
            <a:rPr lang="en-GB" sz="1100" u="sng">
              <a:solidFill>
                <a:schemeClr val="dk1"/>
              </a:solidFill>
              <a:effectLst/>
              <a:latin typeface="+mn-lt"/>
              <a:ea typeface="+mn-ea"/>
              <a:cs typeface="+mn-cs"/>
            </a:rPr>
            <a:t>Summary tab</a:t>
          </a:r>
          <a:endParaRPr lang="en-GB">
            <a:effectLst/>
          </a:endParaRPr>
        </a:p>
        <a:p>
          <a:r>
            <a:rPr lang="en-GB" sz="1100" baseline="0">
              <a:solidFill>
                <a:schemeClr val="dk1"/>
              </a:solidFill>
              <a:effectLst/>
              <a:latin typeface="+mn-lt"/>
              <a:ea typeface="+mn-ea"/>
              <a:cs typeface="+mn-cs"/>
            </a:rPr>
            <a:t>It includes a summary of all our adjustments, including the overall assessment result, allowance and an assessment of the quality of the claim submitted.</a:t>
          </a:r>
          <a:endParaRPr lang="en-GB">
            <a:effectLst/>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319882</xdr:colOff>
      <xdr:row>21</xdr:row>
      <xdr:rowOff>141682</xdr:rowOff>
    </xdr:from>
    <xdr:ext cx="5661421" cy="2847959"/>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9571832" y="7666432"/>
          <a:ext cx="5661421" cy="284795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t>This is a WINEP3 enhancement</a:t>
          </a:r>
          <a:r>
            <a:rPr lang="en-GB" sz="1100" baseline="0"/>
            <a:t> scheme for which we do not make any allowance within either our base models or our assessment of enhancement activities.  SRN suggests zero implicit allowance based on Enhancement nature of scheme.</a:t>
          </a:r>
        </a:p>
        <a:p>
          <a:r>
            <a:rPr lang="en-GB" sz="1100" baseline="0"/>
            <a:t>However, without this project it is reasonable to assume that some rehabilitation of the sewers in the Margate catchment would have been undertaken anyway. We consider it reasonable to apply a modest implicit allowance on this basis.  We quantify the allowance based on SRN's sewer rehab costs x proportion of SRN sewers that lie within Margate catchment ie 222km / 22,077km (total legacy length in 2017-18) or 1%.</a:t>
          </a:r>
        </a:p>
        <a:p>
          <a:r>
            <a:rPr lang="en-GB" sz="1100" baseline="0"/>
            <a:t>AMP7 cost of maintaining long term capability of sewage collection assets = £122.770m (source: Table WWS1 Lines 12 and 13)</a:t>
          </a:r>
        </a:p>
        <a:p>
          <a:r>
            <a:rPr lang="en-GB" sz="1100" baseline="0"/>
            <a:t>Hence Implicit allowance = £122.77m x 222/22077 = £1.235m</a:t>
          </a:r>
        </a:p>
        <a:p>
          <a:r>
            <a:rPr lang="en-GB" sz="1100" baseline="0"/>
            <a:t>We consider the implicit allowance of £1.235m only for the purpose of determining the materiality of the claim. We do not deduct it from the cost of the claim for the purpose of determining the allowed adjustment (see 'Allowed adjustment' box for details).</a:t>
          </a:r>
        </a:p>
      </xdr:txBody>
    </xdr:sp>
    <xdr:clientData/>
  </xdr:oneCellAnchor>
  <xdr:oneCellAnchor>
    <xdr:from>
      <xdr:col>1</xdr:col>
      <xdr:colOff>1768078</xdr:colOff>
      <xdr:row>46</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22859" y="677465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125826</xdr:colOff>
      <xdr:row>28</xdr:row>
      <xdr:rowOff>80551</xdr:rowOff>
    </xdr:from>
    <xdr:ext cx="4529761" cy="1297919"/>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3945545" y="8312872"/>
          <a:ext cx="4529761" cy="1297919"/>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t>SRN</a:t>
          </a:r>
          <a:r>
            <a:rPr lang="en-GB" sz="1100" baseline="0"/>
            <a:t> does not propose an implicit allowance presumably based on an assumption that t</a:t>
          </a:r>
          <a:r>
            <a:rPr lang="en-GB" sz="1100"/>
            <a:t>he investment is not covered by the botex model or any enhancement cost model. Note: Consideration of the PR19 claim needs to recognise the difference to </a:t>
          </a:r>
          <a:r>
            <a:rPr lang="en-GB" sz="1100" baseline="0"/>
            <a:t>the PR14 claim where there was an implicit allowance due to the existence of an unmodelled allowance.</a:t>
          </a:r>
          <a:endParaRPr lang="en-GB" sz="1100"/>
        </a:p>
      </xdr:txBody>
    </xdr:sp>
    <xdr:clientData/>
  </xdr:oneCellAnchor>
  <xdr:oneCellAnchor>
    <xdr:from>
      <xdr:col>1</xdr:col>
      <xdr:colOff>1768078</xdr:colOff>
      <xdr:row>47</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xdr:col>
      <xdr:colOff>289718</xdr:colOff>
      <xdr:row>29</xdr:row>
      <xdr:rowOff>35320</xdr:rowOff>
    </xdr:from>
    <xdr:ext cx="2913063" cy="953466"/>
    <xdr:sp macro="" textlink="">
      <xdr:nvSpPr>
        <xdr:cNvPr id="2" name="TextBox 1">
          <a:extLst>
            <a:ext uri="{FF2B5EF4-FFF2-40B4-BE49-F238E27FC236}">
              <a16:creationId xmlns:a16="http://schemas.microsoft.com/office/drawing/2014/main" xmlns="" id="{00000000-0008-0000-0400-000002000000}"/>
            </a:ext>
          </a:extLst>
        </xdr:cNvPr>
        <xdr:cNvSpPr txBox="1"/>
      </xdr:nvSpPr>
      <xdr:spPr>
        <a:xfrm>
          <a:off x="3928268" y="6925070"/>
          <a:ext cx="2913063" cy="953466"/>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GB" sz="1100" b="1"/>
            <a:t>Implicit allowance</a:t>
          </a:r>
        </a:p>
        <a:p>
          <a:endParaRPr lang="en-GB" sz="1100"/>
        </a:p>
        <a:p>
          <a:r>
            <a:rPr lang="en-GB" sz="1100"/>
            <a:t>The value of the claim is net of </a:t>
          </a:r>
          <a:r>
            <a:rPr lang="en-GB" sz="1100" baseline="0"/>
            <a:t>an implicit allowance of £5m, based on an assumption of £281/population equivalent for growth.</a:t>
          </a:r>
          <a:endParaRPr lang="en-GB" sz="1100"/>
        </a:p>
      </xdr:txBody>
    </xdr:sp>
    <xdr:clientData/>
  </xdr:oneCellAnchor>
  <xdr:oneCellAnchor>
    <xdr:from>
      <xdr:col>1</xdr:col>
      <xdr:colOff>1768078</xdr:colOff>
      <xdr:row>46</xdr:row>
      <xdr:rowOff>184545</xdr:rowOff>
    </xdr:from>
    <xdr:ext cx="2976563" cy="482203"/>
    <xdr:sp macro="" textlink="">
      <xdr:nvSpPr>
        <xdr:cNvPr id="3" name="TextBox 2">
          <a:extLst>
            <a:ext uri="{FF2B5EF4-FFF2-40B4-BE49-F238E27FC236}">
              <a16:creationId xmlns:a16="http://schemas.microsoft.com/office/drawing/2014/main" xmlns="" id="{00000000-0008-0000-0400-000003000000}"/>
            </a:ext>
          </a:extLst>
        </xdr:cNvPr>
        <xdr:cNvSpPr txBox="1"/>
      </xdr:nvSpPr>
      <xdr:spPr>
        <a:xfrm>
          <a:off x="1910953" y="10147695"/>
          <a:ext cx="2976563" cy="4822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
  <sheetViews>
    <sheetView showGridLines="0" tabSelected="1" zoomScale="85" zoomScaleNormal="85" zoomScaleSheetLayoutView="100" workbookViewId="0"/>
  </sheetViews>
  <sheetFormatPr defaultColWidth="9" defaultRowHeight="16" x14ac:dyDescent="0.5"/>
  <cols>
    <col min="1" max="1" width="1.6328125" style="2" customWidth="1"/>
    <col min="2" max="2" width="9" style="2" customWidth="1"/>
    <col min="3" max="3" width="9" style="2"/>
    <col min="4" max="5" width="9" style="2" customWidth="1"/>
    <col min="6" max="8" width="9" style="2"/>
    <col min="9" max="9" width="3" style="2" customWidth="1"/>
    <col min="10" max="10" width="9" style="2"/>
    <col min="11" max="11" width="16" style="2" bestFit="1" customWidth="1"/>
    <col min="12" max="12" width="9" style="2" customWidth="1"/>
    <col min="13" max="13" width="11.6328125" style="2" bestFit="1" customWidth="1"/>
    <col min="14" max="16384" width="9" style="2"/>
  </cols>
  <sheetData>
    <row r="1" spans="1:11" ht="21" x14ac:dyDescent="0.6">
      <c r="A1" s="7"/>
      <c r="B1" s="9" t="s">
        <v>0</v>
      </c>
      <c r="C1" s="10"/>
      <c r="D1" s="11"/>
      <c r="K1" s="8"/>
    </row>
    <row r="2" spans="1:11" ht="8.9" customHeight="1" x14ac:dyDescent="0.5"/>
  </sheetData>
  <conditionalFormatting sqref="L11:L15">
    <cfRule type="expression" dxfId="7" priority="3">
      <formula>L11="Error"</formula>
    </cfRule>
    <cfRule type="expression" dxfId="6" priority="4">
      <formula>L11="Ok"</formula>
    </cfRule>
  </conditionalFormatting>
  <conditionalFormatting sqref="L11:L15">
    <cfRule type="expression" dxfId="5" priority="1">
      <formula>$CO$6="Error"</formula>
    </cfRule>
    <cfRule type="expression" dxfId="4" priority="2">
      <formula>$CO$6="Ok"</formula>
    </cfRule>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15"/>
  <sheetViews>
    <sheetView workbookViewId="0">
      <pane xSplit="5" ySplit="6" topLeftCell="P7" activePane="bottomRight" state="frozen"/>
      <selection pane="topRight" activeCell="F1" sqref="F1"/>
      <selection pane="bottomLeft" activeCell="A7" sqref="A7"/>
      <selection pane="bottomRight"/>
    </sheetView>
  </sheetViews>
  <sheetFormatPr defaultColWidth="8.6328125" defaultRowHeight="14" x14ac:dyDescent="0.3"/>
  <cols>
    <col min="1" max="1" width="5" style="32" customWidth="1"/>
    <col min="2" max="2" width="18.6328125" style="32" customWidth="1"/>
    <col min="3" max="3" width="43.36328125" style="32" customWidth="1"/>
    <col min="4" max="4" width="3.6328125" style="32" customWidth="1"/>
    <col min="5" max="5" width="17.36328125" style="32" bestFit="1" customWidth="1"/>
    <col min="6" max="15" width="6" style="32" customWidth="1"/>
    <col min="16" max="16" width="8.81640625" style="32" customWidth="1"/>
    <col min="17" max="21" width="8.36328125" style="32" customWidth="1"/>
    <col min="22" max="16384" width="8.6328125" style="32"/>
  </cols>
  <sheetData>
    <row r="1" spans="1:21" x14ac:dyDescent="0.3">
      <c r="C1" s="32" t="s">
        <v>319</v>
      </c>
    </row>
    <row r="2" spans="1:21" x14ac:dyDescent="0.3">
      <c r="A2" s="32" t="s">
        <v>318</v>
      </c>
      <c r="B2" s="32" t="s">
        <v>317</v>
      </c>
      <c r="C2" s="32" t="s">
        <v>316</v>
      </c>
      <c r="D2" s="32" t="s">
        <v>315</v>
      </c>
      <c r="E2" s="32" t="s">
        <v>314</v>
      </c>
      <c r="F2" s="32" t="s">
        <v>313</v>
      </c>
      <c r="G2" s="32" t="s">
        <v>312</v>
      </c>
      <c r="H2" s="32" t="s">
        <v>311</v>
      </c>
      <c r="I2" s="32" t="s">
        <v>310</v>
      </c>
      <c r="J2" s="32" t="s">
        <v>309</v>
      </c>
      <c r="K2" s="32" t="s">
        <v>308</v>
      </c>
      <c r="L2" s="32" t="s">
        <v>307</v>
      </c>
      <c r="M2" s="32" t="s">
        <v>306</v>
      </c>
      <c r="N2" s="32" t="s">
        <v>305</v>
      </c>
      <c r="O2" s="32" t="s">
        <v>304</v>
      </c>
      <c r="P2" s="32" t="s">
        <v>303</v>
      </c>
      <c r="Q2" s="32" t="s">
        <v>2</v>
      </c>
      <c r="R2" s="32" t="s">
        <v>3</v>
      </c>
      <c r="S2" s="32" t="s">
        <v>4</v>
      </c>
      <c r="T2" s="32" t="s">
        <v>5</v>
      </c>
      <c r="U2" s="32" t="s">
        <v>6</v>
      </c>
    </row>
    <row r="4" spans="1:21" x14ac:dyDescent="0.3">
      <c r="F4" s="32" t="s">
        <v>44</v>
      </c>
      <c r="G4" s="32" t="s">
        <v>44</v>
      </c>
      <c r="H4" s="32" t="s">
        <v>44</v>
      </c>
      <c r="I4" s="32" t="s">
        <v>44</v>
      </c>
      <c r="J4" s="32" t="s">
        <v>44</v>
      </c>
      <c r="K4" s="32" t="s">
        <v>44</v>
      </c>
      <c r="L4" s="32" t="s">
        <v>44</v>
      </c>
      <c r="M4" s="32" t="s">
        <v>44</v>
      </c>
      <c r="N4" s="32" t="s">
        <v>44</v>
      </c>
      <c r="O4" s="32" t="s">
        <v>44</v>
      </c>
      <c r="P4" s="32" t="s">
        <v>44</v>
      </c>
      <c r="Q4" s="32" t="s">
        <v>44</v>
      </c>
      <c r="R4" s="32" t="s">
        <v>44</v>
      </c>
      <c r="S4" s="32" t="s">
        <v>44</v>
      </c>
      <c r="T4" s="32" t="s">
        <v>44</v>
      </c>
      <c r="U4" s="32" t="s">
        <v>44</v>
      </c>
    </row>
    <row r="5" spans="1:21" x14ac:dyDescent="0.3">
      <c r="F5" s="32" t="s">
        <v>302</v>
      </c>
      <c r="G5" s="32" t="s">
        <v>302</v>
      </c>
      <c r="H5" s="32" t="s">
        <v>302</v>
      </c>
      <c r="I5" s="32" t="s">
        <v>302</v>
      </c>
      <c r="J5" s="32" t="s">
        <v>302</v>
      </c>
      <c r="K5" s="32" t="s">
        <v>302</v>
      </c>
      <c r="L5" s="32" t="s">
        <v>302</v>
      </c>
      <c r="M5" s="32" t="s">
        <v>302</v>
      </c>
      <c r="N5" s="32" t="s">
        <v>302</v>
      </c>
      <c r="O5" s="32" t="s">
        <v>302</v>
      </c>
      <c r="P5" s="32" t="s">
        <v>302</v>
      </c>
      <c r="Q5" s="32" t="s">
        <v>302</v>
      </c>
      <c r="R5" s="32" t="s">
        <v>302</v>
      </c>
      <c r="S5" s="32" t="s">
        <v>302</v>
      </c>
      <c r="T5" s="32" t="s">
        <v>302</v>
      </c>
      <c r="U5" s="32" t="s">
        <v>302</v>
      </c>
    </row>
    <row r="6" spans="1:21" x14ac:dyDescent="0.3">
      <c r="F6" s="32" t="s">
        <v>301</v>
      </c>
      <c r="G6" s="32" t="s">
        <v>301</v>
      </c>
      <c r="H6" s="32" t="s">
        <v>301</v>
      </c>
      <c r="I6" s="32" t="s">
        <v>301</v>
      </c>
      <c r="J6" s="32" t="s">
        <v>301</v>
      </c>
      <c r="K6" s="32" t="s">
        <v>301</v>
      </c>
      <c r="L6" s="32" t="s">
        <v>301</v>
      </c>
      <c r="M6" s="32" t="s">
        <v>301</v>
      </c>
      <c r="N6" s="32" t="s">
        <v>301</v>
      </c>
      <c r="O6" s="32" t="s">
        <v>301</v>
      </c>
      <c r="P6" s="32" t="s">
        <v>301</v>
      </c>
      <c r="Q6" s="32" t="s">
        <v>301</v>
      </c>
      <c r="R6" s="32" t="s">
        <v>301</v>
      </c>
      <c r="S6" s="32" t="s">
        <v>301</v>
      </c>
      <c r="T6" s="32" t="s">
        <v>301</v>
      </c>
      <c r="U6" s="32" t="s">
        <v>301</v>
      </c>
    </row>
    <row r="7" spans="1:21" x14ac:dyDescent="0.3">
      <c r="A7" s="32" t="s">
        <v>48</v>
      </c>
      <c r="B7" s="32" t="s">
        <v>300</v>
      </c>
      <c r="C7" s="32" t="s">
        <v>136</v>
      </c>
      <c r="D7" s="32" t="s">
        <v>77</v>
      </c>
      <c r="E7" s="32" t="s">
        <v>44</v>
      </c>
      <c r="F7" s="32">
        <v>0</v>
      </c>
    </row>
    <row r="8" spans="1:21" x14ac:dyDescent="0.3">
      <c r="A8" s="32" t="s">
        <v>48</v>
      </c>
      <c r="B8" s="32" t="s">
        <v>299</v>
      </c>
      <c r="C8" s="32" t="s">
        <v>134</v>
      </c>
      <c r="D8" s="32" t="s">
        <v>77</v>
      </c>
      <c r="E8" s="32" t="s">
        <v>44</v>
      </c>
      <c r="F8" s="32">
        <v>0</v>
      </c>
    </row>
    <row r="9" spans="1:21" x14ac:dyDescent="0.3">
      <c r="A9" s="32" t="s">
        <v>48</v>
      </c>
      <c r="B9" s="32" t="s">
        <v>298</v>
      </c>
      <c r="C9" s="32" t="s">
        <v>132</v>
      </c>
      <c r="D9" s="32" t="s">
        <v>45</v>
      </c>
      <c r="E9" s="32" t="s">
        <v>44</v>
      </c>
      <c r="F9" s="33"/>
      <c r="G9" s="33"/>
      <c r="H9" s="33"/>
      <c r="I9" s="33"/>
      <c r="J9" s="33"/>
      <c r="K9" s="33"/>
      <c r="L9" s="33"/>
      <c r="M9" s="33"/>
      <c r="N9" s="33"/>
      <c r="O9" s="33">
        <v>0</v>
      </c>
      <c r="P9" s="33">
        <v>0</v>
      </c>
      <c r="Q9" s="33">
        <v>0</v>
      </c>
      <c r="R9" s="33">
        <v>0</v>
      </c>
      <c r="S9" s="33">
        <v>0</v>
      </c>
      <c r="T9" s="33">
        <v>0</v>
      </c>
      <c r="U9" s="33">
        <v>0</v>
      </c>
    </row>
    <row r="10" spans="1:21" x14ac:dyDescent="0.3">
      <c r="A10" s="32" t="s">
        <v>48</v>
      </c>
      <c r="B10" s="32" t="s">
        <v>297</v>
      </c>
      <c r="C10" s="32" t="s">
        <v>130</v>
      </c>
      <c r="D10" s="32" t="s">
        <v>45</v>
      </c>
      <c r="E10" s="32" t="s">
        <v>44</v>
      </c>
      <c r="F10" s="33"/>
      <c r="G10" s="33">
        <v>0</v>
      </c>
      <c r="H10" s="33">
        <v>0</v>
      </c>
      <c r="I10" s="33">
        <v>0</v>
      </c>
      <c r="J10" s="33">
        <v>0</v>
      </c>
      <c r="K10" s="33">
        <v>0</v>
      </c>
      <c r="L10" s="33">
        <v>0</v>
      </c>
      <c r="M10" s="33">
        <v>0</v>
      </c>
      <c r="N10" s="33">
        <v>0</v>
      </c>
      <c r="O10" s="33"/>
      <c r="P10" s="33"/>
      <c r="Q10" s="33"/>
      <c r="R10" s="33"/>
      <c r="S10" s="33"/>
      <c r="T10" s="33"/>
      <c r="U10" s="33"/>
    </row>
    <row r="11" spans="1:21" x14ac:dyDescent="0.3">
      <c r="A11" s="32" t="s">
        <v>48</v>
      </c>
      <c r="B11" s="32" t="s">
        <v>296</v>
      </c>
      <c r="C11" s="32" t="s">
        <v>128</v>
      </c>
      <c r="D11" s="32" t="s">
        <v>77</v>
      </c>
      <c r="E11" s="32" t="s">
        <v>44</v>
      </c>
      <c r="F11" s="32">
        <v>0</v>
      </c>
    </row>
    <row r="12" spans="1:21" x14ac:dyDescent="0.3">
      <c r="A12" s="32" t="s">
        <v>48</v>
      </c>
      <c r="B12" s="32" t="s">
        <v>295</v>
      </c>
      <c r="C12" s="32" t="s">
        <v>126</v>
      </c>
      <c r="D12" s="32" t="s">
        <v>77</v>
      </c>
      <c r="E12" s="32" t="s">
        <v>44</v>
      </c>
      <c r="F12" s="32">
        <v>0</v>
      </c>
    </row>
    <row r="13" spans="1:21" x14ac:dyDescent="0.3">
      <c r="A13" s="32" t="s">
        <v>48</v>
      </c>
      <c r="B13" s="32" t="s">
        <v>294</v>
      </c>
      <c r="C13" s="32" t="s">
        <v>124</v>
      </c>
      <c r="D13" s="32" t="s">
        <v>45</v>
      </c>
      <c r="E13" s="32" t="s">
        <v>44</v>
      </c>
      <c r="F13" s="33"/>
      <c r="G13" s="33"/>
      <c r="H13" s="33"/>
      <c r="I13" s="33"/>
      <c r="J13" s="33"/>
      <c r="K13" s="33"/>
      <c r="L13" s="33"/>
      <c r="M13" s="33"/>
      <c r="N13" s="33"/>
      <c r="O13" s="33">
        <v>0</v>
      </c>
      <c r="P13" s="33">
        <v>0</v>
      </c>
      <c r="Q13" s="33">
        <v>0</v>
      </c>
      <c r="R13" s="33">
        <v>0</v>
      </c>
      <c r="S13" s="33">
        <v>0</v>
      </c>
      <c r="T13" s="33">
        <v>0</v>
      </c>
      <c r="U13" s="33">
        <v>0</v>
      </c>
    </row>
    <row r="14" spans="1:21" x14ac:dyDescent="0.3">
      <c r="A14" s="32" t="s">
        <v>48</v>
      </c>
      <c r="B14" s="32" t="s">
        <v>293</v>
      </c>
      <c r="C14" s="32" t="s">
        <v>122</v>
      </c>
      <c r="D14" s="32" t="s">
        <v>45</v>
      </c>
      <c r="E14" s="32" t="s">
        <v>44</v>
      </c>
      <c r="F14" s="33"/>
      <c r="G14" s="33">
        <v>0</v>
      </c>
      <c r="H14" s="33">
        <v>0</v>
      </c>
      <c r="I14" s="33">
        <v>0</v>
      </c>
      <c r="J14" s="33">
        <v>0</v>
      </c>
      <c r="K14" s="33">
        <v>0</v>
      </c>
      <c r="L14" s="33">
        <v>0</v>
      </c>
      <c r="M14" s="33">
        <v>0</v>
      </c>
      <c r="N14" s="33">
        <v>0</v>
      </c>
      <c r="O14" s="33"/>
      <c r="P14" s="33"/>
      <c r="Q14" s="33"/>
      <c r="R14" s="33"/>
      <c r="S14" s="33"/>
      <c r="T14" s="33"/>
      <c r="U14" s="33"/>
    </row>
    <row r="15" spans="1:21" x14ac:dyDescent="0.3">
      <c r="A15" s="32" t="s">
        <v>48</v>
      </c>
      <c r="B15" s="32" t="s">
        <v>292</v>
      </c>
      <c r="C15" s="32" t="s">
        <v>120</v>
      </c>
      <c r="D15" s="32" t="s">
        <v>77</v>
      </c>
      <c r="E15" s="32" t="s">
        <v>44</v>
      </c>
      <c r="F15" s="32">
        <v>0</v>
      </c>
    </row>
    <row r="16" spans="1:21" x14ac:dyDescent="0.3">
      <c r="A16" s="32" t="s">
        <v>48</v>
      </c>
      <c r="B16" s="32" t="s">
        <v>291</v>
      </c>
      <c r="C16" s="32" t="s">
        <v>118</v>
      </c>
      <c r="D16" s="32" t="s">
        <v>77</v>
      </c>
      <c r="E16" s="32" t="s">
        <v>44</v>
      </c>
      <c r="F16" s="32">
        <v>0</v>
      </c>
    </row>
    <row r="17" spans="1:21" x14ac:dyDescent="0.3">
      <c r="A17" s="32" t="s">
        <v>48</v>
      </c>
      <c r="B17" s="32" t="s">
        <v>290</v>
      </c>
      <c r="C17" s="32" t="s">
        <v>116</v>
      </c>
      <c r="D17" s="32" t="s">
        <v>45</v>
      </c>
      <c r="E17" s="32" t="s">
        <v>44</v>
      </c>
      <c r="F17" s="33"/>
      <c r="G17" s="33"/>
      <c r="H17" s="33"/>
      <c r="I17" s="33"/>
      <c r="J17" s="33"/>
      <c r="K17" s="33"/>
      <c r="L17" s="33"/>
      <c r="M17" s="33"/>
      <c r="N17" s="33"/>
      <c r="O17" s="33">
        <v>0</v>
      </c>
      <c r="P17" s="33">
        <v>0</v>
      </c>
      <c r="Q17" s="33">
        <v>0</v>
      </c>
      <c r="R17" s="33">
        <v>0</v>
      </c>
      <c r="S17" s="33">
        <v>0</v>
      </c>
      <c r="T17" s="33">
        <v>0</v>
      </c>
      <c r="U17" s="33">
        <v>0</v>
      </c>
    </row>
    <row r="18" spans="1:21" x14ac:dyDescent="0.3">
      <c r="A18" s="32" t="s">
        <v>48</v>
      </c>
      <c r="B18" s="32" t="s">
        <v>289</v>
      </c>
      <c r="C18" s="32" t="s">
        <v>114</v>
      </c>
      <c r="D18" s="32" t="s">
        <v>45</v>
      </c>
      <c r="E18" s="32" t="s">
        <v>44</v>
      </c>
      <c r="F18" s="33"/>
      <c r="G18" s="33">
        <v>0</v>
      </c>
      <c r="H18" s="33">
        <v>0</v>
      </c>
      <c r="I18" s="33">
        <v>0</v>
      </c>
      <c r="J18" s="33">
        <v>0</v>
      </c>
      <c r="K18" s="33">
        <v>0</v>
      </c>
      <c r="L18" s="33">
        <v>0</v>
      </c>
      <c r="M18" s="33">
        <v>0</v>
      </c>
      <c r="N18" s="33">
        <v>0</v>
      </c>
      <c r="O18" s="33"/>
      <c r="P18" s="33"/>
      <c r="Q18" s="33"/>
      <c r="R18" s="33"/>
      <c r="S18" s="33"/>
      <c r="T18" s="33"/>
      <c r="U18" s="33"/>
    </row>
    <row r="19" spans="1:21" x14ac:dyDescent="0.3">
      <c r="A19" s="32" t="s">
        <v>48</v>
      </c>
      <c r="B19" s="32" t="s">
        <v>288</v>
      </c>
      <c r="C19" s="32" t="s">
        <v>112</v>
      </c>
      <c r="D19" s="32" t="s">
        <v>77</v>
      </c>
      <c r="E19" s="32" t="s">
        <v>44</v>
      </c>
      <c r="F19" s="32">
        <v>0</v>
      </c>
    </row>
    <row r="20" spans="1:21" x14ac:dyDescent="0.3">
      <c r="A20" s="32" t="s">
        <v>48</v>
      </c>
      <c r="B20" s="32" t="s">
        <v>287</v>
      </c>
      <c r="C20" s="32" t="s">
        <v>110</v>
      </c>
      <c r="D20" s="32" t="s">
        <v>77</v>
      </c>
      <c r="E20" s="32" t="s">
        <v>44</v>
      </c>
      <c r="F20" s="32">
        <v>0</v>
      </c>
    </row>
    <row r="21" spans="1:21" x14ac:dyDescent="0.3">
      <c r="A21" s="32" t="s">
        <v>48</v>
      </c>
      <c r="B21" s="32" t="s">
        <v>286</v>
      </c>
      <c r="C21" s="32" t="s">
        <v>108</v>
      </c>
      <c r="D21" s="32" t="s">
        <v>45</v>
      </c>
      <c r="E21" s="32" t="s">
        <v>44</v>
      </c>
      <c r="F21" s="33"/>
      <c r="G21" s="33"/>
      <c r="H21" s="33"/>
      <c r="I21" s="33"/>
      <c r="J21" s="33"/>
      <c r="K21" s="33"/>
      <c r="L21" s="33"/>
      <c r="M21" s="33"/>
      <c r="N21" s="33"/>
      <c r="O21" s="33">
        <v>0</v>
      </c>
      <c r="P21" s="33">
        <v>0</v>
      </c>
      <c r="Q21" s="33">
        <v>0</v>
      </c>
      <c r="R21" s="33">
        <v>0</v>
      </c>
      <c r="S21" s="33">
        <v>0</v>
      </c>
      <c r="T21" s="33">
        <v>0</v>
      </c>
      <c r="U21" s="33">
        <v>0</v>
      </c>
    </row>
    <row r="22" spans="1:21" x14ac:dyDescent="0.3">
      <c r="A22" s="32" t="s">
        <v>48</v>
      </c>
      <c r="B22" s="32" t="s">
        <v>285</v>
      </c>
      <c r="C22" s="32" t="s">
        <v>106</v>
      </c>
      <c r="D22" s="32" t="s">
        <v>45</v>
      </c>
      <c r="E22" s="32" t="s">
        <v>44</v>
      </c>
      <c r="F22" s="33"/>
      <c r="G22" s="33">
        <v>0</v>
      </c>
      <c r="H22" s="33">
        <v>0</v>
      </c>
      <c r="I22" s="33">
        <v>0</v>
      </c>
      <c r="J22" s="33">
        <v>0</v>
      </c>
      <c r="K22" s="33">
        <v>0</v>
      </c>
      <c r="L22" s="33">
        <v>0</v>
      </c>
      <c r="M22" s="33">
        <v>0</v>
      </c>
      <c r="N22" s="33">
        <v>0</v>
      </c>
      <c r="O22" s="33"/>
      <c r="P22" s="33"/>
      <c r="Q22" s="33"/>
      <c r="R22" s="33"/>
      <c r="S22" s="33"/>
      <c r="T22" s="33"/>
      <c r="U22" s="33"/>
    </row>
    <row r="23" spans="1:21" x14ac:dyDescent="0.3">
      <c r="A23" s="32" t="s">
        <v>48</v>
      </c>
      <c r="B23" s="32" t="s">
        <v>284</v>
      </c>
      <c r="C23" s="32" t="s">
        <v>104</v>
      </c>
      <c r="D23" s="32" t="s">
        <v>77</v>
      </c>
      <c r="E23" s="32" t="s">
        <v>44</v>
      </c>
      <c r="F23" s="32">
        <v>0</v>
      </c>
    </row>
    <row r="24" spans="1:21" x14ac:dyDescent="0.3">
      <c r="A24" s="32" t="s">
        <v>48</v>
      </c>
      <c r="B24" s="32" t="s">
        <v>283</v>
      </c>
      <c r="C24" s="32" t="s">
        <v>102</v>
      </c>
      <c r="D24" s="32" t="s">
        <v>77</v>
      </c>
      <c r="E24" s="32" t="s">
        <v>44</v>
      </c>
      <c r="F24" s="32">
        <v>0</v>
      </c>
    </row>
    <row r="25" spans="1:21" x14ac:dyDescent="0.3">
      <c r="A25" s="32" t="s">
        <v>48</v>
      </c>
      <c r="B25" s="32" t="s">
        <v>282</v>
      </c>
      <c r="C25" s="32" t="s">
        <v>100</v>
      </c>
      <c r="D25" s="32" t="s">
        <v>45</v>
      </c>
      <c r="E25" s="32" t="s">
        <v>44</v>
      </c>
      <c r="F25" s="33"/>
      <c r="G25" s="33"/>
      <c r="H25" s="33"/>
      <c r="I25" s="33"/>
      <c r="J25" s="33"/>
      <c r="K25" s="33"/>
      <c r="L25" s="33"/>
      <c r="M25" s="33"/>
      <c r="N25" s="33"/>
      <c r="O25" s="33">
        <v>0</v>
      </c>
      <c r="P25" s="33">
        <v>0</v>
      </c>
      <c r="Q25" s="33">
        <v>0</v>
      </c>
      <c r="R25" s="33">
        <v>0</v>
      </c>
      <c r="S25" s="33">
        <v>0</v>
      </c>
      <c r="T25" s="33">
        <v>0</v>
      </c>
      <c r="U25" s="33">
        <v>0</v>
      </c>
    </row>
    <row r="26" spans="1:21" x14ac:dyDescent="0.3">
      <c r="A26" s="32" t="s">
        <v>48</v>
      </c>
      <c r="B26" s="32" t="s">
        <v>281</v>
      </c>
      <c r="C26" s="32" t="s">
        <v>98</v>
      </c>
      <c r="D26" s="32" t="s">
        <v>45</v>
      </c>
      <c r="E26" s="32" t="s">
        <v>44</v>
      </c>
      <c r="F26" s="33"/>
      <c r="G26" s="33">
        <v>0</v>
      </c>
      <c r="H26" s="33">
        <v>0</v>
      </c>
      <c r="I26" s="33">
        <v>0</v>
      </c>
      <c r="J26" s="33">
        <v>0</v>
      </c>
      <c r="K26" s="33">
        <v>0</v>
      </c>
      <c r="L26" s="33">
        <v>0</v>
      </c>
      <c r="M26" s="33">
        <v>0</v>
      </c>
      <c r="N26" s="33">
        <v>0</v>
      </c>
      <c r="O26" s="33"/>
      <c r="P26" s="33"/>
      <c r="Q26" s="33"/>
      <c r="R26" s="33"/>
      <c r="S26" s="33"/>
      <c r="T26" s="33"/>
      <c r="U26" s="33"/>
    </row>
    <row r="27" spans="1:21" x14ac:dyDescent="0.3">
      <c r="A27" s="32" t="s">
        <v>48</v>
      </c>
      <c r="B27" s="32" t="s">
        <v>280</v>
      </c>
      <c r="C27" s="32" t="s">
        <v>96</v>
      </c>
      <c r="D27" s="32" t="s">
        <v>77</v>
      </c>
      <c r="E27" s="32" t="s">
        <v>44</v>
      </c>
      <c r="F27" s="32">
        <v>0</v>
      </c>
    </row>
    <row r="28" spans="1:21" x14ac:dyDescent="0.3">
      <c r="A28" s="32" t="s">
        <v>48</v>
      </c>
      <c r="B28" s="32" t="s">
        <v>279</v>
      </c>
      <c r="C28" s="32" t="s">
        <v>94</v>
      </c>
      <c r="D28" s="32" t="s">
        <v>77</v>
      </c>
      <c r="E28" s="32" t="s">
        <v>44</v>
      </c>
      <c r="F28" s="32">
        <v>0</v>
      </c>
    </row>
    <row r="29" spans="1:21" x14ac:dyDescent="0.3">
      <c r="A29" s="32" t="s">
        <v>48</v>
      </c>
      <c r="B29" s="32" t="s">
        <v>278</v>
      </c>
      <c r="C29" s="32" t="s">
        <v>92</v>
      </c>
      <c r="D29" s="32" t="s">
        <v>45</v>
      </c>
      <c r="E29" s="32" t="s">
        <v>44</v>
      </c>
      <c r="F29" s="33"/>
      <c r="G29" s="33"/>
      <c r="H29" s="33"/>
      <c r="I29" s="33"/>
      <c r="J29" s="33"/>
      <c r="K29" s="33"/>
      <c r="L29" s="33"/>
      <c r="M29" s="33"/>
      <c r="N29" s="33"/>
      <c r="O29" s="33">
        <v>0</v>
      </c>
      <c r="P29" s="33">
        <v>0</v>
      </c>
      <c r="Q29" s="33">
        <v>0</v>
      </c>
      <c r="R29" s="33">
        <v>0</v>
      </c>
      <c r="S29" s="33">
        <v>0</v>
      </c>
      <c r="T29" s="33">
        <v>0</v>
      </c>
      <c r="U29" s="33">
        <v>0</v>
      </c>
    </row>
    <row r="30" spans="1:21" x14ac:dyDescent="0.3">
      <c r="A30" s="32" t="s">
        <v>48</v>
      </c>
      <c r="B30" s="32" t="s">
        <v>277</v>
      </c>
      <c r="C30" s="32" t="s">
        <v>90</v>
      </c>
      <c r="D30" s="32" t="s">
        <v>45</v>
      </c>
      <c r="E30" s="32" t="s">
        <v>44</v>
      </c>
      <c r="F30" s="33"/>
      <c r="G30" s="33">
        <v>0</v>
      </c>
      <c r="H30" s="33">
        <v>0</v>
      </c>
      <c r="I30" s="33">
        <v>0</v>
      </c>
      <c r="J30" s="33">
        <v>0</v>
      </c>
      <c r="K30" s="33">
        <v>0</v>
      </c>
      <c r="L30" s="33">
        <v>0</v>
      </c>
      <c r="M30" s="33">
        <v>0</v>
      </c>
      <c r="N30" s="33">
        <v>0</v>
      </c>
      <c r="O30" s="33"/>
      <c r="P30" s="33"/>
      <c r="Q30" s="33"/>
      <c r="R30" s="33"/>
      <c r="S30" s="33"/>
      <c r="T30" s="33"/>
      <c r="U30" s="33"/>
    </row>
    <row r="31" spans="1:21" x14ac:dyDescent="0.3">
      <c r="A31" s="32" t="s">
        <v>48</v>
      </c>
      <c r="B31" s="32" t="s">
        <v>276</v>
      </c>
      <c r="C31" s="32" t="s">
        <v>88</v>
      </c>
      <c r="D31" s="32" t="s">
        <v>77</v>
      </c>
      <c r="E31" s="32" t="s">
        <v>44</v>
      </c>
      <c r="F31" s="32">
        <v>0</v>
      </c>
    </row>
    <row r="32" spans="1:21" x14ac:dyDescent="0.3">
      <c r="A32" s="32" t="s">
        <v>48</v>
      </c>
      <c r="B32" s="32" t="s">
        <v>275</v>
      </c>
      <c r="C32" s="32" t="s">
        <v>86</v>
      </c>
      <c r="D32" s="32" t="s">
        <v>77</v>
      </c>
      <c r="E32" s="32" t="s">
        <v>44</v>
      </c>
      <c r="F32" s="32">
        <v>0</v>
      </c>
    </row>
    <row r="33" spans="1:21" x14ac:dyDescent="0.3">
      <c r="A33" s="32" t="s">
        <v>48</v>
      </c>
      <c r="B33" s="32" t="s">
        <v>274</v>
      </c>
      <c r="C33" s="32" t="s">
        <v>84</v>
      </c>
      <c r="D33" s="32" t="s">
        <v>45</v>
      </c>
      <c r="E33" s="32" t="s">
        <v>44</v>
      </c>
      <c r="F33" s="33"/>
      <c r="G33" s="33"/>
      <c r="H33" s="33"/>
      <c r="I33" s="33"/>
      <c r="J33" s="33"/>
      <c r="K33" s="33"/>
      <c r="L33" s="33"/>
      <c r="M33" s="33"/>
      <c r="N33" s="33"/>
      <c r="O33" s="33">
        <v>0</v>
      </c>
      <c r="P33" s="33">
        <v>0</v>
      </c>
      <c r="Q33" s="33">
        <v>0</v>
      </c>
      <c r="R33" s="33">
        <v>0</v>
      </c>
      <c r="S33" s="33">
        <v>0</v>
      </c>
      <c r="T33" s="33">
        <v>0</v>
      </c>
      <c r="U33" s="33">
        <v>0</v>
      </c>
    </row>
    <row r="34" spans="1:21" x14ac:dyDescent="0.3">
      <c r="A34" s="32" t="s">
        <v>48</v>
      </c>
      <c r="B34" s="32" t="s">
        <v>273</v>
      </c>
      <c r="C34" s="32" t="s">
        <v>82</v>
      </c>
      <c r="D34" s="32" t="s">
        <v>45</v>
      </c>
      <c r="E34" s="32" t="s">
        <v>44</v>
      </c>
      <c r="F34" s="33"/>
      <c r="G34" s="33">
        <v>0</v>
      </c>
      <c r="H34" s="33">
        <v>0</v>
      </c>
      <c r="I34" s="33">
        <v>0</v>
      </c>
      <c r="J34" s="33">
        <v>0</v>
      </c>
      <c r="K34" s="33">
        <v>0</v>
      </c>
      <c r="L34" s="33">
        <v>0</v>
      </c>
      <c r="M34" s="33">
        <v>0</v>
      </c>
      <c r="N34" s="33">
        <v>0</v>
      </c>
      <c r="O34" s="33"/>
      <c r="P34" s="33"/>
      <c r="Q34" s="33"/>
      <c r="R34" s="33"/>
      <c r="S34" s="33"/>
      <c r="T34" s="33"/>
      <c r="U34" s="33"/>
    </row>
    <row r="35" spans="1:21" x14ac:dyDescent="0.3">
      <c r="A35" s="32" t="s">
        <v>48</v>
      </c>
      <c r="B35" s="32" t="s">
        <v>272</v>
      </c>
      <c r="C35" s="32" t="s">
        <v>80</v>
      </c>
      <c r="D35" s="32" t="s">
        <v>77</v>
      </c>
      <c r="E35" s="32" t="s">
        <v>44</v>
      </c>
      <c r="F35" s="32">
        <v>0</v>
      </c>
    </row>
    <row r="36" spans="1:21" x14ac:dyDescent="0.3">
      <c r="A36" s="32" t="s">
        <v>48</v>
      </c>
      <c r="B36" s="32" t="s">
        <v>271</v>
      </c>
      <c r="C36" s="32" t="s">
        <v>78</v>
      </c>
      <c r="D36" s="32" t="s">
        <v>77</v>
      </c>
      <c r="E36" s="32" t="s">
        <v>44</v>
      </c>
      <c r="F36" s="32">
        <v>0</v>
      </c>
    </row>
    <row r="37" spans="1:21" x14ac:dyDescent="0.3">
      <c r="A37" s="32" t="s">
        <v>48</v>
      </c>
      <c r="B37" s="32" t="s">
        <v>270</v>
      </c>
      <c r="C37" s="32" t="s">
        <v>75</v>
      </c>
      <c r="D37" s="32" t="s">
        <v>45</v>
      </c>
      <c r="E37" s="32" t="s">
        <v>44</v>
      </c>
      <c r="F37" s="33"/>
      <c r="G37" s="33"/>
      <c r="H37" s="33"/>
      <c r="I37" s="33"/>
      <c r="J37" s="33"/>
      <c r="K37" s="33"/>
      <c r="L37" s="33"/>
      <c r="M37" s="33"/>
      <c r="N37" s="33"/>
      <c r="O37" s="33">
        <v>0</v>
      </c>
      <c r="P37" s="33">
        <v>0</v>
      </c>
      <c r="Q37" s="33">
        <v>0</v>
      </c>
      <c r="R37" s="33">
        <v>0</v>
      </c>
      <c r="S37" s="33">
        <v>0</v>
      </c>
      <c r="T37" s="33">
        <v>0</v>
      </c>
      <c r="U37" s="33">
        <v>0</v>
      </c>
    </row>
    <row r="38" spans="1:21" x14ac:dyDescent="0.3">
      <c r="A38" s="32" t="s">
        <v>48</v>
      </c>
      <c r="B38" s="32" t="s">
        <v>269</v>
      </c>
      <c r="C38" s="32" t="s">
        <v>73</v>
      </c>
      <c r="D38" s="32" t="s">
        <v>45</v>
      </c>
      <c r="E38" s="32" t="s">
        <v>44</v>
      </c>
      <c r="F38" s="33"/>
      <c r="G38" s="33">
        <v>0</v>
      </c>
      <c r="H38" s="33">
        <v>0</v>
      </c>
      <c r="I38" s="33">
        <v>0</v>
      </c>
      <c r="J38" s="33">
        <v>0</v>
      </c>
      <c r="K38" s="33">
        <v>0</v>
      </c>
      <c r="L38" s="33">
        <v>0</v>
      </c>
      <c r="M38" s="33">
        <v>0</v>
      </c>
      <c r="N38" s="33">
        <v>0</v>
      </c>
      <c r="O38" s="33"/>
      <c r="P38" s="33"/>
      <c r="Q38" s="33"/>
      <c r="R38" s="33"/>
      <c r="S38" s="33"/>
      <c r="T38" s="33"/>
      <c r="U38" s="33"/>
    </row>
    <row r="39" spans="1:21" x14ac:dyDescent="0.3">
      <c r="A39" s="32" t="s">
        <v>48</v>
      </c>
      <c r="B39" s="32" t="s">
        <v>268</v>
      </c>
      <c r="C39" s="32" t="s">
        <v>136</v>
      </c>
      <c r="D39" s="32" t="s">
        <v>77</v>
      </c>
      <c r="E39" s="32" t="s">
        <v>44</v>
      </c>
      <c r="F39" s="32">
        <v>0</v>
      </c>
    </row>
    <row r="40" spans="1:21" x14ac:dyDescent="0.3">
      <c r="A40" s="32" t="s">
        <v>48</v>
      </c>
      <c r="B40" s="32" t="s">
        <v>267</v>
      </c>
      <c r="C40" s="32" t="s">
        <v>134</v>
      </c>
      <c r="D40" s="32" t="s">
        <v>77</v>
      </c>
      <c r="E40" s="32" t="s">
        <v>44</v>
      </c>
      <c r="F40" s="32">
        <v>0</v>
      </c>
    </row>
    <row r="41" spans="1:21" x14ac:dyDescent="0.3">
      <c r="A41" s="32" t="s">
        <v>48</v>
      </c>
      <c r="B41" s="32" t="s">
        <v>266</v>
      </c>
      <c r="C41" s="32" t="s">
        <v>132</v>
      </c>
      <c r="D41" s="32" t="s">
        <v>45</v>
      </c>
      <c r="E41" s="32" t="s">
        <v>44</v>
      </c>
      <c r="F41" s="33"/>
      <c r="G41" s="33"/>
      <c r="H41" s="33"/>
      <c r="I41" s="33"/>
      <c r="J41" s="33"/>
      <c r="K41" s="33"/>
      <c r="L41" s="33"/>
      <c r="M41" s="33"/>
      <c r="N41" s="33"/>
      <c r="O41" s="33">
        <v>0</v>
      </c>
      <c r="P41" s="33">
        <v>0</v>
      </c>
      <c r="Q41" s="33">
        <v>0</v>
      </c>
      <c r="R41" s="33">
        <v>0</v>
      </c>
      <c r="S41" s="33">
        <v>0</v>
      </c>
      <c r="T41" s="33">
        <v>0</v>
      </c>
      <c r="U41" s="33">
        <v>0</v>
      </c>
    </row>
    <row r="42" spans="1:21" x14ac:dyDescent="0.3">
      <c r="A42" s="32" t="s">
        <v>48</v>
      </c>
      <c r="B42" s="32" t="s">
        <v>265</v>
      </c>
      <c r="C42" s="32" t="s">
        <v>130</v>
      </c>
      <c r="D42" s="32" t="s">
        <v>45</v>
      </c>
      <c r="E42" s="32" t="s">
        <v>44</v>
      </c>
      <c r="F42" s="33"/>
      <c r="G42" s="33">
        <v>0</v>
      </c>
      <c r="H42" s="33">
        <v>0</v>
      </c>
      <c r="I42" s="33">
        <v>0</v>
      </c>
      <c r="J42" s="33">
        <v>0</v>
      </c>
      <c r="K42" s="33">
        <v>0</v>
      </c>
      <c r="L42" s="33">
        <v>0</v>
      </c>
      <c r="M42" s="33">
        <v>0</v>
      </c>
      <c r="N42" s="33">
        <v>0</v>
      </c>
      <c r="O42" s="33"/>
      <c r="P42" s="33"/>
      <c r="Q42" s="33"/>
      <c r="R42" s="33"/>
      <c r="S42" s="33"/>
      <c r="T42" s="33"/>
      <c r="U42" s="33"/>
    </row>
    <row r="43" spans="1:21" x14ac:dyDescent="0.3">
      <c r="A43" s="32" t="s">
        <v>48</v>
      </c>
      <c r="B43" s="32" t="s">
        <v>264</v>
      </c>
      <c r="C43" s="32" t="s">
        <v>128</v>
      </c>
      <c r="D43" s="32" t="s">
        <v>77</v>
      </c>
      <c r="E43" s="32" t="s">
        <v>44</v>
      </c>
      <c r="F43" s="32">
        <v>0</v>
      </c>
    </row>
    <row r="44" spans="1:21" x14ac:dyDescent="0.3">
      <c r="A44" s="32" t="s">
        <v>48</v>
      </c>
      <c r="B44" s="32" t="s">
        <v>263</v>
      </c>
      <c r="C44" s="32" t="s">
        <v>126</v>
      </c>
      <c r="D44" s="32" t="s">
        <v>77</v>
      </c>
      <c r="E44" s="32" t="s">
        <v>44</v>
      </c>
      <c r="F44" s="32">
        <v>0</v>
      </c>
    </row>
    <row r="45" spans="1:21" x14ac:dyDescent="0.3">
      <c r="A45" s="32" t="s">
        <v>48</v>
      </c>
      <c r="B45" s="32" t="s">
        <v>262</v>
      </c>
      <c r="C45" s="32" t="s">
        <v>124</v>
      </c>
      <c r="D45" s="32" t="s">
        <v>45</v>
      </c>
      <c r="E45" s="32" t="s">
        <v>44</v>
      </c>
      <c r="F45" s="33"/>
      <c r="G45" s="33"/>
      <c r="H45" s="33"/>
      <c r="I45" s="33"/>
      <c r="J45" s="33"/>
      <c r="K45" s="33"/>
      <c r="L45" s="33"/>
      <c r="M45" s="33"/>
      <c r="N45" s="33"/>
      <c r="O45" s="33">
        <v>0</v>
      </c>
      <c r="P45" s="33">
        <v>0</v>
      </c>
      <c r="Q45" s="33">
        <v>0</v>
      </c>
      <c r="R45" s="33">
        <v>0</v>
      </c>
      <c r="S45" s="33">
        <v>0</v>
      </c>
      <c r="T45" s="33">
        <v>0</v>
      </c>
      <c r="U45" s="33">
        <v>0</v>
      </c>
    </row>
    <row r="46" spans="1:21" x14ac:dyDescent="0.3">
      <c r="A46" s="32" t="s">
        <v>48</v>
      </c>
      <c r="B46" s="32" t="s">
        <v>261</v>
      </c>
      <c r="C46" s="32" t="s">
        <v>122</v>
      </c>
      <c r="D46" s="32" t="s">
        <v>45</v>
      </c>
      <c r="E46" s="32" t="s">
        <v>44</v>
      </c>
      <c r="F46" s="33"/>
      <c r="G46" s="33">
        <v>0</v>
      </c>
      <c r="H46" s="33">
        <v>0</v>
      </c>
      <c r="I46" s="33">
        <v>0</v>
      </c>
      <c r="J46" s="33">
        <v>0</v>
      </c>
      <c r="K46" s="33">
        <v>0</v>
      </c>
      <c r="L46" s="33">
        <v>0</v>
      </c>
      <c r="M46" s="33">
        <v>0</v>
      </c>
      <c r="N46" s="33">
        <v>0</v>
      </c>
      <c r="O46" s="33"/>
      <c r="P46" s="33"/>
      <c r="Q46" s="33"/>
      <c r="R46" s="33"/>
      <c r="S46" s="33"/>
      <c r="T46" s="33"/>
      <c r="U46" s="33"/>
    </row>
    <row r="47" spans="1:21" x14ac:dyDescent="0.3">
      <c r="A47" s="32" t="s">
        <v>48</v>
      </c>
      <c r="B47" s="32" t="s">
        <v>260</v>
      </c>
      <c r="C47" s="32" t="s">
        <v>120</v>
      </c>
      <c r="D47" s="32" t="s">
        <v>77</v>
      </c>
      <c r="E47" s="32" t="s">
        <v>44</v>
      </c>
      <c r="F47" s="32">
        <v>0</v>
      </c>
    </row>
    <row r="48" spans="1:21" x14ac:dyDescent="0.3">
      <c r="A48" s="32" t="s">
        <v>48</v>
      </c>
      <c r="B48" s="32" t="s">
        <v>259</v>
      </c>
      <c r="C48" s="32" t="s">
        <v>118</v>
      </c>
      <c r="D48" s="32" t="s">
        <v>77</v>
      </c>
      <c r="E48" s="32" t="s">
        <v>44</v>
      </c>
      <c r="F48" s="32">
        <v>0</v>
      </c>
    </row>
    <row r="49" spans="1:21" x14ac:dyDescent="0.3">
      <c r="A49" s="32" t="s">
        <v>48</v>
      </c>
      <c r="B49" s="32" t="s">
        <v>258</v>
      </c>
      <c r="C49" s="32" t="s">
        <v>116</v>
      </c>
      <c r="D49" s="32" t="s">
        <v>45</v>
      </c>
      <c r="E49" s="32" t="s">
        <v>44</v>
      </c>
      <c r="F49" s="33"/>
      <c r="G49" s="33"/>
      <c r="H49" s="33"/>
      <c r="I49" s="33"/>
      <c r="J49" s="33"/>
      <c r="K49" s="33"/>
      <c r="L49" s="33"/>
      <c r="M49" s="33"/>
      <c r="N49" s="33"/>
      <c r="O49" s="33">
        <v>0</v>
      </c>
      <c r="P49" s="33">
        <v>0</v>
      </c>
      <c r="Q49" s="33">
        <v>0</v>
      </c>
      <c r="R49" s="33">
        <v>0</v>
      </c>
      <c r="S49" s="33">
        <v>0</v>
      </c>
      <c r="T49" s="33">
        <v>0</v>
      </c>
      <c r="U49" s="33">
        <v>0</v>
      </c>
    </row>
    <row r="50" spans="1:21" x14ac:dyDescent="0.3">
      <c r="A50" s="32" t="s">
        <v>48</v>
      </c>
      <c r="B50" s="32" t="s">
        <v>257</v>
      </c>
      <c r="C50" s="32" t="s">
        <v>114</v>
      </c>
      <c r="D50" s="32" t="s">
        <v>45</v>
      </c>
      <c r="E50" s="32" t="s">
        <v>44</v>
      </c>
      <c r="F50" s="33"/>
      <c r="G50" s="33">
        <v>0</v>
      </c>
      <c r="H50" s="33">
        <v>0</v>
      </c>
      <c r="I50" s="33">
        <v>0</v>
      </c>
      <c r="J50" s="33">
        <v>0</v>
      </c>
      <c r="K50" s="33">
        <v>0</v>
      </c>
      <c r="L50" s="33">
        <v>0</v>
      </c>
      <c r="M50" s="33">
        <v>0</v>
      </c>
      <c r="N50" s="33">
        <v>0</v>
      </c>
      <c r="O50" s="33"/>
      <c r="P50" s="33"/>
      <c r="Q50" s="33"/>
      <c r="R50" s="33"/>
      <c r="S50" s="33"/>
      <c r="T50" s="33"/>
      <c r="U50" s="33"/>
    </row>
    <row r="51" spans="1:21" x14ac:dyDescent="0.3">
      <c r="A51" s="32" t="s">
        <v>48</v>
      </c>
      <c r="B51" s="32" t="s">
        <v>256</v>
      </c>
      <c r="C51" s="32" t="s">
        <v>112</v>
      </c>
      <c r="D51" s="32" t="s">
        <v>77</v>
      </c>
      <c r="E51" s="32" t="s">
        <v>44</v>
      </c>
      <c r="F51" s="32">
        <v>0</v>
      </c>
    </row>
    <row r="52" spans="1:21" x14ac:dyDescent="0.3">
      <c r="A52" s="32" t="s">
        <v>48</v>
      </c>
      <c r="B52" s="32" t="s">
        <v>255</v>
      </c>
      <c r="C52" s="32" t="s">
        <v>110</v>
      </c>
      <c r="D52" s="32" t="s">
        <v>77</v>
      </c>
      <c r="E52" s="32" t="s">
        <v>44</v>
      </c>
      <c r="F52" s="32">
        <v>0</v>
      </c>
    </row>
    <row r="53" spans="1:21" x14ac:dyDescent="0.3">
      <c r="A53" s="32" t="s">
        <v>48</v>
      </c>
      <c r="B53" s="32" t="s">
        <v>254</v>
      </c>
      <c r="C53" s="32" t="s">
        <v>108</v>
      </c>
      <c r="D53" s="32" t="s">
        <v>45</v>
      </c>
      <c r="E53" s="32" t="s">
        <v>44</v>
      </c>
      <c r="F53" s="33"/>
      <c r="G53" s="33"/>
      <c r="H53" s="33"/>
      <c r="I53" s="33"/>
      <c r="J53" s="33"/>
      <c r="K53" s="33"/>
      <c r="L53" s="33"/>
      <c r="M53" s="33"/>
      <c r="N53" s="33"/>
      <c r="O53" s="33">
        <v>0</v>
      </c>
      <c r="P53" s="33">
        <v>0</v>
      </c>
      <c r="Q53" s="33">
        <v>0</v>
      </c>
      <c r="R53" s="33">
        <v>0</v>
      </c>
      <c r="S53" s="33">
        <v>0</v>
      </c>
      <c r="T53" s="33">
        <v>0</v>
      </c>
      <c r="U53" s="33">
        <v>0</v>
      </c>
    </row>
    <row r="54" spans="1:21" x14ac:dyDescent="0.3">
      <c r="A54" s="32" t="s">
        <v>48</v>
      </c>
      <c r="B54" s="32" t="s">
        <v>253</v>
      </c>
      <c r="C54" s="32" t="s">
        <v>106</v>
      </c>
      <c r="D54" s="32" t="s">
        <v>45</v>
      </c>
      <c r="E54" s="32" t="s">
        <v>44</v>
      </c>
      <c r="F54" s="33"/>
      <c r="G54" s="33">
        <v>0</v>
      </c>
      <c r="H54" s="33">
        <v>0</v>
      </c>
      <c r="I54" s="33">
        <v>0</v>
      </c>
      <c r="J54" s="33">
        <v>0</v>
      </c>
      <c r="K54" s="33">
        <v>0</v>
      </c>
      <c r="L54" s="33">
        <v>0</v>
      </c>
      <c r="M54" s="33">
        <v>0</v>
      </c>
      <c r="N54" s="33">
        <v>0</v>
      </c>
      <c r="O54" s="33"/>
      <c r="P54" s="33"/>
      <c r="Q54" s="33"/>
      <c r="R54" s="33"/>
      <c r="S54" s="33"/>
      <c r="T54" s="33"/>
      <c r="U54" s="33"/>
    </row>
    <row r="55" spans="1:21" x14ac:dyDescent="0.3">
      <c r="A55" s="32" t="s">
        <v>48</v>
      </c>
      <c r="B55" s="32" t="s">
        <v>252</v>
      </c>
      <c r="C55" s="32" t="s">
        <v>104</v>
      </c>
      <c r="D55" s="32" t="s">
        <v>77</v>
      </c>
      <c r="E55" s="32" t="s">
        <v>44</v>
      </c>
      <c r="F55" s="32">
        <v>0</v>
      </c>
    </row>
    <row r="56" spans="1:21" x14ac:dyDescent="0.3">
      <c r="A56" s="32" t="s">
        <v>48</v>
      </c>
      <c r="B56" s="32" t="s">
        <v>251</v>
      </c>
      <c r="C56" s="32" t="s">
        <v>102</v>
      </c>
      <c r="D56" s="32" t="s">
        <v>77</v>
      </c>
      <c r="E56" s="32" t="s">
        <v>44</v>
      </c>
      <c r="F56" s="32">
        <v>0</v>
      </c>
    </row>
    <row r="57" spans="1:21" x14ac:dyDescent="0.3">
      <c r="A57" s="32" t="s">
        <v>48</v>
      </c>
      <c r="B57" s="32" t="s">
        <v>250</v>
      </c>
      <c r="C57" s="32" t="s">
        <v>100</v>
      </c>
      <c r="D57" s="32" t="s">
        <v>45</v>
      </c>
      <c r="E57" s="32" t="s">
        <v>44</v>
      </c>
      <c r="F57" s="33"/>
      <c r="G57" s="33"/>
      <c r="H57" s="33"/>
      <c r="I57" s="33"/>
      <c r="J57" s="33"/>
      <c r="K57" s="33"/>
      <c r="L57" s="33"/>
      <c r="M57" s="33"/>
      <c r="N57" s="33"/>
      <c r="O57" s="33">
        <v>0</v>
      </c>
      <c r="P57" s="33">
        <v>0</v>
      </c>
      <c r="Q57" s="33">
        <v>0</v>
      </c>
      <c r="R57" s="33">
        <v>0</v>
      </c>
      <c r="S57" s="33">
        <v>0</v>
      </c>
      <c r="T57" s="33">
        <v>0</v>
      </c>
      <c r="U57" s="33">
        <v>0</v>
      </c>
    </row>
    <row r="58" spans="1:21" x14ac:dyDescent="0.3">
      <c r="A58" s="32" t="s">
        <v>48</v>
      </c>
      <c r="B58" s="32" t="s">
        <v>249</v>
      </c>
      <c r="C58" s="32" t="s">
        <v>98</v>
      </c>
      <c r="D58" s="32" t="s">
        <v>45</v>
      </c>
      <c r="E58" s="32" t="s">
        <v>44</v>
      </c>
      <c r="F58" s="33"/>
      <c r="G58" s="33">
        <v>0</v>
      </c>
      <c r="H58" s="33">
        <v>0</v>
      </c>
      <c r="I58" s="33">
        <v>0</v>
      </c>
      <c r="J58" s="33">
        <v>0</v>
      </c>
      <c r="K58" s="33">
        <v>0</v>
      </c>
      <c r="L58" s="33">
        <v>0</v>
      </c>
      <c r="M58" s="33">
        <v>0</v>
      </c>
      <c r="N58" s="33">
        <v>0</v>
      </c>
      <c r="O58" s="33"/>
      <c r="P58" s="33"/>
      <c r="Q58" s="33"/>
      <c r="R58" s="33"/>
      <c r="S58" s="33"/>
      <c r="T58" s="33"/>
      <c r="U58" s="33"/>
    </row>
    <row r="59" spans="1:21" x14ac:dyDescent="0.3">
      <c r="A59" s="32" t="s">
        <v>48</v>
      </c>
      <c r="B59" s="32" t="s">
        <v>248</v>
      </c>
      <c r="C59" s="32" t="s">
        <v>96</v>
      </c>
      <c r="D59" s="32" t="s">
        <v>77</v>
      </c>
      <c r="E59" s="32" t="s">
        <v>44</v>
      </c>
      <c r="F59" s="32">
        <v>0</v>
      </c>
    </row>
    <row r="60" spans="1:21" x14ac:dyDescent="0.3">
      <c r="A60" s="32" t="s">
        <v>48</v>
      </c>
      <c r="B60" s="32" t="s">
        <v>247</v>
      </c>
      <c r="C60" s="32" t="s">
        <v>94</v>
      </c>
      <c r="D60" s="32" t="s">
        <v>77</v>
      </c>
      <c r="E60" s="32" t="s">
        <v>44</v>
      </c>
      <c r="F60" s="32">
        <v>0</v>
      </c>
    </row>
    <row r="61" spans="1:21" x14ac:dyDescent="0.3">
      <c r="A61" s="32" t="s">
        <v>48</v>
      </c>
      <c r="B61" s="32" t="s">
        <v>246</v>
      </c>
      <c r="C61" s="32" t="s">
        <v>92</v>
      </c>
      <c r="D61" s="32" t="s">
        <v>45</v>
      </c>
      <c r="E61" s="32" t="s">
        <v>44</v>
      </c>
      <c r="F61" s="33"/>
      <c r="G61" s="33"/>
      <c r="H61" s="33"/>
      <c r="I61" s="33"/>
      <c r="J61" s="33"/>
      <c r="K61" s="33"/>
      <c r="L61" s="33"/>
      <c r="M61" s="33"/>
      <c r="N61" s="33"/>
      <c r="O61" s="33">
        <v>0</v>
      </c>
      <c r="P61" s="33">
        <v>0</v>
      </c>
      <c r="Q61" s="33">
        <v>0</v>
      </c>
      <c r="R61" s="33">
        <v>0</v>
      </c>
      <c r="S61" s="33">
        <v>0</v>
      </c>
      <c r="T61" s="33">
        <v>0</v>
      </c>
      <c r="U61" s="33">
        <v>0</v>
      </c>
    </row>
    <row r="62" spans="1:21" x14ac:dyDescent="0.3">
      <c r="A62" s="32" t="s">
        <v>48</v>
      </c>
      <c r="B62" s="32" t="s">
        <v>245</v>
      </c>
      <c r="C62" s="32" t="s">
        <v>90</v>
      </c>
      <c r="D62" s="32" t="s">
        <v>45</v>
      </c>
      <c r="E62" s="32" t="s">
        <v>44</v>
      </c>
      <c r="F62" s="33"/>
      <c r="G62" s="33">
        <v>0</v>
      </c>
      <c r="H62" s="33">
        <v>0</v>
      </c>
      <c r="I62" s="33">
        <v>0</v>
      </c>
      <c r="J62" s="33">
        <v>0</v>
      </c>
      <c r="K62" s="33">
        <v>0</v>
      </c>
      <c r="L62" s="33">
        <v>0</v>
      </c>
      <c r="M62" s="33">
        <v>0</v>
      </c>
      <c r="N62" s="33">
        <v>0</v>
      </c>
      <c r="O62" s="33"/>
      <c r="P62" s="33"/>
      <c r="Q62" s="33"/>
      <c r="R62" s="33"/>
      <c r="S62" s="33"/>
      <c r="T62" s="33"/>
      <c r="U62" s="33"/>
    </row>
    <row r="63" spans="1:21" x14ac:dyDescent="0.3">
      <c r="A63" s="32" t="s">
        <v>48</v>
      </c>
      <c r="B63" s="32" t="s">
        <v>244</v>
      </c>
      <c r="C63" s="32" t="s">
        <v>88</v>
      </c>
      <c r="D63" s="32" t="s">
        <v>77</v>
      </c>
      <c r="E63" s="32" t="s">
        <v>44</v>
      </c>
      <c r="F63" s="32">
        <v>0</v>
      </c>
    </row>
    <row r="64" spans="1:21" x14ac:dyDescent="0.3">
      <c r="A64" s="32" t="s">
        <v>48</v>
      </c>
      <c r="B64" s="32" t="s">
        <v>243</v>
      </c>
      <c r="C64" s="32" t="s">
        <v>86</v>
      </c>
      <c r="D64" s="32" t="s">
        <v>77</v>
      </c>
      <c r="E64" s="32" t="s">
        <v>44</v>
      </c>
      <c r="F64" s="32">
        <v>0</v>
      </c>
    </row>
    <row r="65" spans="1:21" x14ac:dyDescent="0.3">
      <c r="A65" s="32" t="s">
        <v>48</v>
      </c>
      <c r="B65" s="32" t="s">
        <v>242</v>
      </c>
      <c r="C65" s="32" t="s">
        <v>84</v>
      </c>
      <c r="D65" s="32" t="s">
        <v>45</v>
      </c>
      <c r="E65" s="32" t="s">
        <v>44</v>
      </c>
      <c r="F65" s="33"/>
      <c r="G65" s="33"/>
      <c r="H65" s="33"/>
      <c r="I65" s="33"/>
      <c r="J65" s="33"/>
      <c r="K65" s="33"/>
      <c r="L65" s="33"/>
      <c r="M65" s="33"/>
      <c r="N65" s="33"/>
      <c r="O65" s="33">
        <v>0</v>
      </c>
      <c r="P65" s="33">
        <v>0</v>
      </c>
      <c r="Q65" s="33">
        <v>0</v>
      </c>
      <c r="R65" s="33">
        <v>0</v>
      </c>
      <c r="S65" s="33">
        <v>0</v>
      </c>
      <c r="T65" s="33">
        <v>0</v>
      </c>
      <c r="U65" s="33">
        <v>0</v>
      </c>
    </row>
    <row r="66" spans="1:21" x14ac:dyDescent="0.3">
      <c r="A66" s="32" t="s">
        <v>48</v>
      </c>
      <c r="B66" s="32" t="s">
        <v>241</v>
      </c>
      <c r="C66" s="32" t="s">
        <v>82</v>
      </c>
      <c r="D66" s="32" t="s">
        <v>45</v>
      </c>
      <c r="E66" s="32" t="s">
        <v>44</v>
      </c>
      <c r="F66" s="33"/>
      <c r="G66" s="33">
        <v>0</v>
      </c>
      <c r="H66" s="33">
        <v>0</v>
      </c>
      <c r="I66" s="33">
        <v>0</v>
      </c>
      <c r="J66" s="33">
        <v>0</v>
      </c>
      <c r="K66" s="33">
        <v>0</v>
      </c>
      <c r="L66" s="33">
        <v>0</v>
      </c>
      <c r="M66" s="33">
        <v>0</v>
      </c>
      <c r="N66" s="33">
        <v>0</v>
      </c>
      <c r="O66" s="33"/>
      <c r="P66" s="33"/>
      <c r="Q66" s="33"/>
      <c r="R66" s="33"/>
      <c r="S66" s="33"/>
      <c r="T66" s="33"/>
      <c r="U66" s="33"/>
    </row>
    <row r="67" spans="1:21" x14ac:dyDescent="0.3">
      <c r="A67" s="32" t="s">
        <v>48</v>
      </c>
      <c r="B67" s="32" t="s">
        <v>240</v>
      </c>
      <c r="C67" s="32" t="s">
        <v>80</v>
      </c>
      <c r="D67" s="32" t="s">
        <v>77</v>
      </c>
      <c r="E67" s="32" t="s">
        <v>44</v>
      </c>
      <c r="F67" s="32">
        <v>0</v>
      </c>
    </row>
    <row r="68" spans="1:21" x14ac:dyDescent="0.3">
      <c r="A68" s="32" t="s">
        <v>48</v>
      </c>
      <c r="B68" s="32" t="s">
        <v>239</v>
      </c>
      <c r="C68" s="32" t="s">
        <v>78</v>
      </c>
      <c r="D68" s="32" t="s">
        <v>77</v>
      </c>
      <c r="E68" s="32" t="s">
        <v>44</v>
      </c>
      <c r="F68" s="32">
        <v>0</v>
      </c>
    </row>
    <row r="69" spans="1:21" x14ac:dyDescent="0.3">
      <c r="A69" s="32" t="s">
        <v>48</v>
      </c>
      <c r="B69" s="32" t="s">
        <v>238</v>
      </c>
      <c r="C69" s="32" t="s">
        <v>75</v>
      </c>
      <c r="D69" s="32" t="s">
        <v>45</v>
      </c>
      <c r="E69" s="32" t="s">
        <v>44</v>
      </c>
      <c r="F69" s="33"/>
      <c r="G69" s="33"/>
      <c r="H69" s="33"/>
      <c r="I69" s="33"/>
      <c r="J69" s="33"/>
      <c r="K69" s="33"/>
      <c r="L69" s="33"/>
      <c r="M69" s="33"/>
      <c r="N69" s="33"/>
      <c r="O69" s="33">
        <v>0</v>
      </c>
      <c r="P69" s="33">
        <v>0</v>
      </c>
      <c r="Q69" s="33">
        <v>0</v>
      </c>
      <c r="R69" s="33">
        <v>0</v>
      </c>
      <c r="S69" s="33">
        <v>0</v>
      </c>
      <c r="T69" s="33">
        <v>0</v>
      </c>
      <c r="U69" s="33">
        <v>0</v>
      </c>
    </row>
    <row r="70" spans="1:21" x14ac:dyDescent="0.3">
      <c r="A70" s="32" t="s">
        <v>48</v>
      </c>
      <c r="B70" s="32" t="s">
        <v>237</v>
      </c>
      <c r="C70" s="32" t="s">
        <v>73</v>
      </c>
      <c r="D70" s="32" t="s">
        <v>45</v>
      </c>
      <c r="E70" s="32" t="s">
        <v>44</v>
      </c>
      <c r="F70" s="33"/>
      <c r="G70" s="33">
        <v>0</v>
      </c>
      <c r="H70" s="33">
        <v>0</v>
      </c>
      <c r="I70" s="33">
        <v>0</v>
      </c>
      <c r="J70" s="33">
        <v>0</v>
      </c>
      <c r="K70" s="33">
        <v>0</v>
      </c>
      <c r="L70" s="33">
        <v>0</v>
      </c>
      <c r="M70" s="33">
        <v>0</v>
      </c>
      <c r="N70" s="33">
        <v>0</v>
      </c>
      <c r="O70" s="33"/>
      <c r="P70" s="33"/>
      <c r="Q70" s="33"/>
      <c r="R70" s="33"/>
      <c r="S70" s="33"/>
      <c r="T70" s="33"/>
      <c r="U70" s="33"/>
    </row>
    <row r="71" spans="1:21" x14ac:dyDescent="0.3">
      <c r="A71" s="32" t="s">
        <v>48</v>
      </c>
      <c r="B71" s="32" t="s">
        <v>236</v>
      </c>
      <c r="C71" s="32" t="s">
        <v>136</v>
      </c>
      <c r="D71" s="32" t="s">
        <v>77</v>
      </c>
      <c r="E71" s="32" t="s">
        <v>44</v>
      </c>
      <c r="F71" s="32" t="s">
        <v>42</v>
      </c>
    </row>
    <row r="72" spans="1:21" x14ac:dyDescent="0.3">
      <c r="A72" s="32" t="s">
        <v>48</v>
      </c>
      <c r="B72" s="32" t="s">
        <v>235</v>
      </c>
      <c r="C72" s="32" t="s">
        <v>134</v>
      </c>
      <c r="D72" s="32" t="s">
        <v>77</v>
      </c>
      <c r="E72" s="32" t="s">
        <v>44</v>
      </c>
      <c r="F72" s="32" t="s">
        <v>234</v>
      </c>
    </row>
    <row r="73" spans="1:21" x14ac:dyDescent="0.3">
      <c r="A73" s="32" t="s">
        <v>48</v>
      </c>
      <c r="B73" s="32" t="s">
        <v>233</v>
      </c>
      <c r="C73" s="32" t="s">
        <v>132</v>
      </c>
      <c r="D73" s="32" t="s">
        <v>45</v>
      </c>
      <c r="E73" s="32" t="s">
        <v>44</v>
      </c>
      <c r="F73" s="33"/>
      <c r="G73" s="33"/>
      <c r="H73" s="33"/>
      <c r="I73" s="33"/>
      <c r="J73" s="33"/>
      <c r="K73" s="33"/>
      <c r="L73" s="33"/>
      <c r="M73" s="33"/>
      <c r="N73" s="33"/>
      <c r="O73" s="33">
        <v>13.374000000000001</v>
      </c>
      <c r="P73" s="33">
        <v>14.172000000000001</v>
      </c>
      <c r="Q73" s="33">
        <v>6.476</v>
      </c>
      <c r="R73" s="33">
        <v>6.476</v>
      </c>
      <c r="S73" s="33">
        <v>6.476</v>
      </c>
      <c r="T73" s="33">
        <v>6.476</v>
      </c>
      <c r="U73" s="33">
        <v>6.476</v>
      </c>
    </row>
    <row r="74" spans="1:21" x14ac:dyDescent="0.3">
      <c r="A74" s="32" t="s">
        <v>48</v>
      </c>
      <c r="B74" s="32" t="s">
        <v>232</v>
      </c>
      <c r="C74" s="32" t="s">
        <v>130</v>
      </c>
      <c r="D74" s="32" t="s">
        <v>45</v>
      </c>
      <c r="E74" s="32" t="s">
        <v>44</v>
      </c>
      <c r="F74" s="33"/>
      <c r="G74" s="33">
        <v>0</v>
      </c>
      <c r="H74" s="33">
        <v>0</v>
      </c>
      <c r="I74" s="33">
        <v>0</v>
      </c>
      <c r="J74" s="33">
        <v>0</v>
      </c>
      <c r="K74" s="33">
        <v>0</v>
      </c>
      <c r="L74" s="33">
        <v>0.54</v>
      </c>
      <c r="M74" s="33">
        <v>2.59</v>
      </c>
      <c r="N74" s="33">
        <v>0</v>
      </c>
      <c r="O74" s="33"/>
      <c r="P74" s="33"/>
      <c r="Q74" s="33"/>
      <c r="R74" s="33"/>
      <c r="S74" s="33"/>
      <c r="T74" s="33"/>
      <c r="U74" s="33"/>
    </row>
    <row r="75" spans="1:21" x14ac:dyDescent="0.3">
      <c r="A75" s="32" t="s">
        <v>48</v>
      </c>
      <c r="B75" s="32" t="s">
        <v>231</v>
      </c>
      <c r="C75" s="32" t="s">
        <v>128</v>
      </c>
      <c r="D75" s="32" t="s">
        <v>77</v>
      </c>
      <c r="E75" s="32" t="s">
        <v>44</v>
      </c>
      <c r="F75" s="32" t="s">
        <v>41</v>
      </c>
    </row>
    <row r="76" spans="1:21" x14ac:dyDescent="0.3">
      <c r="A76" s="32" t="s">
        <v>48</v>
      </c>
      <c r="B76" s="32" t="s">
        <v>230</v>
      </c>
      <c r="C76" s="32" t="s">
        <v>126</v>
      </c>
      <c r="D76" s="32" t="s">
        <v>77</v>
      </c>
      <c r="E76" s="32" t="s">
        <v>44</v>
      </c>
      <c r="F76" s="32" t="s">
        <v>229</v>
      </c>
    </row>
    <row r="77" spans="1:21" x14ac:dyDescent="0.3">
      <c r="A77" s="32" t="s">
        <v>48</v>
      </c>
      <c r="B77" s="32" t="s">
        <v>228</v>
      </c>
      <c r="C77" s="32" t="s">
        <v>124</v>
      </c>
      <c r="D77" s="32" t="s">
        <v>45</v>
      </c>
      <c r="E77" s="32" t="s">
        <v>44</v>
      </c>
      <c r="F77" s="33"/>
      <c r="G77" s="33"/>
      <c r="H77" s="33"/>
      <c r="I77" s="33"/>
      <c r="J77" s="33"/>
      <c r="K77" s="33"/>
      <c r="L77" s="33"/>
      <c r="M77" s="33"/>
      <c r="N77" s="33"/>
      <c r="O77" s="33">
        <v>23.88</v>
      </c>
      <c r="P77" s="33">
        <v>14.237</v>
      </c>
      <c r="Q77" s="33">
        <v>2.6360000000000001</v>
      </c>
      <c r="R77" s="33">
        <v>7.5780000000000003</v>
      </c>
      <c r="S77" s="33">
        <v>7.5780000000000003</v>
      </c>
      <c r="T77" s="33">
        <v>7.5780000000000003</v>
      </c>
      <c r="U77" s="33">
        <v>7.5780000000000003</v>
      </c>
    </row>
    <row r="78" spans="1:21" x14ac:dyDescent="0.3">
      <c r="A78" s="32" t="s">
        <v>48</v>
      </c>
      <c r="B78" s="32" t="s">
        <v>227</v>
      </c>
      <c r="C78" s="32" t="s">
        <v>122</v>
      </c>
      <c r="D78" s="32" t="s">
        <v>45</v>
      </c>
      <c r="E78" s="32" t="s">
        <v>44</v>
      </c>
      <c r="F78" s="33"/>
      <c r="G78" s="33">
        <v>5.3999999999999999E-2</v>
      </c>
      <c r="H78" s="33">
        <v>-1.4999999999999999E-2</v>
      </c>
      <c r="I78" s="33">
        <v>0.313</v>
      </c>
      <c r="J78" s="33">
        <v>1.66</v>
      </c>
      <c r="K78" s="33">
        <v>20.491</v>
      </c>
      <c r="L78" s="33">
        <v>5.157</v>
      </c>
      <c r="M78" s="33">
        <v>1.123</v>
      </c>
      <c r="N78" s="33">
        <v>0.81599999999999995</v>
      </c>
      <c r="O78" s="33"/>
      <c r="P78" s="33"/>
      <c r="Q78" s="33"/>
      <c r="R78" s="33"/>
      <c r="S78" s="33"/>
      <c r="T78" s="33"/>
      <c r="U78" s="33"/>
    </row>
    <row r="79" spans="1:21" x14ac:dyDescent="0.3">
      <c r="A79" s="37" t="s">
        <v>48</v>
      </c>
      <c r="B79" s="37" t="s">
        <v>226</v>
      </c>
      <c r="C79" s="37" t="s">
        <v>120</v>
      </c>
      <c r="D79" s="37" t="s">
        <v>77</v>
      </c>
      <c r="E79" s="37" t="s">
        <v>44</v>
      </c>
      <c r="F79" s="37" t="s">
        <v>43</v>
      </c>
      <c r="G79" s="37"/>
      <c r="H79" s="37"/>
      <c r="I79" s="37"/>
      <c r="J79" s="37"/>
      <c r="K79" s="37"/>
      <c r="L79" s="37"/>
      <c r="M79" s="37"/>
      <c r="N79" s="37"/>
      <c r="O79" s="37"/>
      <c r="P79" s="37"/>
      <c r="Q79" s="37"/>
      <c r="R79" s="37"/>
      <c r="S79" s="37"/>
      <c r="T79" s="37"/>
      <c r="U79" s="37"/>
    </row>
    <row r="80" spans="1:21" x14ac:dyDescent="0.3">
      <c r="A80" s="37" t="s">
        <v>48</v>
      </c>
      <c r="B80" s="37" t="s">
        <v>225</v>
      </c>
      <c r="C80" s="37" t="s">
        <v>118</v>
      </c>
      <c r="D80" s="37" t="s">
        <v>77</v>
      </c>
      <c r="E80" s="37" t="s">
        <v>44</v>
      </c>
      <c r="F80" s="37" t="s">
        <v>224</v>
      </c>
      <c r="G80" s="37"/>
      <c r="H80" s="37"/>
      <c r="I80" s="37"/>
      <c r="J80" s="37"/>
      <c r="K80" s="37"/>
      <c r="L80" s="37"/>
      <c r="M80" s="37"/>
      <c r="N80" s="37"/>
      <c r="O80" s="37"/>
      <c r="P80" s="37"/>
      <c r="Q80" s="37"/>
      <c r="R80" s="37"/>
      <c r="S80" s="37"/>
      <c r="T80" s="37"/>
      <c r="U80" s="37"/>
    </row>
    <row r="81" spans="1:21" x14ac:dyDescent="0.3">
      <c r="A81" s="37" t="s">
        <v>48</v>
      </c>
      <c r="B81" s="37" t="s">
        <v>223</v>
      </c>
      <c r="C81" s="37" t="s">
        <v>116</v>
      </c>
      <c r="D81" s="37" t="s">
        <v>45</v>
      </c>
      <c r="E81" s="37" t="s">
        <v>44</v>
      </c>
      <c r="F81" s="38"/>
      <c r="G81" s="38"/>
      <c r="H81" s="38"/>
      <c r="I81" s="38"/>
      <c r="J81" s="38"/>
      <c r="K81" s="38"/>
      <c r="L81" s="38"/>
      <c r="M81" s="38"/>
      <c r="N81" s="38"/>
      <c r="O81" s="38">
        <v>0</v>
      </c>
      <c r="P81" s="38">
        <v>0</v>
      </c>
      <c r="Q81" s="38">
        <v>1.8480000000000001</v>
      </c>
      <c r="R81" s="38">
        <v>3.4319999999999999</v>
      </c>
      <c r="S81" s="38">
        <v>12.67</v>
      </c>
      <c r="T81" s="38">
        <v>8.4469999999999992</v>
      </c>
      <c r="U81" s="38">
        <v>0</v>
      </c>
    </row>
    <row r="82" spans="1:21" x14ac:dyDescent="0.3">
      <c r="A82" s="37" t="s">
        <v>48</v>
      </c>
      <c r="B82" s="37" t="s">
        <v>222</v>
      </c>
      <c r="C82" s="37" t="s">
        <v>114</v>
      </c>
      <c r="D82" s="37" t="s">
        <v>45</v>
      </c>
      <c r="E82" s="37" t="s">
        <v>44</v>
      </c>
      <c r="F82" s="38"/>
      <c r="G82" s="38">
        <v>0</v>
      </c>
      <c r="H82" s="38">
        <v>0</v>
      </c>
      <c r="I82" s="38">
        <v>0</v>
      </c>
      <c r="J82" s="38">
        <v>0</v>
      </c>
      <c r="K82" s="38">
        <v>0</v>
      </c>
      <c r="L82" s="38">
        <v>0</v>
      </c>
      <c r="M82" s="38">
        <v>0</v>
      </c>
      <c r="N82" s="38">
        <v>0</v>
      </c>
      <c r="O82" s="38"/>
      <c r="P82" s="38"/>
      <c r="Q82" s="38"/>
      <c r="R82" s="38"/>
      <c r="S82" s="38"/>
      <c r="T82" s="38"/>
      <c r="U82" s="38"/>
    </row>
    <row r="83" spans="1:21" x14ac:dyDescent="0.3">
      <c r="A83" s="32" t="s">
        <v>48</v>
      </c>
      <c r="B83" s="32" t="s">
        <v>221</v>
      </c>
      <c r="C83" s="32" t="s">
        <v>112</v>
      </c>
      <c r="D83" s="32" t="s">
        <v>77</v>
      </c>
      <c r="E83" s="32" t="s">
        <v>44</v>
      </c>
      <c r="F83" s="32">
        <v>0</v>
      </c>
    </row>
    <row r="84" spans="1:21" x14ac:dyDescent="0.3">
      <c r="A84" s="32" t="s">
        <v>48</v>
      </c>
      <c r="B84" s="32" t="s">
        <v>220</v>
      </c>
      <c r="C84" s="32" t="s">
        <v>110</v>
      </c>
      <c r="D84" s="32" t="s">
        <v>77</v>
      </c>
      <c r="E84" s="32" t="s">
        <v>44</v>
      </c>
      <c r="F84" s="32">
        <v>0</v>
      </c>
    </row>
    <row r="85" spans="1:21" x14ac:dyDescent="0.3">
      <c r="A85" s="32" t="s">
        <v>48</v>
      </c>
      <c r="B85" s="32" t="s">
        <v>219</v>
      </c>
      <c r="C85" s="32" t="s">
        <v>108</v>
      </c>
      <c r="D85" s="32" t="s">
        <v>45</v>
      </c>
      <c r="E85" s="32" t="s">
        <v>44</v>
      </c>
      <c r="F85" s="33"/>
      <c r="G85" s="33"/>
      <c r="H85" s="33"/>
      <c r="I85" s="33"/>
      <c r="J85" s="33"/>
      <c r="K85" s="33"/>
      <c r="L85" s="33"/>
      <c r="M85" s="33"/>
      <c r="N85" s="33"/>
      <c r="O85" s="33">
        <v>0</v>
      </c>
      <c r="P85" s="33">
        <v>0</v>
      </c>
      <c r="Q85" s="33">
        <v>0</v>
      </c>
      <c r="R85" s="33">
        <v>0</v>
      </c>
      <c r="S85" s="33">
        <v>0</v>
      </c>
      <c r="T85" s="33">
        <v>0</v>
      </c>
      <c r="U85" s="33">
        <v>0</v>
      </c>
    </row>
    <row r="86" spans="1:21" x14ac:dyDescent="0.3">
      <c r="A86" s="32" t="s">
        <v>48</v>
      </c>
      <c r="B86" s="32" t="s">
        <v>218</v>
      </c>
      <c r="C86" s="32" t="s">
        <v>106</v>
      </c>
      <c r="D86" s="32" t="s">
        <v>45</v>
      </c>
      <c r="E86" s="32" t="s">
        <v>44</v>
      </c>
      <c r="F86" s="33"/>
      <c r="G86" s="33">
        <v>0</v>
      </c>
      <c r="H86" s="33">
        <v>0</v>
      </c>
      <c r="I86" s="33">
        <v>0</v>
      </c>
      <c r="J86" s="33">
        <v>0</v>
      </c>
      <c r="K86" s="33">
        <v>0</v>
      </c>
      <c r="L86" s="33">
        <v>0</v>
      </c>
      <c r="M86" s="33">
        <v>0</v>
      </c>
      <c r="N86" s="33">
        <v>0</v>
      </c>
      <c r="O86" s="33"/>
      <c r="P86" s="33"/>
      <c r="Q86" s="33"/>
      <c r="R86" s="33"/>
      <c r="S86" s="33"/>
      <c r="T86" s="33"/>
      <c r="U86" s="33"/>
    </row>
    <row r="87" spans="1:21" x14ac:dyDescent="0.3">
      <c r="A87" s="32" t="s">
        <v>48</v>
      </c>
      <c r="B87" s="32" t="s">
        <v>217</v>
      </c>
      <c r="C87" s="32" t="s">
        <v>104</v>
      </c>
      <c r="D87" s="32" t="s">
        <v>77</v>
      </c>
      <c r="E87" s="32" t="s">
        <v>44</v>
      </c>
      <c r="F87" s="32">
        <v>0</v>
      </c>
    </row>
    <row r="88" spans="1:21" x14ac:dyDescent="0.3">
      <c r="A88" s="32" t="s">
        <v>48</v>
      </c>
      <c r="B88" s="32" t="s">
        <v>216</v>
      </c>
      <c r="C88" s="32" t="s">
        <v>102</v>
      </c>
      <c r="D88" s="32" t="s">
        <v>77</v>
      </c>
      <c r="E88" s="32" t="s">
        <v>44</v>
      </c>
      <c r="F88" s="32">
        <v>0</v>
      </c>
    </row>
    <row r="89" spans="1:21" x14ac:dyDescent="0.3">
      <c r="A89" s="32" t="s">
        <v>48</v>
      </c>
      <c r="B89" s="32" t="s">
        <v>215</v>
      </c>
      <c r="C89" s="32" t="s">
        <v>100</v>
      </c>
      <c r="D89" s="32" t="s">
        <v>45</v>
      </c>
      <c r="E89" s="32" t="s">
        <v>44</v>
      </c>
      <c r="F89" s="33"/>
      <c r="G89" s="33"/>
      <c r="H89" s="33"/>
      <c r="I89" s="33"/>
      <c r="J89" s="33"/>
      <c r="K89" s="33"/>
      <c r="L89" s="33"/>
      <c r="M89" s="33"/>
      <c r="N89" s="33"/>
      <c r="O89" s="33">
        <v>0</v>
      </c>
      <c r="P89" s="33">
        <v>0</v>
      </c>
      <c r="Q89" s="33">
        <v>0</v>
      </c>
      <c r="R89" s="33">
        <v>0</v>
      </c>
      <c r="S89" s="33">
        <v>0</v>
      </c>
      <c r="T89" s="33">
        <v>0</v>
      </c>
      <c r="U89" s="33">
        <v>0</v>
      </c>
    </row>
    <row r="90" spans="1:21" x14ac:dyDescent="0.3">
      <c r="A90" s="32" t="s">
        <v>48</v>
      </c>
      <c r="B90" s="32" t="s">
        <v>214</v>
      </c>
      <c r="C90" s="32" t="s">
        <v>98</v>
      </c>
      <c r="D90" s="32" t="s">
        <v>45</v>
      </c>
      <c r="E90" s="32" t="s">
        <v>44</v>
      </c>
      <c r="F90" s="33"/>
      <c r="G90" s="33">
        <v>0</v>
      </c>
      <c r="H90" s="33">
        <v>0</v>
      </c>
      <c r="I90" s="33">
        <v>0</v>
      </c>
      <c r="J90" s="33">
        <v>0</v>
      </c>
      <c r="K90" s="33">
        <v>0</v>
      </c>
      <c r="L90" s="33">
        <v>0</v>
      </c>
      <c r="M90" s="33">
        <v>0</v>
      </c>
      <c r="N90" s="33">
        <v>0</v>
      </c>
      <c r="O90" s="33"/>
      <c r="P90" s="33"/>
      <c r="Q90" s="33"/>
      <c r="R90" s="33"/>
      <c r="S90" s="33"/>
      <c r="T90" s="33"/>
      <c r="U90" s="33"/>
    </row>
    <row r="91" spans="1:21" x14ac:dyDescent="0.3">
      <c r="A91" s="32" t="s">
        <v>48</v>
      </c>
      <c r="B91" s="32" t="s">
        <v>213</v>
      </c>
      <c r="C91" s="32" t="s">
        <v>96</v>
      </c>
      <c r="D91" s="32" t="s">
        <v>77</v>
      </c>
      <c r="E91" s="32" t="s">
        <v>44</v>
      </c>
      <c r="F91" s="32">
        <v>0</v>
      </c>
    </row>
    <row r="92" spans="1:21" x14ac:dyDescent="0.3">
      <c r="A92" s="32" t="s">
        <v>48</v>
      </c>
      <c r="B92" s="32" t="s">
        <v>212</v>
      </c>
      <c r="C92" s="32" t="s">
        <v>94</v>
      </c>
      <c r="D92" s="32" t="s">
        <v>77</v>
      </c>
      <c r="E92" s="32" t="s">
        <v>44</v>
      </c>
      <c r="F92" s="32">
        <v>0</v>
      </c>
    </row>
    <row r="93" spans="1:21" x14ac:dyDescent="0.3">
      <c r="A93" s="32" t="s">
        <v>48</v>
      </c>
      <c r="B93" s="32" t="s">
        <v>211</v>
      </c>
      <c r="C93" s="32" t="s">
        <v>92</v>
      </c>
      <c r="D93" s="32" t="s">
        <v>45</v>
      </c>
      <c r="E93" s="32" t="s">
        <v>44</v>
      </c>
      <c r="F93" s="33"/>
      <c r="G93" s="33"/>
      <c r="H93" s="33"/>
      <c r="I93" s="33"/>
      <c r="J93" s="33"/>
      <c r="K93" s="33"/>
      <c r="L93" s="33"/>
      <c r="M93" s="33"/>
      <c r="N93" s="33"/>
      <c r="O93" s="33">
        <v>0</v>
      </c>
      <c r="P93" s="33">
        <v>0</v>
      </c>
      <c r="Q93" s="33">
        <v>0</v>
      </c>
      <c r="R93" s="33">
        <v>0</v>
      </c>
      <c r="S93" s="33">
        <v>0</v>
      </c>
      <c r="T93" s="33">
        <v>0</v>
      </c>
      <c r="U93" s="33">
        <v>0</v>
      </c>
    </row>
    <row r="94" spans="1:21" x14ac:dyDescent="0.3">
      <c r="A94" s="32" t="s">
        <v>48</v>
      </c>
      <c r="B94" s="32" t="s">
        <v>210</v>
      </c>
      <c r="C94" s="32" t="s">
        <v>90</v>
      </c>
      <c r="D94" s="32" t="s">
        <v>45</v>
      </c>
      <c r="E94" s="32" t="s">
        <v>44</v>
      </c>
      <c r="F94" s="33"/>
      <c r="G94" s="33">
        <v>0</v>
      </c>
      <c r="H94" s="33">
        <v>0</v>
      </c>
      <c r="I94" s="33">
        <v>0</v>
      </c>
      <c r="J94" s="33">
        <v>0</v>
      </c>
      <c r="K94" s="33">
        <v>0</v>
      </c>
      <c r="L94" s="33">
        <v>0</v>
      </c>
      <c r="M94" s="33">
        <v>0</v>
      </c>
      <c r="N94" s="33">
        <v>0</v>
      </c>
      <c r="O94" s="33"/>
      <c r="P94" s="33"/>
      <c r="Q94" s="33"/>
      <c r="R94" s="33"/>
      <c r="S94" s="33"/>
      <c r="T94" s="33"/>
      <c r="U94" s="33"/>
    </row>
    <row r="95" spans="1:21" x14ac:dyDescent="0.3">
      <c r="A95" s="32" t="s">
        <v>48</v>
      </c>
      <c r="B95" s="32" t="s">
        <v>209</v>
      </c>
      <c r="C95" s="32" t="s">
        <v>88</v>
      </c>
      <c r="D95" s="32" t="s">
        <v>77</v>
      </c>
      <c r="E95" s="32" t="s">
        <v>44</v>
      </c>
      <c r="F95" s="32">
        <v>0</v>
      </c>
    </row>
    <row r="96" spans="1:21" x14ac:dyDescent="0.3">
      <c r="A96" s="32" t="s">
        <v>48</v>
      </c>
      <c r="B96" s="32" t="s">
        <v>208</v>
      </c>
      <c r="C96" s="32" t="s">
        <v>86</v>
      </c>
      <c r="D96" s="32" t="s">
        <v>77</v>
      </c>
      <c r="E96" s="32" t="s">
        <v>44</v>
      </c>
      <c r="F96" s="32">
        <v>0</v>
      </c>
    </row>
    <row r="97" spans="1:21" x14ac:dyDescent="0.3">
      <c r="A97" s="32" t="s">
        <v>48</v>
      </c>
      <c r="B97" s="32" t="s">
        <v>207</v>
      </c>
      <c r="C97" s="32" t="s">
        <v>84</v>
      </c>
      <c r="D97" s="32" t="s">
        <v>45</v>
      </c>
      <c r="E97" s="32" t="s">
        <v>44</v>
      </c>
      <c r="F97" s="33"/>
      <c r="G97" s="33"/>
      <c r="H97" s="33"/>
      <c r="I97" s="33"/>
      <c r="J97" s="33"/>
      <c r="K97" s="33"/>
      <c r="L97" s="33"/>
      <c r="M97" s="33"/>
      <c r="N97" s="33"/>
      <c r="O97" s="33">
        <v>0</v>
      </c>
      <c r="P97" s="33">
        <v>0</v>
      </c>
      <c r="Q97" s="33">
        <v>0</v>
      </c>
      <c r="R97" s="33">
        <v>0</v>
      </c>
      <c r="S97" s="33">
        <v>0</v>
      </c>
      <c r="T97" s="33">
        <v>0</v>
      </c>
      <c r="U97" s="33">
        <v>0</v>
      </c>
    </row>
    <row r="98" spans="1:21" x14ac:dyDescent="0.3">
      <c r="A98" s="32" t="s">
        <v>48</v>
      </c>
      <c r="B98" s="32" t="s">
        <v>206</v>
      </c>
      <c r="C98" s="32" t="s">
        <v>82</v>
      </c>
      <c r="D98" s="32" t="s">
        <v>45</v>
      </c>
      <c r="E98" s="32" t="s">
        <v>44</v>
      </c>
      <c r="F98" s="33"/>
      <c r="G98" s="33">
        <v>0</v>
      </c>
      <c r="H98" s="33">
        <v>0</v>
      </c>
      <c r="I98" s="33">
        <v>0</v>
      </c>
      <c r="J98" s="33">
        <v>0</v>
      </c>
      <c r="K98" s="33">
        <v>0</v>
      </c>
      <c r="L98" s="33">
        <v>0</v>
      </c>
      <c r="M98" s="33">
        <v>0</v>
      </c>
      <c r="N98" s="33">
        <v>0</v>
      </c>
      <c r="O98" s="33"/>
      <c r="P98" s="33"/>
      <c r="Q98" s="33"/>
      <c r="R98" s="33"/>
      <c r="S98" s="33"/>
      <c r="T98" s="33"/>
      <c r="U98" s="33"/>
    </row>
    <row r="99" spans="1:21" x14ac:dyDescent="0.3">
      <c r="A99" s="32" t="s">
        <v>48</v>
      </c>
      <c r="B99" s="32" t="s">
        <v>205</v>
      </c>
      <c r="C99" s="32" t="s">
        <v>80</v>
      </c>
      <c r="D99" s="32" t="s">
        <v>77</v>
      </c>
      <c r="E99" s="32" t="s">
        <v>44</v>
      </c>
      <c r="F99" s="32">
        <v>0</v>
      </c>
    </row>
    <row r="100" spans="1:21" x14ac:dyDescent="0.3">
      <c r="A100" s="32" t="s">
        <v>48</v>
      </c>
      <c r="B100" s="32" t="s">
        <v>204</v>
      </c>
      <c r="C100" s="32" t="s">
        <v>78</v>
      </c>
      <c r="D100" s="32" t="s">
        <v>77</v>
      </c>
      <c r="E100" s="32" t="s">
        <v>44</v>
      </c>
      <c r="F100" s="32">
        <v>0</v>
      </c>
    </row>
    <row r="101" spans="1:21" x14ac:dyDescent="0.3">
      <c r="A101" s="32" t="s">
        <v>48</v>
      </c>
      <c r="B101" s="32" t="s">
        <v>203</v>
      </c>
      <c r="C101" s="32" t="s">
        <v>75</v>
      </c>
      <c r="D101" s="32" t="s">
        <v>45</v>
      </c>
      <c r="E101" s="32" t="s">
        <v>44</v>
      </c>
      <c r="F101" s="33"/>
      <c r="G101" s="33"/>
      <c r="H101" s="33"/>
      <c r="I101" s="33"/>
      <c r="J101" s="33"/>
      <c r="K101" s="33"/>
      <c r="L101" s="33"/>
      <c r="M101" s="33"/>
      <c r="N101" s="33"/>
      <c r="O101" s="33">
        <v>0</v>
      </c>
      <c r="P101" s="33">
        <v>0</v>
      </c>
      <c r="Q101" s="33">
        <v>0</v>
      </c>
      <c r="R101" s="33">
        <v>0</v>
      </c>
      <c r="S101" s="33">
        <v>0</v>
      </c>
      <c r="T101" s="33">
        <v>0</v>
      </c>
      <c r="U101" s="33">
        <v>0</v>
      </c>
    </row>
    <row r="102" spans="1:21" x14ac:dyDescent="0.3">
      <c r="A102" s="32" t="s">
        <v>48</v>
      </c>
      <c r="B102" s="32" t="s">
        <v>202</v>
      </c>
      <c r="C102" s="32" t="s">
        <v>73</v>
      </c>
      <c r="D102" s="32" t="s">
        <v>45</v>
      </c>
      <c r="E102" s="32" t="s">
        <v>44</v>
      </c>
      <c r="F102" s="33"/>
      <c r="G102" s="33">
        <v>0</v>
      </c>
      <c r="H102" s="33">
        <v>0</v>
      </c>
      <c r="I102" s="33">
        <v>0</v>
      </c>
      <c r="J102" s="33">
        <v>0</v>
      </c>
      <c r="K102" s="33">
        <v>0</v>
      </c>
      <c r="L102" s="33">
        <v>0</v>
      </c>
      <c r="M102" s="33">
        <v>0</v>
      </c>
      <c r="N102" s="33">
        <v>0</v>
      </c>
      <c r="O102" s="33"/>
      <c r="P102" s="33"/>
      <c r="Q102" s="33"/>
      <c r="R102" s="33"/>
      <c r="S102" s="33"/>
      <c r="T102" s="33"/>
      <c r="U102" s="33"/>
    </row>
    <row r="103" spans="1:21" x14ac:dyDescent="0.3">
      <c r="A103" s="32" t="s">
        <v>48</v>
      </c>
      <c r="B103" s="32" t="s">
        <v>201</v>
      </c>
      <c r="C103" s="32" t="s">
        <v>136</v>
      </c>
      <c r="D103" s="32" t="s">
        <v>77</v>
      </c>
      <c r="E103" s="32" t="s">
        <v>44</v>
      </c>
      <c r="F103" s="32">
        <v>0</v>
      </c>
    </row>
    <row r="104" spans="1:21" x14ac:dyDescent="0.3">
      <c r="A104" s="32" t="s">
        <v>48</v>
      </c>
      <c r="B104" s="32" t="s">
        <v>200</v>
      </c>
      <c r="C104" s="32" t="s">
        <v>134</v>
      </c>
      <c r="D104" s="32" t="s">
        <v>77</v>
      </c>
      <c r="E104" s="32" t="s">
        <v>44</v>
      </c>
      <c r="F104" s="32">
        <v>0</v>
      </c>
    </row>
    <row r="105" spans="1:21" x14ac:dyDescent="0.3">
      <c r="A105" s="32" t="s">
        <v>48</v>
      </c>
      <c r="B105" s="32" t="s">
        <v>199</v>
      </c>
      <c r="C105" s="32" t="s">
        <v>132</v>
      </c>
      <c r="D105" s="32" t="s">
        <v>45</v>
      </c>
      <c r="E105" s="32" t="s">
        <v>44</v>
      </c>
      <c r="F105" s="33"/>
      <c r="G105" s="33"/>
      <c r="H105" s="33"/>
      <c r="I105" s="33"/>
      <c r="J105" s="33"/>
      <c r="K105" s="33"/>
      <c r="L105" s="33"/>
      <c r="M105" s="33"/>
      <c r="N105" s="33"/>
      <c r="O105" s="33">
        <v>0</v>
      </c>
      <c r="P105" s="33">
        <v>0</v>
      </c>
      <c r="Q105" s="33">
        <v>0</v>
      </c>
      <c r="R105" s="33">
        <v>0</v>
      </c>
      <c r="S105" s="33">
        <v>0</v>
      </c>
      <c r="T105" s="33">
        <v>0</v>
      </c>
      <c r="U105" s="33">
        <v>0</v>
      </c>
    </row>
    <row r="106" spans="1:21" x14ac:dyDescent="0.3">
      <c r="A106" s="32" t="s">
        <v>48</v>
      </c>
      <c r="B106" s="32" t="s">
        <v>198</v>
      </c>
      <c r="C106" s="32" t="s">
        <v>130</v>
      </c>
      <c r="D106" s="32" t="s">
        <v>45</v>
      </c>
      <c r="E106" s="32" t="s">
        <v>44</v>
      </c>
      <c r="F106" s="33"/>
      <c r="G106" s="33">
        <v>0</v>
      </c>
      <c r="H106" s="33">
        <v>0</v>
      </c>
      <c r="I106" s="33">
        <v>0</v>
      </c>
      <c r="J106" s="33">
        <v>0</v>
      </c>
      <c r="K106" s="33">
        <v>0</v>
      </c>
      <c r="L106" s="33">
        <v>0</v>
      </c>
      <c r="M106" s="33">
        <v>0</v>
      </c>
      <c r="N106" s="33">
        <v>0</v>
      </c>
      <c r="O106" s="33"/>
      <c r="P106" s="33"/>
      <c r="Q106" s="33"/>
      <c r="R106" s="33"/>
      <c r="S106" s="33"/>
      <c r="T106" s="33"/>
      <c r="U106" s="33"/>
    </row>
    <row r="107" spans="1:21" x14ac:dyDescent="0.3">
      <c r="A107" s="32" t="s">
        <v>48</v>
      </c>
      <c r="B107" s="32" t="s">
        <v>197</v>
      </c>
      <c r="C107" s="32" t="s">
        <v>128</v>
      </c>
      <c r="D107" s="32" t="s">
        <v>77</v>
      </c>
      <c r="E107" s="32" t="s">
        <v>44</v>
      </c>
      <c r="F107" s="32">
        <v>0</v>
      </c>
    </row>
    <row r="108" spans="1:21" x14ac:dyDescent="0.3">
      <c r="A108" s="32" t="s">
        <v>48</v>
      </c>
      <c r="B108" s="32" t="s">
        <v>196</v>
      </c>
      <c r="C108" s="32" t="s">
        <v>126</v>
      </c>
      <c r="D108" s="32" t="s">
        <v>77</v>
      </c>
      <c r="E108" s="32" t="s">
        <v>44</v>
      </c>
      <c r="F108" s="32">
        <v>0</v>
      </c>
    </row>
    <row r="109" spans="1:21" x14ac:dyDescent="0.3">
      <c r="A109" s="32" t="s">
        <v>48</v>
      </c>
      <c r="B109" s="32" t="s">
        <v>195</v>
      </c>
      <c r="C109" s="32" t="s">
        <v>124</v>
      </c>
      <c r="D109" s="32" t="s">
        <v>45</v>
      </c>
      <c r="E109" s="32" t="s">
        <v>44</v>
      </c>
      <c r="F109" s="33"/>
      <c r="G109" s="33"/>
      <c r="H109" s="33"/>
      <c r="I109" s="33"/>
      <c r="J109" s="33"/>
      <c r="K109" s="33"/>
      <c r="L109" s="33"/>
      <c r="M109" s="33"/>
      <c r="N109" s="33"/>
      <c r="O109" s="33">
        <v>0</v>
      </c>
      <c r="P109" s="33">
        <v>0</v>
      </c>
      <c r="Q109" s="33">
        <v>0</v>
      </c>
      <c r="R109" s="33">
        <v>0</v>
      </c>
      <c r="S109" s="33">
        <v>0</v>
      </c>
      <c r="T109" s="33">
        <v>0</v>
      </c>
      <c r="U109" s="33">
        <v>0</v>
      </c>
    </row>
    <row r="110" spans="1:21" x14ac:dyDescent="0.3">
      <c r="A110" s="32" t="s">
        <v>48</v>
      </c>
      <c r="B110" s="32" t="s">
        <v>194</v>
      </c>
      <c r="C110" s="32" t="s">
        <v>122</v>
      </c>
      <c r="D110" s="32" t="s">
        <v>45</v>
      </c>
      <c r="E110" s="32" t="s">
        <v>44</v>
      </c>
      <c r="F110" s="33"/>
      <c r="G110" s="33">
        <v>0</v>
      </c>
      <c r="H110" s="33">
        <v>0</v>
      </c>
      <c r="I110" s="33">
        <v>0</v>
      </c>
      <c r="J110" s="33">
        <v>0</v>
      </c>
      <c r="K110" s="33">
        <v>0</v>
      </c>
      <c r="L110" s="33">
        <v>0</v>
      </c>
      <c r="M110" s="33">
        <v>0</v>
      </c>
      <c r="N110" s="33">
        <v>0</v>
      </c>
      <c r="O110" s="33"/>
      <c r="P110" s="33"/>
      <c r="Q110" s="33"/>
      <c r="R110" s="33"/>
      <c r="S110" s="33"/>
      <c r="T110" s="33"/>
      <c r="U110" s="33"/>
    </row>
    <row r="111" spans="1:21" x14ac:dyDescent="0.3">
      <c r="A111" s="32" t="s">
        <v>48</v>
      </c>
      <c r="B111" s="32" t="s">
        <v>193</v>
      </c>
      <c r="C111" s="32" t="s">
        <v>120</v>
      </c>
      <c r="D111" s="32" t="s">
        <v>77</v>
      </c>
      <c r="E111" s="32" t="s">
        <v>44</v>
      </c>
      <c r="F111" s="32">
        <v>0</v>
      </c>
    </row>
    <row r="112" spans="1:21" x14ac:dyDescent="0.3">
      <c r="A112" s="32" t="s">
        <v>48</v>
      </c>
      <c r="B112" s="32" t="s">
        <v>192</v>
      </c>
      <c r="C112" s="32" t="s">
        <v>118</v>
      </c>
      <c r="D112" s="32" t="s">
        <v>77</v>
      </c>
      <c r="E112" s="32" t="s">
        <v>44</v>
      </c>
      <c r="F112" s="32">
        <v>0</v>
      </c>
    </row>
    <row r="113" spans="1:21" x14ac:dyDescent="0.3">
      <c r="A113" s="32" t="s">
        <v>48</v>
      </c>
      <c r="B113" s="32" t="s">
        <v>191</v>
      </c>
      <c r="C113" s="32" t="s">
        <v>116</v>
      </c>
      <c r="D113" s="32" t="s">
        <v>45</v>
      </c>
      <c r="E113" s="32" t="s">
        <v>44</v>
      </c>
      <c r="F113" s="33"/>
      <c r="G113" s="33"/>
      <c r="H113" s="33"/>
      <c r="I113" s="33"/>
      <c r="J113" s="33"/>
      <c r="K113" s="33"/>
      <c r="L113" s="33"/>
      <c r="M113" s="33"/>
      <c r="N113" s="33"/>
      <c r="O113" s="33">
        <v>0</v>
      </c>
      <c r="P113" s="33">
        <v>0</v>
      </c>
      <c r="Q113" s="33">
        <v>0</v>
      </c>
      <c r="R113" s="33">
        <v>0</v>
      </c>
      <c r="S113" s="33">
        <v>0</v>
      </c>
      <c r="T113" s="33">
        <v>0</v>
      </c>
      <c r="U113" s="33">
        <v>0</v>
      </c>
    </row>
    <row r="114" spans="1:21" x14ac:dyDescent="0.3">
      <c r="A114" s="32" t="s">
        <v>48</v>
      </c>
      <c r="B114" s="32" t="s">
        <v>190</v>
      </c>
      <c r="C114" s="32" t="s">
        <v>114</v>
      </c>
      <c r="D114" s="32" t="s">
        <v>45</v>
      </c>
      <c r="E114" s="32" t="s">
        <v>44</v>
      </c>
      <c r="F114" s="33"/>
      <c r="G114" s="33">
        <v>0</v>
      </c>
      <c r="H114" s="33">
        <v>0</v>
      </c>
      <c r="I114" s="33">
        <v>0</v>
      </c>
      <c r="J114" s="33">
        <v>0</v>
      </c>
      <c r="K114" s="33">
        <v>0</v>
      </c>
      <c r="L114" s="33">
        <v>0</v>
      </c>
      <c r="M114" s="33">
        <v>0</v>
      </c>
      <c r="N114" s="33">
        <v>0</v>
      </c>
      <c r="O114" s="33"/>
      <c r="P114" s="33"/>
      <c r="Q114" s="33"/>
      <c r="R114" s="33"/>
      <c r="S114" s="33"/>
      <c r="T114" s="33"/>
      <c r="U114" s="33"/>
    </row>
    <row r="115" spans="1:21" x14ac:dyDescent="0.3">
      <c r="A115" s="32" t="s">
        <v>48</v>
      </c>
      <c r="B115" s="32" t="s">
        <v>189</v>
      </c>
      <c r="C115" s="32" t="s">
        <v>112</v>
      </c>
      <c r="D115" s="32" t="s">
        <v>77</v>
      </c>
      <c r="E115" s="32" t="s">
        <v>44</v>
      </c>
      <c r="F115" s="32">
        <v>0</v>
      </c>
    </row>
    <row r="116" spans="1:21" x14ac:dyDescent="0.3">
      <c r="A116" s="32" t="s">
        <v>48</v>
      </c>
      <c r="B116" s="32" t="s">
        <v>188</v>
      </c>
      <c r="C116" s="32" t="s">
        <v>110</v>
      </c>
      <c r="D116" s="32" t="s">
        <v>77</v>
      </c>
      <c r="E116" s="32" t="s">
        <v>44</v>
      </c>
      <c r="F116" s="32">
        <v>0</v>
      </c>
    </row>
    <row r="117" spans="1:21" x14ac:dyDescent="0.3">
      <c r="A117" s="32" t="s">
        <v>48</v>
      </c>
      <c r="B117" s="32" t="s">
        <v>187</v>
      </c>
      <c r="C117" s="32" t="s">
        <v>108</v>
      </c>
      <c r="D117" s="32" t="s">
        <v>45</v>
      </c>
      <c r="E117" s="32" t="s">
        <v>44</v>
      </c>
      <c r="F117" s="33"/>
      <c r="G117" s="33"/>
      <c r="H117" s="33"/>
      <c r="I117" s="33"/>
      <c r="J117" s="33"/>
      <c r="K117" s="33"/>
      <c r="L117" s="33"/>
      <c r="M117" s="33"/>
      <c r="N117" s="33"/>
      <c r="O117" s="33">
        <v>0</v>
      </c>
      <c r="P117" s="33">
        <v>0</v>
      </c>
      <c r="Q117" s="33">
        <v>0</v>
      </c>
      <c r="R117" s="33">
        <v>0</v>
      </c>
      <c r="S117" s="33">
        <v>0</v>
      </c>
      <c r="T117" s="33">
        <v>0</v>
      </c>
      <c r="U117" s="33">
        <v>0</v>
      </c>
    </row>
    <row r="118" spans="1:21" x14ac:dyDescent="0.3">
      <c r="A118" s="32" t="s">
        <v>48</v>
      </c>
      <c r="B118" s="32" t="s">
        <v>186</v>
      </c>
      <c r="C118" s="32" t="s">
        <v>106</v>
      </c>
      <c r="D118" s="32" t="s">
        <v>45</v>
      </c>
      <c r="E118" s="32" t="s">
        <v>44</v>
      </c>
      <c r="F118" s="33"/>
      <c r="G118" s="33">
        <v>0</v>
      </c>
      <c r="H118" s="33">
        <v>0</v>
      </c>
      <c r="I118" s="33">
        <v>0</v>
      </c>
      <c r="J118" s="33">
        <v>0</v>
      </c>
      <c r="K118" s="33">
        <v>0</v>
      </c>
      <c r="L118" s="33">
        <v>0</v>
      </c>
      <c r="M118" s="33">
        <v>0</v>
      </c>
      <c r="N118" s="33">
        <v>0</v>
      </c>
      <c r="O118" s="33"/>
      <c r="P118" s="33"/>
      <c r="Q118" s="33"/>
      <c r="R118" s="33"/>
      <c r="S118" s="33"/>
      <c r="T118" s="33"/>
      <c r="U118" s="33"/>
    </row>
    <row r="119" spans="1:21" x14ac:dyDescent="0.3">
      <c r="A119" s="32" t="s">
        <v>48</v>
      </c>
      <c r="B119" s="32" t="s">
        <v>185</v>
      </c>
      <c r="C119" s="32" t="s">
        <v>104</v>
      </c>
      <c r="D119" s="32" t="s">
        <v>77</v>
      </c>
      <c r="E119" s="32" t="s">
        <v>44</v>
      </c>
      <c r="F119" s="32">
        <v>0</v>
      </c>
    </row>
    <row r="120" spans="1:21" x14ac:dyDescent="0.3">
      <c r="A120" s="32" t="s">
        <v>48</v>
      </c>
      <c r="B120" s="32" t="s">
        <v>184</v>
      </c>
      <c r="C120" s="32" t="s">
        <v>102</v>
      </c>
      <c r="D120" s="32" t="s">
        <v>77</v>
      </c>
      <c r="E120" s="32" t="s">
        <v>44</v>
      </c>
      <c r="F120" s="32">
        <v>0</v>
      </c>
    </row>
    <row r="121" spans="1:21" x14ac:dyDescent="0.3">
      <c r="A121" s="32" t="s">
        <v>48</v>
      </c>
      <c r="B121" s="32" t="s">
        <v>183</v>
      </c>
      <c r="C121" s="32" t="s">
        <v>100</v>
      </c>
      <c r="D121" s="32" t="s">
        <v>45</v>
      </c>
      <c r="E121" s="32" t="s">
        <v>44</v>
      </c>
      <c r="F121" s="33"/>
      <c r="G121" s="33"/>
      <c r="H121" s="33"/>
      <c r="I121" s="33"/>
      <c r="J121" s="33"/>
      <c r="K121" s="33"/>
      <c r="L121" s="33"/>
      <c r="M121" s="33"/>
      <c r="N121" s="33"/>
      <c r="O121" s="33">
        <v>0</v>
      </c>
      <c r="P121" s="33">
        <v>0</v>
      </c>
      <c r="Q121" s="33">
        <v>0</v>
      </c>
      <c r="R121" s="33">
        <v>0</v>
      </c>
      <c r="S121" s="33">
        <v>0</v>
      </c>
      <c r="T121" s="33">
        <v>0</v>
      </c>
      <c r="U121" s="33">
        <v>0</v>
      </c>
    </row>
    <row r="122" spans="1:21" x14ac:dyDescent="0.3">
      <c r="A122" s="32" t="s">
        <v>48</v>
      </c>
      <c r="B122" s="32" t="s">
        <v>182</v>
      </c>
      <c r="C122" s="32" t="s">
        <v>98</v>
      </c>
      <c r="D122" s="32" t="s">
        <v>45</v>
      </c>
      <c r="E122" s="32" t="s">
        <v>44</v>
      </c>
      <c r="F122" s="33"/>
      <c r="G122" s="33">
        <v>0</v>
      </c>
      <c r="H122" s="33">
        <v>0</v>
      </c>
      <c r="I122" s="33">
        <v>0</v>
      </c>
      <c r="J122" s="33">
        <v>0</v>
      </c>
      <c r="K122" s="33">
        <v>0</v>
      </c>
      <c r="L122" s="33">
        <v>0</v>
      </c>
      <c r="M122" s="33">
        <v>0</v>
      </c>
      <c r="N122" s="33">
        <v>0</v>
      </c>
      <c r="O122" s="33"/>
      <c r="P122" s="33"/>
      <c r="Q122" s="33"/>
      <c r="R122" s="33"/>
      <c r="S122" s="33"/>
      <c r="T122" s="33"/>
      <c r="U122" s="33"/>
    </row>
    <row r="123" spans="1:21" x14ac:dyDescent="0.3">
      <c r="A123" s="32" t="s">
        <v>48</v>
      </c>
      <c r="B123" s="32" t="s">
        <v>181</v>
      </c>
      <c r="C123" s="32" t="s">
        <v>96</v>
      </c>
      <c r="D123" s="32" t="s">
        <v>77</v>
      </c>
      <c r="E123" s="32" t="s">
        <v>44</v>
      </c>
      <c r="F123" s="32">
        <v>0</v>
      </c>
    </row>
    <row r="124" spans="1:21" x14ac:dyDescent="0.3">
      <c r="A124" s="32" t="s">
        <v>48</v>
      </c>
      <c r="B124" s="32" t="s">
        <v>180</v>
      </c>
      <c r="C124" s="32" t="s">
        <v>94</v>
      </c>
      <c r="D124" s="32" t="s">
        <v>77</v>
      </c>
      <c r="E124" s="32" t="s">
        <v>44</v>
      </c>
      <c r="F124" s="32">
        <v>0</v>
      </c>
    </row>
    <row r="125" spans="1:21" x14ac:dyDescent="0.3">
      <c r="A125" s="32" t="s">
        <v>48</v>
      </c>
      <c r="B125" s="32" t="s">
        <v>179</v>
      </c>
      <c r="C125" s="32" t="s">
        <v>92</v>
      </c>
      <c r="D125" s="32" t="s">
        <v>45</v>
      </c>
      <c r="E125" s="32" t="s">
        <v>44</v>
      </c>
      <c r="F125" s="33"/>
      <c r="G125" s="33"/>
      <c r="H125" s="33"/>
      <c r="I125" s="33"/>
      <c r="J125" s="33"/>
      <c r="K125" s="33"/>
      <c r="L125" s="33"/>
      <c r="M125" s="33"/>
      <c r="N125" s="33"/>
      <c r="O125" s="33">
        <v>0</v>
      </c>
      <c r="P125" s="33">
        <v>0</v>
      </c>
      <c r="Q125" s="33">
        <v>0</v>
      </c>
      <c r="R125" s="33">
        <v>0</v>
      </c>
      <c r="S125" s="33">
        <v>0</v>
      </c>
      <c r="T125" s="33">
        <v>0</v>
      </c>
      <c r="U125" s="33">
        <v>0</v>
      </c>
    </row>
    <row r="126" spans="1:21" x14ac:dyDescent="0.3">
      <c r="A126" s="32" t="s">
        <v>48</v>
      </c>
      <c r="B126" s="32" t="s">
        <v>178</v>
      </c>
      <c r="C126" s="32" t="s">
        <v>90</v>
      </c>
      <c r="D126" s="32" t="s">
        <v>45</v>
      </c>
      <c r="E126" s="32" t="s">
        <v>44</v>
      </c>
      <c r="F126" s="33"/>
      <c r="G126" s="33">
        <v>0</v>
      </c>
      <c r="H126" s="33">
        <v>0</v>
      </c>
      <c r="I126" s="33">
        <v>0</v>
      </c>
      <c r="J126" s="33">
        <v>0</v>
      </c>
      <c r="K126" s="33">
        <v>0</v>
      </c>
      <c r="L126" s="33">
        <v>0</v>
      </c>
      <c r="M126" s="33">
        <v>0</v>
      </c>
      <c r="N126" s="33">
        <v>0</v>
      </c>
      <c r="O126" s="33"/>
      <c r="P126" s="33"/>
      <c r="Q126" s="33"/>
      <c r="R126" s="33"/>
      <c r="S126" s="33"/>
      <c r="T126" s="33"/>
      <c r="U126" s="33"/>
    </row>
    <row r="127" spans="1:21" x14ac:dyDescent="0.3">
      <c r="A127" s="32" t="s">
        <v>48</v>
      </c>
      <c r="B127" s="32" t="s">
        <v>177</v>
      </c>
      <c r="C127" s="32" t="s">
        <v>88</v>
      </c>
      <c r="D127" s="32" t="s">
        <v>77</v>
      </c>
      <c r="E127" s="32" t="s">
        <v>44</v>
      </c>
      <c r="F127" s="32">
        <v>0</v>
      </c>
    </row>
    <row r="128" spans="1:21" x14ac:dyDescent="0.3">
      <c r="A128" s="32" t="s">
        <v>48</v>
      </c>
      <c r="B128" s="32" t="s">
        <v>176</v>
      </c>
      <c r="C128" s="32" t="s">
        <v>86</v>
      </c>
      <c r="D128" s="32" t="s">
        <v>77</v>
      </c>
      <c r="E128" s="32" t="s">
        <v>44</v>
      </c>
      <c r="F128" s="32">
        <v>0</v>
      </c>
    </row>
    <row r="129" spans="1:21" x14ac:dyDescent="0.3">
      <c r="A129" s="32" t="s">
        <v>48</v>
      </c>
      <c r="B129" s="32" t="s">
        <v>175</v>
      </c>
      <c r="C129" s="32" t="s">
        <v>84</v>
      </c>
      <c r="D129" s="32" t="s">
        <v>45</v>
      </c>
      <c r="E129" s="32" t="s">
        <v>44</v>
      </c>
      <c r="F129" s="33"/>
      <c r="G129" s="33"/>
      <c r="H129" s="33"/>
      <c r="I129" s="33"/>
      <c r="J129" s="33"/>
      <c r="K129" s="33"/>
      <c r="L129" s="33"/>
      <c r="M129" s="33"/>
      <c r="N129" s="33"/>
      <c r="O129" s="33">
        <v>0</v>
      </c>
      <c r="P129" s="33">
        <v>0</v>
      </c>
      <c r="Q129" s="33">
        <v>0</v>
      </c>
      <c r="R129" s="33">
        <v>0</v>
      </c>
      <c r="S129" s="33">
        <v>0</v>
      </c>
      <c r="T129" s="33">
        <v>0</v>
      </c>
      <c r="U129" s="33">
        <v>0</v>
      </c>
    </row>
    <row r="130" spans="1:21" x14ac:dyDescent="0.3">
      <c r="A130" s="32" t="s">
        <v>48</v>
      </c>
      <c r="B130" s="32" t="s">
        <v>174</v>
      </c>
      <c r="C130" s="32" t="s">
        <v>82</v>
      </c>
      <c r="D130" s="32" t="s">
        <v>45</v>
      </c>
      <c r="E130" s="32" t="s">
        <v>44</v>
      </c>
      <c r="F130" s="33"/>
      <c r="G130" s="33">
        <v>0</v>
      </c>
      <c r="H130" s="33">
        <v>0</v>
      </c>
      <c r="I130" s="33">
        <v>0</v>
      </c>
      <c r="J130" s="33">
        <v>0</v>
      </c>
      <c r="K130" s="33">
        <v>0</v>
      </c>
      <c r="L130" s="33">
        <v>0</v>
      </c>
      <c r="M130" s="33">
        <v>0</v>
      </c>
      <c r="N130" s="33">
        <v>0</v>
      </c>
      <c r="O130" s="33"/>
      <c r="P130" s="33"/>
      <c r="Q130" s="33"/>
      <c r="R130" s="33"/>
      <c r="S130" s="33"/>
      <c r="T130" s="33"/>
      <c r="U130" s="33"/>
    </row>
    <row r="131" spans="1:21" x14ac:dyDescent="0.3">
      <c r="A131" s="32" t="s">
        <v>48</v>
      </c>
      <c r="B131" s="32" t="s">
        <v>173</v>
      </c>
      <c r="C131" s="32" t="s">
        <v>80</v>
      </c>
      <c r="D131" s="32" t="s">
        <v>77</v>
      </c>
      <c r="E131" s="32" t="s">
        <v>44</v>
      </c>
      <c r="F131" s="32">
        <v>0</v>
      </c>
    </row>
    <row r="132" spans="1:21" x14ac:dyDescent="0.3">
      <c r="A132" s="32" t="s">
        <v>48</v>
      </c>
      <c r="B132" s="32" t="s">
        <v>172</v>
      </c>
      <c r="C132" s="32" t="s">
        <v>78</v>
      </c>
      <c r="D132" s="32" t="s">
        <v>77</v>
      </c>
      <c r="E132" s="32" t="s">
        <v>44</v>
      </c>
      <c r="F132" s="32">
        <v>0</v>
      </c>
    </row>
    <row r="133" spans="1:21" x14ac:dyDescent="0.3">
      <c r="A133" s="32" t="s">
        <v>48</v>
      </c>
      <c r="B133" s="32" t="s">
        <v>171</v>
      </c>
      <c r="C133" s="32" t="s">
        <v>75</v>
      </c>
      <c r="D133" s="32" t="s">
        <v>45</v>
      </c>
      <c r="E133" s="32" t="s">
        <v>44</v>
      </c>
      <c r="F133" s="33"/>
      <c r="G133" s="33"/>
      <c r="H133" s="33"/>
      <c r="I133" s="33"/>
      <c r="J133" s="33"/>
      <c r="K133" s="33"/>
      <c r="L133" s="33"/>
      <c r="M133" s="33"/>
      <c r="N133" s="33"/>
      <c r="O133" s="33">
        <v>0</v>
      </c>
      <c r="P133" s="33">
        <v>0</v>
      </c>
      <c r="Q133" s="33">
        <v>0</v>
      </c>
      <c r="R133" s="33">
        <v>0</v>
      </c>
      <c r="S133" s="33">
        <v>0</v>
      </c>
      <c r="T133" s="33">
        <v>0</v>
      </c>
      <c r="U133" s="33">
        <v>0</v>
      </c>
    </row>
    <row r="134" spans="1:21" x14ac:dyDescent="0.3">
      <c r="A134" s="32" t="s">
        <v>48</v>
      </c>
      <c r="B134" s="32" t="s">
        <v>170</v>
      </c>
      <c r="C134" s="32" t="s">
        <v>73</v>
      </c>
      <c r="D134" s="32" t="s">
        <v>45</v>
      </c>
      <c r="E134" s="32" t="s">
        <v>44</v>
      </c>
      <c r="F134" s="33"/>
      <c r="G134" s="33">
        <v>0</v>
      </c>
      <c r="H134" s="33">
        <v>0</v>
      </c>
      <c r="I134" s="33">
        <v>0</v>
      </c>
      <c r="J134" s="33">
        <v>0</v>
      </c>
      <c r="K134" s="33">
        <v>0</v>
      </c>
      <c r="L134" s="33">
        <v>0</v>
      </c>
      <c r="M134" s="33">
        <v>0</v>
      </c>
      <c r="N134" s="33">
        <v>0</v>
      </c>
      <c r="O134" s="33"/>
      <c r="P134" s="33"/>
      <c r="Q134" s="33"/>
      <c r="R134" s="33"/>
      <c r="S134" s="33"/>
      <c r="T134" s="33"/>
      <c r="U134" s="33"/>
    </row>
    <row r="135" spans="1:21" x14ac:dyDescent="0.3">
      <c r="A135" s="32" t="s">
        <v>48</v>
      </c>
      <c r="B135" s="32" t="s">
        <v>169</v>
      </c>
      <c r="C135" s="32" t="s">
        <v>136</v>
      </c>
      <c r="D135" s="32" t="s">
        <v>77</v>
      </c>
      <c r="E135" s="32" t="s">
        <v>44</v>
      </c>
      <c r="F135" s="32">
        <v>0</v>
      </c>
    </row>
    <row r="136" spans="1:21" x14ac:dyDescent="0.3">
      <c r="A136" s="32" t="s">
        <v>48</v>
      </c>
      <c r="B136" s="32" t="s">
        <v>168</v>
      </c>
      <c r="C136" s="32" t="s">
        <v>134</v>
      </c>
      <c r="D136" s="32" t="s">
        <v>77</v>
      </c>
      <c r="E136" s="32" t="s">
        <v>44</v>
      </c>
      <c r="F136" s="32">
        <v>0</v>
      </c>
    </row>
    <row r="137" spans="1:21" x14ac:dyDescent="0.3">
      <c r="A137" s="32" t="s">
        <v>48</v>
      </c>
      <c r="B137" s="32" t="s">
        <v>167</v>
      </c>
      <c r="C137" s="32" t="s">
        <v>132</v>
      </c>
      <c r="D137" s="32" t="s">
        <v>45</v>
      </c>
      <c r="E137" s="32" t="s">
        <v>44</v>
      </c>
      <c r="F137" s="33"/>
      <c r="G137" s="33"/>
      <c r="H137" s="33"/>
      <c r="I137" s="33"/>
      <c r="J137" s="33"/>
      <c r="K137" s="33"/>
      <c r="L137" s="33"/>
      <c r="M137" s="33"/>
      <c r="N137" s="33"/>
      <c r="O137" s="33">
        <v>0</v>
      </c>
      <c r="P137" s="33">
        <v>0</v>
      </c>
      <c r="Q137" s="33">
        <v>0</v>
      </c>
      <c r="R137" s="33">
        <v>0</v>
      </c>
      <c r="S137" s="33">
        <v>0</v>
      </c>
      <c r="T137" s="33">
        <v>0</v>
      </c>
      <c r="U137" s="33">
        <v>0</v>
      </c>
    </row>
    <row r="138" spans="1:21" x14ac:dyDescent="0.3">
      <c r="A138" s="32" t="s">
        <v>48</v>
      </c>
      <c r="B138" s="32" t="s">
        <v>166</v>
      </c>
      <c r="C138" s="32" t="s">
        <v>130</v>
      </c>
      <c r="D138" s="32" t="s">
        <v>45</v>
      </c>
      <c r="E138" s="32" t="s">
        <v>44</v>
      </c>
      <c r="F138" s="33"/>
      <c r="G138" s="33"/>
      <c r="H138" s="33"/>
      <c r="I138" s="33">
        <v>0</v>
      </c>
      <c r="J138" s="33">
        <v>0</v>
      </c>
      <c r="K138" s="33">
        <v>0</v>
      </c>
      <c r="L138" s="33">
        <v>0</v>
      </c>
      <c r="M138" s="33">
        <v>0</v>
      </c>
      <c r="N138" s="33">
        <v>0</v>
      </c>
      <c r="O138" s="33"/>
      <c r="P138" s="33"/>
      <c r="Q138" s="33"/>
      <c r="R138" s="33"/>
      <c r="S138" s="33"/>
      <c r="T138" s="33"/>
      <c r="U138" s="33"/>
    </row>
    <row r="139" spans="1:21" x14ac:dyDescent="0.3">
      <c r="A139" s="32" t="s">
        <v>48</v>
      </c>
      <c r="B139" s="32" t="s">
        <v>165</v>
      </c>
      <c r="C139" s="32" t="s">
        <v>128</v>
      </c>
      <c r="D139" s="32" t="s">
        <v>77</v>
      </c>
      <c r="E139" s="32" t="s">
        <v>44</v>
      </c>
      <c r="F139" s="32">
        <v>0</v>
      </c>
    </row>
    <row r="140" spans="1:21" x14ac:dyDescent="0.3">
      <c r="A140" s="32" t="s">
        <v>48</v>
      </c>
      <c r="B140" s="32" t="s">
        <v>164</v>
      </c>
      <c r="C140" s="32" t="s">
        <v>126</v>
      </c>
      <c r="D140" s="32" t="s">
        <v>77</v>
      </c>
      <c r="E140" s="32" t="s">
        <v>44</v>
      </c>
      <c r="F140" s="32">
        <v>0</v>
      </c>
    </row>
    <row r="141" spans="1:21" x14ac:dyDescent="0.3">
      <c r="A141" s="32" t="s">
        <v>48</v>
      </c>
      <c r="B141" s="32" t="s">
        <v>163</v>
      </c>
      <c r="C141" s="32" t="s">
        <v>124</v>
      </c>
      <c r="D141" s="32" t="s">
        <v>45</v>
      </c>
      <c r="E141" s="32" t="s">
        <v>44</v>
      </c>
      <c r="F141" s="33"/>
      <c r="G141" s="33"/>
      <c r="H141" s="33"/>
      <c r="I141" s="33"/>
      <c r="J141" s="33"/>
      <c r="K141" s="33"/>
      <c r="L141" s="33"/>
      <c r="M141" s="33"/>
      <c r="N141" s="33"/>
      <c r="O141" s="33">
        <v>0</v>
      </c>
      <c r="P141" s="33">
        <v>0</v>
      </c>
      <c r="Q141" s="33">
        <v>0</v>
      </c>
      <c r="R141" s="33">
        <v>0</v>
      </c>
      <c r="S141" s="33">
        <v>0</v>
      </c>
      <c r="T141" s="33">
        <v>0</v>
      </c>
      <c r="U141" s="33">
        <v>0</v>
      </c>
    </row>
    <row r="142" spans="1:21" x14ac:dyDescent="0.3">
      <c r="A142" s="32" t="s">
        <v>48</v>
      </c>
      <c r="B142" s="32" t="s">
        <v>162</v>
      </c>
      <c r="C142" s="32" t="s">
        <v>122</v>
      </c>
      <c r="D142" s="32" t="s">
        <v>45</v>
      </c>
      <c r="E142" s="32" t="s">
        <v>44</v>
      </c>
      <c r="F142" s="33"/>
      <c r="G142" s="33"/>
      <c r="H142" s="33"/>
      <c r="I142" s="33">
        <v>0</v>
      </c>
      <c r="J142" s="33">
        <v>0</v>
      </c>
      <c r="K142" s="33">
        <v>0</v>
      </c>
      <c r="L142" s="33">
        <v>0</v>
      </c>
      <c r="M142" s="33">
        <v>0</v>
      </c>
      <c r="N142" s="33">
        <v>0</v>
      </c>
      <c r="O142" s="33"/>
      <c r="P142" s="33"/>
      <c r="Q142" s="33"/>
      <c r="R142" s="33"/>
      <c r="S142" s="33"/>
      <c r="T142" s="33"/>
      <c r="U142" s="33"/>
    </row>
    <row r="143" spans="1:21" x14ac:dyDescent="0.3">
      <c r="A143" s="32" t="s">
        <v>48</v>
      </c>
      <c r="B143" s="32" t="s">
        <v>161</v>
      </c>
      <c r="C143" s="32" t="s">
        <v>120</v>
      </c>
      <c r="D143" s="32" t="s">
        <v>77</v>
      </c>
      <c r="E143" s="32" t="s">
        <v>44</v>
      </c>
      <c r="F143" s="32">
        <v>0</v>
      </c>
    </row>
    <row r="144" spans="1:21" x14ac:dyDescent="0.3">
      <c r="A144" s="32" t="s">
        <v>48</v>
      </c>
      <c r="B144" s="32" t="s">
        <v>160</v>
      </c>
      <c r="C144" s="32" t="s">
        <v>118</v>
      </c>
      <c r="D144" s="32" t="s">
        <v>77</v>
      </c>
      <c r="E144" s="32" t="s">
        <v>44</v>
      </c>
      <c r="F144" s="32">
        <v>0</v>
      </c>
    </row>
    <row r="145" spans="1:21" x14ac:dyDescent="0.3">
      <c r="A145" s="32" t="s">
        <v>48</v>
      </c>
      <c r="B145" s="32" t="s">
        <v>159</v>
      </c>
      <c r="C145" s="32" t="s">
        <v>116</v>
      </c>
      <c r="D145" s="32" t="s">
        <v>45</v>
      </c>
      <c r="E145" s="32" t="s">
        <v>44</v>
      </c>
      <c r="F145" s="33"/>
      <c r="G145" s="33"/>
      <c r="H145" s="33"/>
      <c r="I145" s="33"/>
      <c r="J145" s="33"/>
      <c r="K145" s="33"/>
      <c r="L145" s="33"/>
      <c r="M145" s="33"/>
      <c r="N145" s="33"/>
      <c r="O145" s="33">
        <v>0</v>
      </c>
      <c r="P145" s="33">
        <v>0</v>
      </c>
      <c r="Q145" s="33">
        <v>0</v>
      </c>
      <c r="R145" s="33">
        <v>0</v>
      </c>
      <c r="S145" s="33">
        <v>0</v>
      </c>
      <c r="T145" s="33">
        <v>0</v>
      </c>
      <c r="U145" s="33">
        <v>0</v>
      </c>
    </row>
    <row r="146" spans="1:21" x14ac:dyDescent="0.3">
      <c r="A146" s="32" t="s">
        <v>48</v>
      </c>
      <c r="B146" s="32" t="s">
        <v>158</v>
      </c>
      <c r="C146" s="32" t="s">
        <v>114</v>
      </c>
      <c r="D146" s="32" t="s">
        <v>45</v>
      </c>
      <c r="E146" s="32" t="s">
        <v>44</v>
      </c>
      <c r="F146" s="33"/>
      <c r="G146" s="33"/>
      <c r="H146" s="33"/>
      <c r="I146" s="33">
        <v>0</v>
      </c>
      <c r="J146" s="33">
        <v>0</v>
      </c>
      <c r="K146" s="33">
        <v>0</v>
      </c>
      <c r="L146" s="33">
        <v>0</v>
      </c>
      <c r="M146" s="33">
        <v>0</v>
      </c>
      <c r="N146" s="33">
        <v>0</v>
      </c>
      <c r="O146" s="33"/>
      <c r="P146" s="33"/>
      <c r="Q146" s="33"/>
      <c r="R146" s="33"/>
      <c r="S146" s="33"/>
      <c r="T146" s="33"/>
      <c r="U146" s="33"/>
    </row>
    <row r="147" spans="1:21" x14ac:dyDescent="0.3">
      <c r="A147" s="32" t="s">
        <v>48</v>
      </c>
      <c r="B147" s="32" t="s">
        <v>157</v>
      </c>
      <c r="C147" s="32" t="s">
        <v>112</v>
      </c>
      <c r="D147" s="32" t="s">
        <v>77</v>
      </c>
      <c r="E147" s="32" t="s">
        <v>44</v>
      </c>
      <c r="F147" s="32">
        <v>0</v>
      </c>
    </row>
    <row r="148" spans="1:21" x14ac:dyDescent="0.3">
      <c r="A148" s="32" t="s">
        <v>48</v>
      </c>
      <c r="B148" s="32" t="s">
        <v>156</v>
      </c>
      <c r="C148" s="32" t="s">
        <v>110</v>
      </c>
      <c r="D148" s="32" t="s">
        <v>77</v>
      </c>
      <c r="E148" s="32" t="s">
        <v>44</v>
      </c>
      <c r="F148" s="32">
        <v>0</v>
      </c>
    </row>
    <row r="149" spans="1:21" x14ac:dyDescent="0.3">
      <c r="A149" s="32" t="s">
        <v>48</v>
      </c>
      <c r="B149" s="32" t="s">
        <v>155</v>
      </c>
      <c r="C149" s="32" t="s">
        <v>108</v>
      </c>
      <c r="D149" s="32" t="s">
        <v>45</v>
      </c>
      <c r="E149" s="32" t="s">
        <v>44</v>
      </c>
      <c r="F149" s="33"/>
      <c r="G149" s="33"/>
      <c r="H149" s="33"/>
      <c r="I149" s="33"/>
      <c r="J149" s="33"/>
      <c r="K149" s="33"/>
      <c r="L149" s="33"/>
      <c r="M149" s="33"/>
      <c r="N149" s="33"/>
      <c r="O149" s="33">
        <v>0</v>
      </c>
      <c r="P149" s="33">
        <v>0</v>
      </c>
      <c r="Q149" s="33">
        <v>0</v>
      </c>
      <c r="R149" s="33">
        <v>0</v>
      </c>
      <c r="S149" s="33">
        <v>0</v>
      </c>
      <c r="T149" s="33">
        <v>0</v>
      </c>
      <c r="U149" s="33">
        <v>0</v>
      </c>
    </row>
    <row r="150" spans="1:21" x14ac:dyDescent="0.3">
      <c r="A150" s="32" t="s">
        <v>48</v>
      </c>
      <c r="B150" s="32" t="s">
        <v>154</v>
      </c>
      <c r="C150" s="32" t="s">
        <v>106</v>
      </c>
      <c r="D150" s="32" t="s">
        <v>45</v>
      </c>
      <c r="E150" s="32" t="s">
        <v>44</v>
      </c>
      <c r="F150" s="33"/>
      <c r="G150" s="33"/>
      <c r="H150" s="33"/>
      <c r="I150" s="33">
        <v>0</v>
      </c>
      <c r="J150" s="33">
        <v>0</v>
      </c>
      <c r="K150" s="33">
        <v>0</v>
      </c>
      <c r="L150" s="33">
        <v>0</v>
      </c>
      <c r="M150" s="33">
        <v>0</v>
      </c>
      <c r="N150" s="33">
        <v>0</v>
      </c>
      <c r="O150" s="33"/>
      <c r="P150" s="33"/>
      <c r="Q150" s="33"/>
      <c r="R150" s="33"/>
      <c r="S150" s="33"/>
      <c r="T150" s="33"/>
      <c r="U150" s="33"/>
    </row>
    <row r="151" spans="1:21" x14ac:dyDescent="0.3">
      <c r="A151" s="32" t="s">
        <v>48</v>
      </c>
      <c r="B151" s="32" t="s">
        <v>153</v>
      </c>
      <c r="C151" s="32" t="s">
        <v>104</v>
      </c>
      <c r="D151" s="32" t="s">
        <v>77</v>
      </c>
      <c r="E151" s="32" t="s">
        <v>44</v>
      </c>
      <c r="F151" s="32">
        <v>0</v>
      </c>
    </row>
    <row r="152" spans="1:21" x14ac:dyDescent="0.3">
      <c r="A152" s="32" t="s">
        <v>48</v>
      </c>
      <c r="B152" s="32" t="s">
        <v>152</v>
      </c>
      <c r="C152" s="32" t="s">
        <v>102</v>
      </c>
      <c r="D152" s="32" t="s">
        <v>77</v>
      </c>
      <c r="E152" s="32" t="s">
        <v>44</v>
      </c>
      <c r="F152" s="32">
        <v>0</v>
      </c>
    </row>
    <row r="153" spans="1:21" x14ac:dyDescent="0.3">
      <c r="A153" s="32" t="s">
        <v>48</v>
      </c>
      <c r="B153" s="32" t="s">
        <v>151</v>
      </c>
      <c r="C153" s="32" t="s">
        <v>100</v>
      </c>
      <c r="D153" s="32" t="s">
        <v>45</v>
      </c>
      <c r="E153" s="32" t="s">
        <v>44</v>
      </c>
      <c r="F153" s="33"/>
      <c r="G153" s="33"/>
      <c r="H153" s="33"/>
      <c r="I153" s="33"/>
      <c r="J153" s="33"/>
      <c r="K153" s="33"/>
      <c r="L153" s="33"/>
      <c r="M153" s="33"/>
      <c r="N153" s="33"/>
      <c r="O153" s="33">
        <v>0</v>
      </c>
      <c r="P153" s="33">
        <v>0</v>
      </c>
      <c r="Q153" s="33">
        <v>0</v>
      </c>
      <c r="R153" s="33">
        <v>0</v>
      </c>
      <c r="S153" s="33">
        <v>0</v>
      </c>
      <c r="T153" s="33">
        <v>0</v>
      </c>
      <c r="U153" s="33">
        <v>0</v>
      </c>
    </row>
    <row r="154" spans="1:21" x14ac:dyDescent="0.3">
      <c r="A154" s="32" t="s">
        <v>48</v>
      </c>
      <c r="B154" s="32" t="s">
        <v>150</v>
      </c>
      <c r="C154" s="32" t="s">
        <v>98</v>
      </c>
      <c r="D154" s="32" t="s">
        <v>45</v>
      </c>
      <c r="E154" s="32" t="s">
        <v>44</v>
      </c>
      <c r="F154" s="33"/>
      <c r="G154" s="33"/>
      <c r="H154" s="33"/>
      <c r="I154" s="33">
        <v>0</v>
      </c>
      <c r="J154" s="33">
        <v>0</v>
      </c>
      <c r="K154" s="33">
        <v>0</v>
      </c>
      <c r="L154" s="33">
        <v>0</v>
      </c>
      <c r="M154" s="33">
        <v>0</v>
      </c>
      <c r="N154" s="33">
        <v>0</v>
      </c>
      <c r="O154" s="33"/>
      <c r="P154" s="33"/>
      <c r="Q154" s="33"/>
      <c r="R154" s="33"/>
      <c r="S154" s="33"/>
      <c r="T154" s="33"/>
      <c r="U154" s="33"/>
    </row>
    <row r="155" spans="1:21" x14ac:dyDescent="0.3">
      <c r="A155" s="32" t="s">
        <v>48</v>
      </c>
      <c r="B155" s="32" t="s">
        <v>149</v>
      </c>
      <c r="C155" s="32" t="s">
        <v>96</v>
      </c>
      <c r="D155" s="32" t="s">
        <v>77</v>
      </c>
      <c r="E155" s="32" t="s">
        <v>44</v>
      </c>
      <c r="F155" s="32">
        <v>0</v>
      </c>
    </row>
    <row r="156" spans="1:21" x14ac:dyDescent="0.3">
      <c r="A156" s="32" t="s">
        <v>48</v>
      </c>
      <c r="B156" s="32" t="s">
        <v>148</v>
      </c>
      <c r="C156" s="32" t="s">
        <v>94</v>
      </c>
      <c r="D156" s="32" t="s">
        <v>77</v>
      </c>
      <c r="E156" s="32" t="s">
        <v>44</v>
      </c>
      <c r="F156" s="32">
        <v>0</v>
      </c>
    </row>
    <row r="157" spans="1:21" x14ac:dyDescent="0.3">
      <c r="A157" s="32" t="s">
        <v>48</v>
      </c>
      <c r="B157" s="32" t="s">
        <v>147</v>
      </c>
      <c r="C157" s="32" t="s">
        <v>92</v>
      </c>
      <c r="D157" s="32" t="s">
        <v>45</v>
      </c>
      <c r="E157" s="32" t="s">
        <v>44</v>
      </c>
      <c r="F157" s="33"/>
      <c r="G157" s="33"/>
      <c r="H157" s="33"/>
      <c r="I157" s="33"/>
      <c r="J157" s="33"/>
      <c r="K157" s="33"/>
      <c r="L157" s="33"/>
      <c r="M157" s="33"/>
      <c r="N157" s="33"/>
      <c r="O157" s="33">
        <v>0</v>
      </c>
      <c r="P157" s="33">
        <v>0</v>
      </c>
      <c r="Q157" s="33">
        <v>0</v>
      </c>
      <c r="R157" s="33">
        <v>0</v>
      </c>
      <c r="S157" s="33">
        <v>0</v>
      </c>
      <c r="T157" s="33">
        <v>0</v>
      </c>
      <c r="U157" s="33">
        <v>0</v>
      </c>
    </row>
    <row r="158" spans="1:21" x14ac:dyDescent="0.3">
      <c r="A158" s="32" t="s">
        <v>48</v>
      </c>
      <c r="B158" s="32" t="s">
        <v>146</v>
      </c>
      <c r="C158" s="32" t="s">
        <v>90</v>
      </c>
      <c r="D158" s="32" t="s">
        <v>45</v>
      </c>
      <c r="E158" s="32" t="s">
        <v>44</v>
      </c>
      <c r="F158" s="33"/>
      <c r="G158" s="33"/>
      <c r="H158" s="33"/>
      <c r="I158" s="33">
        <v>0</v>
      </c>
      <c r="J158" s="33">
        <v>0</v>
      </c>
      <c r="K158" s="33">
        <v>0</v>
      </c>
      <c r="L158" s="33">
        <v>0</v>
      </c>
      <c r="M158" s="33">
        <v>0</v>
      </c>
      <c r="N158" s="33">
        <v>0</v>
      </c>
      <c r="O158" s="33"/>
      <c r="P158" s="33"/>
      <c r="Q158" s="33"/>
      <c r="R158" s="33"/>
      <c r="S158" s="33"/>
      <c r="T158" s="33"/>
      <c r="U158" s="33"/>
    </row>
    <row r="159" spans="1:21" x14ac:dyDescent="0.3">
      <c r="A159" s="32" t="s">
        <v>48</v>
      </c>
      <c r="B159" s="32" t="s">
        <v>145</v>
      </c>
      <c r="C159" s="32" t="s">
        <v>88</v>
      </c>
      <c r="D159" s="32" t="s">
        <v>77</v>
      </c>
      <c r="E159" s="32" t="s">
        <v>44</v>
      </c>
      <c r="F159" s="32">
        <v>0</v>
      </c>
    </row>
    <row r="160" spans="1:21" x14ac:dyDescent="0.3">
      <c r="A160" s="32" t="s">
        <v>48</v>
      </c>
      <c r="B160" s="32" t="s">
        <v>144</v>
      </c>
      <c r="C160" s="32" t="s">
        <v>86</v>
      </c>
      <c r="D160" s="32" t="s">
        <v>77</v>
      </c>
      <c r="E160" s="32" t="s">
        <v>44</v>
      </c>
      <c r="F160" s="32">
        <v>0</v>
      </c>
    </row>
    <row r="161" spans="1:21" x14ac:dyDescent="0.3">
      <c r="A161" s="32" t="s">
        <v>48</v>
      </c>
      <c r="B161" s="32" t="s">
        <v>143</v>
      </c>
      <c r="C161" s="32" t="s">
        <v>84</v>
      </c>
      <c r="D161" s="32" t="s">
        <v>45</v>
      </c>
      <c r="E161" s="32" t="s">
        <v>44</v>
      </c>
      <c r="F161" s="33"/>
      <c r="G161" s="33"/>
      <c r="H161" s="33"/>
      <c r="I161" s="33"/>
      <c r="J161" s="33"/>
      <c r="K161" s="33"/>
      <c r="L161" s="33"/>
      <c r="M161" s="33"/>
      <c r="N161" s="33"/>
      <c r="O161" s="33">
        <v>0</v>
      </c>
      <c r="P161" s="33">
        <v>0</v>
      </c>
      <c r="Q161" s="33">
        <v>0</v>
      </c>
      <c r="R161" s="33">
        <v>0</v>
      </c>
      <c r="S161" s="33">
        <v>0</v>
      </c>
      <c r="T161" s="33">
        <v>0</v>
      </c>
      <c r="U161" s="33">
        <v>0</v>
      </c>
    </row>
    <row r="162" spans="1:21" x14ac:dyDescent="0.3">
      <c r="A162" s="32" t="s">
        <v>48</v>
      </c>
      <c r="B162" s="32" t="s">
        <v>142</v>
      </c>
      <c r="C162" s="32" t="s">
        <v>82</v>
      </c>
      <c r="D162" s="32" t="s">
        <v>45</v>
      </c>
      <c r="E162" s="32" t="s">
        <v>44</v>
      </c>
      <c r="F162" s="33"/>
      <c r="G162" s="33"/>
      <c r="H162" s="33"/>
      <c r="I162" s="33">
        <v>0</v>
      </c>
      <c r="J162" s="33">
        <v>0</v>
      </c>
      <c r="K162" s="33">
        <v>0</v>
      </c>
      <c r="L162" s="33">
        <v>0</v>
      </c>
      <c r="M162" s="33">
        <v>0</v>
      </c>
      <c r="N162" s="33">
        <v>0</v>
      </c>
      <c r="O162" s="33"/>
      <c r="P162" s="33"/>
      <c r="Q162" s="33"/>
      <c r="R162" s="33"/>
      <c r="S162" s="33"/>
      <c r="T162" s="33"/>
      <c r="U162" s="33"/>
    </row>
    <row r="163" spans="1:21" x14ac:dyDescent="0.3">
      <c r="A163" s="32" t="s">
        <v>48</v>
      </c>
      <c r="B163" s="32" t="s">
        <v>141</v>
      </c>
      <c r="C163" s="32" t="s">
        <v>80</v>
      </c>
      <c r="D163" s="32" t="s">
        <v>77</v>
      </c>
      <c r="E163" s="32" t="s">
        <v>44</v>
      </c>
      <c r="F163" s="32">
        <v>0</v>
      </c>
    </row>
    <row r="164" spans="1:21" x14ac:dyDescent="0.3">
      <c r="A164" s="32" t="s">
        <v>48</v>
      </c>
      <c r="B164" s="32" t="s">
        <v>140</v>
      </c>
      <c r="C164" s="32" t="s">
        <v>78</v>
      </c>
      <c r="D164" s="32" t="s">
        <v>77</v>
      </c>
      <c r="E164" s="32" t="s">
        <v>44</v>
      </c>
      <c r="F164" s="32">
        <v>0</v>
      </c>
    </row>
    <row r="165" spans="1:21" x14ac:dyDescent="0.3">
      <c r="A165" s="32" t="s">
        <v>48</v>
      </c>
      <c r="B165" s="32" t="s">
        <v>139</v>
      </c>
      <c r="C165" s="32" t="s">
        <v>75</v>
      </c>
      <c r="D165" s="32" t="s">
        <v>45</v>
      </c>
      <c r="E165" s="32" t="s">
        <v>44</v>
      </c>
      <c r="F165" s="33"/>
      <c r="G165" s="33"/>
      <c r="H165" s="33"/>
      <c r="I165" s="33"/>
      <c r="J165" s="33"/>
      <c r="K165" s="33"/>
      <c r="L165" s="33"/>
      <c r="M165" s="33"/>
      <c r="N165" s="33"/>
      <c r="O165" s="33">
        <v>0</v>
      </c>
      <c r="P165" s="33">
        <v>0</v>
      </c>
      <c r="Q165" s="33">
        <v>0</v>
      </c>
      <c r="R165" s="33">
        <v>0</v>
      </c>
      <c r="S165" s="33">
        <v>0</v>
      </c>
      <c r="T165" s="33">
        <v>0</v>
      </c>
      <c r="U165" s="33">
        <v>0</v>
      </c>
    </row>
    <row r="166" spans="1:21" x14ac:dyDescent="0.3">
      <c r="A166" s="32" t="s">
        <v>48</v>
      </c>
      <c r="B166" s="32" t="s">
        <v>138</v>
      </c>
      <c r="C166" s="32" t="s">
        <v>73</v>
      </c>
      <c r="D166" s="32" t="s">
        <v>45</v>
      </c>
      <c r="E166" s="32" t="s">
        <v>44</v>
      </c>
      <c r="F166" s="33"/>
      <c r="G166" s="33"/>
      <c r="H166" s="33"/>
      <c r="I166" s="33">
        <v>0</v>
      </c>
      <c r="J166" s="33">
        <v>0</v>
      </c>
      <c r="K166" s="33">
        <v>0</v>
      </c>
      <c r="L166" s="33">
        <v>0</v>
      </c>
      <c r="M166" s="33">
        <v>0</v>
      </c>
      <c r="N166" s="33">
        <v>0</v>
      </c>
      <c r="O166" s="33"/>
      <c r="P166" s="33"/>
      <c r="Q166" s="33"/>
      <c r="R166" s="33"/>
      <c r="S166" s="33"/>
      <c r="T166" s="33"/>
      <c r="U166" s="33"/>
    </row>
    <row r="167" spans="1:21" x14ac:dyDescent="0.3">
      <c r="A167" s="32" t="s">
        <v>48</v>
      </c>
      <c r="B167" s="32" t="s">
        <v>137</v>
      </c>
      <c r="C167" s="32" t="s">
        <v>136</v>
      </c>
      <c r="D167" s="32" t="s">
        <v>77</v>
      </c>
      <c r="E167" s="32" t="s">
        <v>44</v>
      </c>
      <c r="F167" s="32">
        <v>0</v>
      </c>
    </row>
    <row r="168" spans="1:21" x14ac:dyDescent="0.3">
      <c r="A168" s="32" t="s">
        <v>48</v>
      </c>
      <c r="B168" s="32" t="s">
        <v>135</v>
      </c>
      <c r="C168" s="32" t="s">
        <v>134</v>
      </c>
      <c r="D168" s="32" t="s">
        <v>77</v>
      </c>
      <c r="E168" s="32" t="s">
        <v>44</v>
      </c>
      <c r="F168" s="32">
        <v>0</v>
      </c>
    </row>
    <row r="169" spans="1:21" x14ac:dyDescent="0.3">
      <c r="A169" s="32" t="s">
        <v>48</v>
      </c>
      <c r="B169" s="32" t="s">
        <v>133</v>
      </c>
      <c r="C169" s="32" t="s">
        <v>132</v>
      </c>
      <c r="D169" s="32" t="s">
        <v>45</v>
      </c>
      <c r="E169" s="32" t="s">
        <v>44</v>
      </c>
      <c r="F169" s="33"/>
      <c r="G169" s="33"/>
      <c r="H169" s="33"/>
      <c r="I169" s="33"/>
      <c r="J169" s="33"/>
      <c r="K169" s="33"/>
      <c r="L169" s="33"/>
      <c r="M169" s="33"/>
      <c r="N169" s="33"/>
      <c r="O169" s="33">
        <v>0</v>
      </c>
      <c r="P169" s="33">
        <v>0</v>
      </c>
      <c r="Q169" s="33">
        <v>0</v>
      </c>
      <c r="R169" s="33">
        <v>0</v>
      </c>
      <c r="S169" s="33">
        <v>0</v>
      </c>
      <c r="T169" s="33">
        <v>0</v>
      </c>
      <c r="U169" s="33">
        <v>0</v>
      </c>
    </row>
    <row r="170" spans="1:21" x14ac:dyDescent="0.3">
      <c r="A170" s="32" t="s">
        <v>48</v>
      </c>
      <c r="B170" s="32" t="s">
        <v>131</v>
      </c>
      <c r="C170" s="32" t="s">
        <v>130</v>
      </c>
      <c r="D170" s="32" t="s">
        <v>45</v>
      </c>
      <c r="E170" s="32" t="s">
        <v>44</v>
      </c>
      <c r="F170" s="33"/>
      <c r="G170" s="33">
        <v>0</v>
      </c>
      <c r="H170" s="33">
        <v>0</v>
      </c>
      <c r="I170" s="33">
        <v>0</v>
      </c>
      <c r="J170" s="33">
        <v>0</v>
      </c>
      <c r="K170" s="33">
        <v>0</v>
      </c>
      <c r="L170" s="33">
        <v>0</v>
      </c>
      <c r="M170" s="33">
        <v>0</v>
      </c>
      <c r="N170" s="33">
        <v>0</v>
      </c>
      <c r="O170" s="33"/>
      <c r="P170" s="33"/>
      <c r="Q170" s="33"/>
      <c r="R170" s="33"/>
      <c r="S170" s="33"/>
      <c r="T170" s="33"/>
      <c r="U170" s="33"/>
    </row>
    <row r="171" spans="1:21" x14ac:dyDescent="0.3">
      <c r="A171" s="32" t="s">
        <v>48</v>
      </c>
      <c r="B171" s="32" t="s">
        <v>129</v>
      </c>
      <c r="C171" s="32" t="s">
        <v>128</v>
      </c>
      <c r="D171" s="32" t="s">
        <v>77</v>
      </c>
      <c r="E171" s="32" t="s">
        <v>44</v>
      </c>
      <c r="F171" s="32">
        <v>0</v>
      </c>
    </row>
    <row r="172" spans="1:21" x14ac:dyDescent="0.3">
      <c r="A172" s="32" t="s">
        <v>48</v>
      </c>
      <c r="B172" s="32" t="s">
        <v>127</v>
      </c>
      <c r="C172" s="32" t="s">
        <v>126</v>
      </c>
      <c r="D172" s="32" t="s">
        <v>77</v>
      </c>
      <c r="E172" s="32" t="s">
        <v>44</v>
      </c>
      <c r="F172" s="32">
        <v>0</v>
      </c>
    </row>
    <row r="173" spans="1:21" x14ac:dyDescent="0.3">
      <c r="A173" s="32" t="s">
        <v>48</v>
      </c>
      <c r="B173" s="32" t="s">
        <v>125</v>
      </c>
      <c r="C173" s="32" t="s">
        <v>124</v>
      </c>
      <c r="D173" s="32" t="s">
        <v>45</v>
      </c>
      <c r="E173" s="32" t="s">
        <v>44</v>
      </c>
      <c r="F173" s="33"/>
      <c r="G173" s="33"/>
      <c r="H173" s="33"/>
      <c r="I173" s="33"/>
      <c r="J173" s="33"/>
      <c r="K173" s="33"/>
      <c r="L173" s="33"/>
      <c r="M173" s="33"/>
      <c r="N173" s="33"/>
      <c r="O173" s="33">
        <v>0</v>
      </c>
      <c r="P173" s="33">
        <v>0</v>
      </c>
      <c r="Q173" s="33">
        <v>0</v>
      </c>
      <c r="R173" s="33">
        <v>0</v>
      </c>
      <c r="S173" s="33">
        <v>0</v>
      </c>
      <c r="T173" s="33">
        <v>0</v>
      </c>
      <c r="U173" s="33">
        <v>0</v>
      </c>
    </row>
    <row r="174" spans="1:21" x14ac:dyDescent="0.3">
      <c r="A174" s="32" t="s">
        <v>48</v>
      </c>
      <c r="B174" s="32" t="s">
        <v>123</v>
      </c>
      <c r="C174" s="32" t="s">
        <v>122</v>
      </c>
      <c r="D174" s="32" t="s">
        <v>45</v>
      </c>
      <c r="E174" s="32" t="s">
        <v>44</v>
      </c>
      <c r="F174" s="33"/>
      <c r="G174" s="33">
        <v>0</v>
      </c>
      <c r="H174" s="33">
        <v>0</v>
      </c>
      <c r="I174" s="33">
        <v>0</v>
      </c>
      <c r="J174" s="33">
        <v>0</v>
      </c>
      <c r="K174" s="33">
        <v>0</v>
      </c>
      <c r="L174" s="33">
        <v>0</v>
      </c>
      <c r="M174" s="33">
        <v>0</v>
      </c>
      <c r="N174" s="33">
        <v>0</v>
      </c>
      <c r="O174" s="33"/>
      <c r="P174" s="33"/>
      <c r="Q174" s="33"/>
      <c r="R174" s="33"/>
      <c r="S174" s="33"/>
      <c r="T174" s="33"/>
      <c r="U174" s="33"/>
    </row>
    <row r="175" spans="1:21" x14ac:dyDescent="0.3">
      <c r="A175" s="32" t="s">
        <v>48</v>
      </c>
      <c r="B175" s="32" t="s">
        <v>121</v>
      </c>
      <c r="C175" s="32" t="s">
        <v>120</v>
      </c>
      <c r="D175" s="32" t="s">
        <v>77</v>
      </c>
      <c r="E175" s="32" t="s">
        <v>44</v>
      </c>
      <c r="F175" s="32">
        <v>0</v>
      </c>
    </row>
    <row r="176" spans="1:21" x14ac:dyDescent="0.3">
      <c r="A176" s="32" t="s">
        <v>48</v>
      </c>
      <c r="B176" s="32" t="s">
        <v>119</v>
      </c>
      <c r="C176" s="32" t="s">
        <v>118</v>
      </c>
      <c r="D176" s="32" t="s">
        <v>77</v>
      </c>
      <c r="E176" s="32" t="s">
        <v>44</v>
      </c>
      <c r="F176" s="32">
        <v>0</v>
      </c>
    </row>
    <row r="177" spans="1:21" x14ac:dyDescent="0.3">
      <c r="A177" s="32" t="s">
        <v>48</v>
      </c>
      <c r="B177" s="32" t="s">
        <v>117</v>
      </c>
      <c r="C177" s="32" t="s">
        <v>116</v>
      </c>
      <c r="D177" s="32" t="s">
        <v>45</v>
      </c>
      <c r="E177" s="32" t="s">
        <v>44</v>
      </c>
      <c r="F177" s="33"/>
      <c r="G177" s="33"/>
      <c r="H177" s="33"/>
      <c r="I177" s="33"/>
      <c r="J177" s="33"/>
      <c r="K177" s="33"/>
      <c r="L177" s="33"/>
      <c r="M177" s="33"/>
      <c r="N177" s="33"/>
      <c r="O177" s="33">
        <v>0</v>
      </c>
      <c r="P177" s="33">
        <v>0</v>
      </c>
      <c r="Q177" s="33">
        <v>0</v>
      </c>
      <c r="R177" s="33">
        <v>0</v>
      </c>
      <c r="S177" s="33">
        <v>0</v>
      </c>
      <c r="T177" s="33">
        <v>0</v>
      </c>
      <c r="U177" s="33">
        <v>0</v>
      </c>
    </row>
    <row r="178" spans="1:21" x14ac:dyDescent="0.3">
      <c r="A178" s="32" t="s">
        <v>48</v>
      </c>
      <c r="B178" s="32" t="s">
        <v>115</v>
      </c>
      <c r="C178" s="32" t="s">
        <v>114</v>
      </c>
      <c r="D178" s="32" t="s">
        <v>45</v>
      </c>
      <c r="E178" s="32" t="s">
        <v>44</v>
      </c>
      <c r="F178" s="33"/>
      <c r="G178" s="33">
        <v>0</v>
      </c>
      <c r="H178" s="33">
        <v>0</v>
      </c>
      <c r="I178" s="33">
        <v>0</v>
      </c>
      <c r="J178" s="33">
        <v>0</v>
      </c>
      <c r="K178" s="33">
        <v>0</v>
      </c>
      <c r="L178" s="33">
        <v>0</v>
      </c>
      <c r="M178" s="33">
        <v>0</v>
      </c>
      <c r="N178" s="33">
        <v>0</v>
      </c>
      <c r="O178" s="33"/>
      <c r="P178" s="33"/>
      <c r="Q178" s="33"/>
      <c r="R178" s="33"/>
      <c r="S178" s="33"/>
      <c r="T178" s="33"/>
      <c r="U178" s="33"/>
    </row>
    <row r="179" spans="1:21" x14ac:dyDescent="0.3">
      <c r="A179" s="32" t="s">
        <v>48</v>
      </c>
      <c r="B179" s="32" t="s">
        <v>113</v>
      </c>
      <c r="C179" s="32" t="s">
        <v>112</v>
      </c>
      <c r="D179" s="32" t="s">
        <v>77</v>
      </c>
      <c r="E179" s="32" t="s">
        <v>44</v>
      </c>
      <c r="F179" s="32">
        <v>0</v>
      </c>
    </row>
    <row r="180" spans="1:21" x14ac:dyDescent="0.3">
      <c r="A180" s="32" t="s">
        <v>48</v>
      </c>
      <c r="B180" s="32" t="s">
        <v>111</v>
      </c>
      <c r="C180" s="32" t="s">
        <v>110</v>
      </c>
      <c r="D180" s="32" t="s">
        <v>77</v>
      </c>
      <c r="E180" s="32" t="s">
        <v>44</v>
      </c>
      <c r="F180" s="32">
        <v>0</v>
      </c>
    </row>
    <row r="181" spans="1:21" x14ac:dyDescent="0.3">
      <c r="A181" s="32" t="s">
        <v>48</v>
      </c>
      <c r="B181" s="32" t="s">
        <v>109</v>
      </c>
      <c r="C181" s="32" t="s">
        <v>108</v>
      </c>
      <c r="D181" s="32" t="s">
        <v>45</v>
      </c>
      <c r="E181" s="32" t="s">
        <v>44</v>
      </c>
      <c r="F181" s="33"/>
      <c r="G181" s="33"/>
      <c r="H181" s="33"/>
      <c r="I181" s="33"/>
      <c r="J181" s="33"/>
      <c r="K181" s="33"/>
      <c r="L181" s="33"/>
      <c r="M181" s="33"/>
      <c r="N181" s="33"/>
      <c r="O181" s="33">
        <v>0</v>
      </c>
      <c r="P181" s="33">
        <v>0</v>
      </c>
      <c r="Q181" s="33">
        <v>0</v>
      </c>
      <c r="R181" s="33">
        <v>0</v>
      </c>
      <c r="S181" s="33">
        <v>0</v>
      </c>
      <c r="T181" s="33">
        <v>0</v>
      </c>
      <c r="U181" s="33">
        <v>0</v>
      </c>
    </row>
    <row r="182" spans="1:21" x14ac:dyDescent="0.3">
      <c r="A182" s="32" t="s">
        <v>48</v>
      </c>
      <c r="B182" s="32" t="s">
        <v>107</v>
      </c>
      <c r="C182" s="32" t="s">
        <v>106</v>
      </c>
      <c r="D182" s="32" t="s">
        <v>45</v>
      </c>
      <c r="E182" s="32" t="s">
        <v>44</v>
      </c>
      <c r="F182" s="33"/>
      <c r="G182" s="33">
        <v>0</v>
      </c>
      <c r="H182" s="33">
        <v>0</v>
      </c>
      <c r="I182" s="33">
        <v>0</v>
      </c>
      <c r="J182" s="33">
        <v>0</v>
      </c>
      <c r="K182" s="33">
        <v>0</v>
      </c>
      <c r="L182" s="33">
        <v>0</v>
      </c>
      <c r="M182" s="33">
        <v>0</v>
      </c>
      <c r="N182" s="33">
        <v>0</v>
      </c>
      <c r="O182" s="33"/>
      <c r="P182" s="33"/>
      <c r="Q182" s="33"/>
      <c r="R182" s="33"/>
      <c r="S182" s="33"/>
      <c r="T182" s="33"/>
      <c r="U182" s="33"/>
    </row>
    <row r="183" spans="1:21" x14ac:dyDescent="0.3">
      <c r="A183" s="32" t="s">
        <v>48</v>
      </c>
      <c r="B183" s="32" t="s">
        <v>105</v>
      </c>
      <c r="C183" s="32" t="s">
        <v>104</v>
      </c>
      <c r="D183" s="32" t="s">
        <v>77</v>
      </c>
      <c r="E183" s="32" t="s">
        <v>44</v>
      </c>
      <c r="F183" s="32">
        <v>0</v>
      </c>
    </row>
    <row r="184" spans="1:21" x14ac:dyDescent="0.3">
      <c r="A184" s="32" t="s">
        <v>48</v>
      </c>
      <c r="B184" s="32" t="s">
        <v>103</v>
      </c>
      <c r="C184" s="32" t="s">
        <v>102</v>
      </c>
      <c r="D184" s="32" t="s">
        <v>77</v>
      </c>
      <c r="E184" s="32" t="s">
        <v>44</v>
      </c>
      <c r="F184" s="32">
        <v>0</v>
      </c>
    </row>
    <row r="185" spans="1:21" x14ac:dyDescent="0.3">
      <c r="A185" s="32" t="s">
        <v>48</v>
      </c>
      <c r="B185" s="32" t="s">
        <v>101</v>
      </c>
      <c r="C185" s="32" t="s">
        <v>100</v>
      </c>
      <c r="D185" s="32" t="s">
        <v>45</v>
      </c>
      <c r="E185" s="32" t="s">
        <v>44</v>
      </c>
      <c r="F185" s="33"/>
      <c r="G185" s="33"/>
      <c r="H185" s="33"/>
      <c r="I185" s="33"/>
      <c r="J185" s="33"/>
      <c r="K185" s="33"/>
      <c r="L185" s="33"/>
      <c r="M185" s="33"/>
      <c r="N185" s="33"/>
      <c r="O185" s="33">
        <v>0</v>
      </c>
      <c r="P185" s="33">
        <v>0</v>
      </c>
      <c r="Q185" s="33">
        <v>0</v>
      </c>
      <c r="R185" s="33">
        <v>0</v>
      </c>
      <c r="S185" s="33">
        <v>0</v>
      </c>
      <c r="T185" s="33">
        <v>0</v>
      </c>
      <c r="U185" s="33">
        <v>0</v>
      </c>
    </row>
    <row r="186" spans="1:21" x14ac:dyDescent="0.3">
      <c r="A186" s="32" t="s">
        <v>48</v>
      </c>
      <c r="B186" s="32" t="s">
        <v>99</v>
      </c>
      <c r="C186" s="32" t="s">
        <v>98</v>
      </c>
      <c r="D186" s="32" t="s">
        <v>45</v>
      </c>
      <c r="E186" s="32" t="s">
        <v>44</v>
      </c>
      <c r="F186" s="33"/>
      <c r="G186" s="33">
        <v>0</v>
      </c>
      <c r="H186" s="33">
        <v>0</v>
      </c>
      <c r="I186" s="33">
        <v>0</v>
      </c>
      <c r="J186" s="33">
        <v>0</v>
      </c>
      <c r="K186" s="33">
        <v>0</v>
      </c>
      <c r="L186" s="33">
        <v>0</v>
      </c>
      <c r="M186" s="33">
        <v>0</v>
      </c>
      <c r="N186" s="33">
        <v>0</v>
      </c>
      <c r="O186" s="33"/>
      <c r="P186" s="33"/>
      <c r="Q186" s="33"/>
      <c r="R186" s="33"/>
      <c r="S186" s="33"/>
      <c r="T186" s="33"/>
      <c r="U186" s="33"/>
    </row>
    <row r="187" spans="1:21" x14ac:dyDescent="0.3">
      <c r="A187" s="32" t="s">
        <v>48</v>
      </c>
      <c r="B187" s="32" t="s">
        <v>97</v>
      </c>
      <c r="C187" s="32" t="s">
        <v>96</v>
      </c>
      <c r="D187" s="32" t="s">
        <v>77</v>
      </c>
      <c r="E187" s="32" t="s">
        <v>44</v>
      </c>
      <c r="F187" s="32">
        <v>0</v>
      </c>
    </row>
    <row r="188" spans="1:21" x14ac:dyDescent="0.3">
      <c r="A188" s="32" t="s">
        <v>48</v>
      </c>
      <c r="B188" s="32" t="s">
        <v>95</v>
      </c>
      <c r="C188" s="32" t="s">
        <v>94</v>
      </c>
      <c r="D188" s="32" t="s">
        <v>77</v>
      </c>
      <c r="E188" s="32" t="s">
        <v>44</v>
      </c>
      <c r="F188" s="32">
        <v>0</v>
      </c>
    </row>
    <row r="189" spans="1:21" x14ac:dyDescent="0.3">
      <c r="A189" s="32" t="s">
        <v>48</v>
      </c>
      <c r="B189" s="32" t="s">
        <v>93</v>
      </c>
      <c r="C189" s="32" t="s">
        <v>92</v>
      </c>
      <c r="D189" s="32" t="s">
        <v>45</v>
      </c>
      <c r="E189" s="32" t="s">
        <v>44</v>
      </c>
      <c r="F189" s="33"/>
      <c r="G189" s="33"/>
      <c r="H189" s="33"/>
      <c r="I189" s="33"/>
      <c r="J189" s="33"/>
      <c r="K189" s="33"/>
      <c r="L189" s="33"/>
      <c r="M189" s="33"/>
      <c r="N189" s="33"/>
      <c r="O189" s="33">
        <v>0</v>
      </c>
      <c r="P189" s="33">
        <v>0</v>
      </c>
      <c r="Q189" s="33">
        <v>0</v>
      </c>
      <c r="R189" s="33">
        <v>0</v>
      </c>
      <c r="S189" s="33">
        <v>0</v>
      </c>
      <c r="T189" s="33">
        <v>0</v>
      </c>
      <c r="U189" s="33">
        <v>0</v>
      </c>
    </row>
    <row r="190" spans="1:21" x14ac:dyDescent="0.3">
      <c r="A190" s="32" t="s">
        <v>48</v>
      </c>
      <c r="B190" s="32" t="s">
        <v>91</v>
      </c>
      <c r="C190" s="32" t="s">
        <v>90</v>
      </c>
      <c r="D190" s="32" t="s">
        <v>45</v>
      </c>
      <c r="E190" s="32" t="s">
        <v>44</v>
      </c>
      <c r="F190" s="33"/>
      <c r="G190" s="33">
        <v>0</v>
      </c>
      <c r="H190" s="33">
        <v>0</v>
      </c>
      <c r="I190" s="33">
        <v>0</v>
      </c>
      <c r="J190" s="33">
        <v>0</v>
      </c>
      <c r="K190" s="33">
        <v>0</v>
      </c>
      <c r="L190" s="33">
        <v>0</v>
      </c>
      <c r="M190" s="33">
        <v>0</v>
      </c>
      <c r="N190" s="33">
        <v>0</v>
      </c>
      <c r="O190" s="33"/>
      <c r="P190" s="33"/>
      <c r="Q190" s="33"/>
      <c r="R190" s="33"/>
      <c r="S190" s="33"/>
      <c r="T190" s="33"/>
      <c r="U190" s="33"/>
    </row>
    <row r="191" spans="1:21" x14ac:dyDescent="0.3">
      <c r="A191" s="32" t="s">
        <v>48</v>
      </c>
      <c r="B191" s="32" t="s">
        <v>89</v>
      </c>
      <c r="C191" s="32" t="s">
        <v>88</v>
      </c>
      <c r="D191" s="32" t="s">
        <v>77</v>
      </c>
      <c r="E191" s="32" t="s">
        <v>44</v>
      </c>
      <c r="F191" s="32">
        <v>0</v>
      </c>
    </row>
    <row r="192" spans="1:21" x14ac:dyDescent="0.3">
      <c r="A192" s="32" t="s">
        <v>48</v>
      </c>
      <c r="B192" s="32" t="s">
        <v>87</v>
      </c>
      <c r="C192" s="32" t="s">
        <v>86</v>
      </c>
      <c r="D192" s="32" t="s">
        <v>77</v>
      </c>
      <c r="E192" s="32" t="s">
        <v>44</v>
      </c>
      <c r="F192" s="32">
        <v>0</v>
      </c>
    </row>
    <row r="193" spans="1:21" x14ac:dyDescent="0.3">
      <c r="A193" s="32" t="s">
        <v>48</v>
      </c>
      <c r="B193" s="32" t="s">
        <v>85</v>
      </c>
      <c r="C193" s="32" t="s">
        <v>84</v>
      </c>
      <c r="D193" s="32" t="s">
        <v>45</v>
      </c>
      <c r="E193" s="32" t="s">
        <v>44</v>
      </c>
      <c r="F193" s="33"/>
      <c r="G193" s="33"/>
      <c r="H193" s="33"/>
      <c r="I193" s="33"/>
      <c r="J193" s="33"/>
      <c r="K193" s="33"/>
      <c r="L193" s="33"/>
      <c r="M193" s="33"/>
      <c r="N193" s="33"/>
      <c r="O193" s="33">
        <v>0</v>
      </c>
      <c r="P193" s="33">
        <v>0</v>
      </c>
      <c r="Q193" s="33">
        <v>0</v>
      </c>
      <c r="R193" s="33">
        <v>0</v>
      </c>
      <c r="S193" s="33">
        <v>0</v>
      </c>
      <c r="T193" s="33">
        <v>0</v>
      </c>
      <c r="U193" s="33">
        <v>0</v>
      </c>
    </row>
    <row r="194" spans="1:21" x14ac:dyDescent="0.3">
      <c r="A194" s="32" t="s">
        <v>48</v>
      </c>
      <c r="B194" s="32" t="s">
        <v>83</v>
      </c>
      <c r="C194" s="32" t="s">
        <v>82</v>
      </c>
      <c r="D194" s="32" t="s">
        <v>45</v>
      </c>
      <c r="E194" s="32" t="s">
        <v>44</v>
      </c>
      <c r="F194" s="33"/>
      <c r="G194" s="33">
        <v>0</v>
      </c>
      <c r="H194" s="33">
        <v>0</v>
      </c>
      <c r="I194" s="33">
        <v>0</v>
      </c>
      <c r="J194" s="33">
        <v>0</v>
      </c>
      <c r="K194" s="33">
        <v>0</v>
      </c>
      <c r="L194" s="33">
        <v>0</v>
      </c>
      <c r="M194" s="33">
        <v>0</v>
      </c>
      <c r="N194" s="33">
        <v>0</v>
      </c>
      <c r="O194" s="33"/>
      <c r="P194" s="33"/>
      <c r="Q194" s="33"/>
      <c r="R194" s="33"/>
      <c r="S194" s="33"/>
      <c r="T194" s="33"/>
      <c r="U194" s="33"/>
    </row>
    <row r="195" spans="1:21" x14ac:dyDescent="0.3">
      <c r="A195" s="32" t="s">
        <v>48</v>
      </c>
      <c r="B195" s="32" t="s">
        <v>81</v>
      </c>
      <c r="C195" s="32" t="s">
        <v>80</v>
      </c>
      <c r="D195" s="32" t="s">
        <v>77</v>
      </c>
      <c r="E195" s="32" t="s">
        <v>44</v>
      </c>
      <c r="F195" s="32">
        <v>0</v>
      </c>
    </row>
    <row r="196" spans="1:21" x14ac:dyDescent="0.3">
      <c r="A196" s="32" t="s">
        <v>48</v>
      </c>
      <c r="B196" s="32" t="s">
        <v>79</v>
      </c>
      <c r="C196" s="32" t="s">
        <v>78</v>
      </c>
      <c r="D196" s="32" t="s">
        <v>77</v>
      </c>
      <c r="E196" s="32" t="s">
        <v>44</v>
      </c>
      <c r="F196" s="32">
        <v>0</v>
      </c>
    </row>
    <row r="197" spans="1:21" x14ac:dyDescent="0.3">
      <c r="A197" s="32" t="s">
        <v>48</v>
      </c>
      <c r="B197" s="32" t="s">
        <v>76</v>
      </c>
      <c r="C197" s="32" t="s">
        <v>75</v>
      </c>
      <c r="D197" s="32" t="s">
        <v>45</v>
      </c>
      <c r="E197" s="32" t="s">
        <v>44</v>
      </c>
      <c r="F197" s="33"/>
      <c r="G197" s="33"/>
      <c r="H197" s="33"/>
      <c r="I197" s="33"/>
      <c r="J197" s="33"/>
      <c r="K197" s="33"/>
      <c r="L197" s="33"/>
      <c r="M197" s="33"/>
      <c r="N197" s="33"/>
      <c r="O197" s="33">
        <v>0</v>
      </c>
      <c r="P197" s="33">
        <v>0</v>
      </c>
      <c r="Q197" s="33">
        <v>0</v>
      </c>
      <c r="R197" s="33">
        <v>0</v>
      </c>
      <c r="S197" s="33">
        <v>0</v>
      </c>
      <c r="T197" s="33">
        <v>0</v>
      </c>
      <c r="U197" s="33">
        <v>0</v>
      </c>
    </row>
    <row r="198" spans="1:21" x14ac:dyDescent="0.3">
      <c r="A198" s="32" t="s">
        <v>48</v>
      </c>
      <c r="B198" s="32" t="s">
        <v>74</v>
      </c>
      <c r="C198" s="32" t="s">
        <v>73</v>
      </c>
      <c r="D198" s="32" t="s">
        <v>45</v>
      </c>
      <c r="E198" s="32" t="s">
        <v>44</v>
      </c>
      <c r="F198" s="33"/>
      <c r="G198" s="33">
        <v>0</v>
      </c>
      <c r="H198" s="33">
        <v>0</v>
      </c>
      <c r="I198" s="33">
        <v>0</v>
      </c>
      <c r="J198" s="33">
        <v>0</v>
      </c>
      <c r="K198" s="33">
        <v>0</v>
      </c>
      <c r="L198" s="33">
        <v>0</v>
      </c>
      <c r="M198" s="33">
        <v>0</v>
      </c>
      <c r="N198" s="33">
        <v>0</v>
      </c>
      <c r="O198" s="33"/>
      <c r="P198" s="33"/>
      <c r="Q198" s="33"/>
      <c r="R198" s="33"/>
      <c r="S198" s="33"/>
      <c r="T198" s="33"/>
      <c r="U198" s="33"/>
    </row>
    <row r="199" spans="1:21" x14ac:dyDescent="0.3">
      <c r="A199" s="32" t="s">
        <v>48</v>
      </c>
      <c r="B199" s="32" t="s">
        <v>72</v>
      </c>
      <c r="C199" s="32" t="s">
        <v>71</v>
      </c>
      <c r="D199" s="32" t="s">
        <v>45</v>
      </c>
      <c r="E199" s="32" t="s">
        <v>44</v>
      </c>
      <c r="F199" s="33"/>
      <c r="G199" s="33"/>
      <c r="H199" s="33"/>
      <c r="I199" s="33"/>
      <c r="J199" s="33"/>
      <c r="K199" s="33"/>
      <c r="L199" s="33"/>
      <c r="M199" s="33"/>
      <c r="N199" s="33">
        <v>26.710999999999999</v>
      </c>
      <c r="O199" s="33">
        <v>38.293999999999997</v>
      </c>
      <c r="P199" s="33">
        <v>35.033999999999999</v>
      </c>
      <c r="Q199" s="33">
        <v>26.15</v>
      </c>
      <c r="R199" s="33">
        <v>24.99</v>
      </c>
      <c r="S199" s="33">
        <v>23.853000000000002</v>
      </c>
      <c r="T199" s="33">
        <v>25.683</v>
      </c>
      <c r="U199" s="33">
        <v>27.327999999999999</v>
      </c>
    </row>
    <row r="200" spans="1:21" x14ac:dyDescent="0.3">
      <c r="A200" s="32" t="s">
        <v>48</v>
      </c>
      <c r="B200" s="32" t="s">
        <v>70</v>
      </c>
      <c r="C200" s="32" t="s">
        <v>69</v>
      </c>
      <c r="D200" s="32" t="s">
        <v>45</v>
      </c>
      <c r="E200" s="32" t="s">
        <v>44</v>
      </c>
      <c r="F200" s="33"/>
      <c r="G200" s="33"/>
      <c r="H200" s="33"/>
      <c r="I200" s="33"/>
      <c r="J200" s="33"/>
      <c r="K200" s="33"/>
      <c r="L200" s="33"/>
      <c r="M200" s="33"/>
      <c r="N200" s="33">
        <v>2.8079999999999998</v>
      </c>
      <c r="O200" s="33">
        <v>0.90200000000000002</v>
      </c>
      <c r="P200" s="33">
        <v>0.65200000000000002</v>
      </c>
      <c r="Q200" s="33">
        <v>0.621</v>
      </c>
      <c r="R200" s="33">
        <v>0.621</v>
      </c>
      <c r="S200" s="33">
        <v>0.629</v>
      </c>
      <c r="T200" s="33">
        <v>0.629</v>
      </c>
      <c r="U200" s="33">
        <v>0.622</v>
      </c>
    </row>
    <row r="201" spans="1:21" x14ac:dyDescent="0.3">
      <c r="A201" s="32" t="s">
        <v>48</v>
      </c>
      <c r="B201" s="32" t="s">
        <v>68</v>
      </c>
      <c r="C201" s="32" t="s">
        <v>67</v>
      </c>
      <c r="D201" s="32" t="s">
        <v>45</v>
      </c>
      <c r="E201" s="32" t="s">
        <v>44</v>
      </c>
      <c r="F201" s="33"/>
      <c r="G201" s="33"/>
      <c r="H201" s="33"/>
      <c r="I201" s="33"/>
      <c r="J201" s="33"/>
      <c r="K201" s="33"/>
      <c r="L201" s="33"/>
      <c r="M201" s="33"/>
      <c r="N201" s="33">
        <v>109.557</v>
      </c>
      <c r="O201" s="33">
        <v>93.525999999999996</v>
      </c>
      <c r="P201" s="33">
        <v>80.924000000000007</v>
      </c>
      <c r="Q201" s="33">
        <v>126.143</v>
      </c>
      <c r="R201" s="33">
        <v>114.426</v>
      </c>
      <c r="S201" s="33">
        <v>99.674000000000007</v>
      </c>
      <c r="T201" s="33">
        <v>90.947000000000003</v>
      </c>
      <c r="U201" s="33">
        <v>102.997</v>
      </c>
    </row>
    <row r="202" spans="1:21" x14ac:dyDescent="0.3">
      <c r="A202" s="32" t="s">
        <v>48</v>
      </c>
      <c r="B202" s="32" t="s">
        <v>66</v>
      </c>
      <c r="C202" s="32" t="s">
        <v>65</v>
      </c>
      <c r="D202" s="32" t="s">
        <v>45</v>
      </c>
      <c r="E202" s="32" t="s">
        <v>44</v>
      </c>
      <c r="F202" s="33"/>
      <c r="G202" s="33"/>
      <c r="H202" s="33"/>
      <c r="I202" s="33"/>
      <c r="J202" s="33"/>
      <c r="K202" s="33"/>
      <c r="L202" s="33"/>
      <c r="M202" s="33"/>
      <c r="N202" s="33">
        <v>87.257999999999996</v>
      </c>
      <c r="O202" s="33">
        <v>89.451999999999998</v>
      </c>
      <c r="P202" s="33">
        <v>85.117999999999995</v>
      </c>
      <c r="Q202" s="33">
        <v>92.584000000000003</v>
      </c>
      <c r="R202" s="33">
        <v>105.634</v>
      </c>
      <c r="S202" s="33">
        <v>104.672</v>
      </c>
      <c r="T202" s="33">
        <v>107.97499999999999</v>
      </c>
      <c r="U202" s="33">
        <v>125.53</v>
      </c>
    </row>
    <row r="203" spans="1:21" x14ac:dyDescent="0.3">
      <c r="A203" s="37" t="s">
        <v>48</v>
      </c>
      <c r="B203" s="37" t="s">
        <v>64</v>
      </c>
      <c r="C203" s="37" t="s">
        <v>63</v>
      </c>
      <c r="D203" s="37" t="s">
        <v>45</v>
      </c>
      <c r="E203" s="37" t="s">
        <v>44</v>
      </c>
      <c r="F203" s="38"/>
      <c r="G203" s="38"/>
      <c r="H203" s="38"/>
      <c r="I203" s="38"/>
      <c r="J203" s="38"/>
      <c r="K203" s="38"/>
      <c r="L203" s="38"/>
      <c r="M203" s="38"/>
      <c r="N203" s="38">
        <v>146.577</v>
      </c>
      <c r="O203" s="38">
        <v>179.703</v>
      </c>
      <c r="P203" s="38">
        <v>144.37100000000001</v>
      </c>
      <c r="Q203" s="38">
        <v>125.024</v>
      </c>
      <c r="R203" s="38">
        <v>137.99100000000001</v>
      </c>
      <c r="S203" s="38">
        <v>133.18899999999999</v>
      </c>
      <c r="T203" s="38">
        <v>131.041</v>
      </c>
      <c r="U203" s="38">
        <v>121.018</v>
      </c>
    </row>
    <row r="204" spans="1:21" x14ac:dyDescent="0.3">
      <c r="A204" s="37" t="s">
        <v>48</v>
      </c>
      <c r="B204" s="37" t="s">
        <v>62</v>
      </c>
      <c r="C204" s="37" t="s">
        <v>61</v>
      </c>
      <c r="D204" s="37" t="s">
        <v>45</v>
      </c>
      <c r="E204" s="37" t="s">
        <v>44</v>
      </c>
      <c r="F204" s="38"/>
      <c r="G204" s="38"/>
      <c r="H204" s="38"/>
      <c r="I204" s="38"/>
      <c r="J204" s="38"/>
      <c r="K204" s="38"/>
      <c r="L204" s="38"/>
      <c r="M204" s="38"/>
      <c r="N204" s="38">
        <v>237.74100000000001</v>
      </c>
      <c r="O204" s="38">
        <v>299.61700000000002</v>
      </c>
      <c r="P204" s="38">
        <v>242.29900000000001</v>
      </c>
      <c r="Q204" s="38">
        <v>289.91199999999998</v>
      </c>
      <c r="R204" s="38">
        <v>420.80599999999998</v>
      </c>
      <c r="S204" s="38">
        <v>430.24200000000002</v>
      </c>
      <c r="T204" s="38">
        <v>316.77300000000002</v>
      </c>
      <c r="U204" s="38">
        <v>244.99600000000001</v>
      </c>
    </row>
    <row r="205" spans="1:21" x14ac:dyDescent="0.3">
      <c r="A205" s="32" t="s">
        <v>48</v>
      </c>
      <c r="B205" s="32" t="s">
        <v>60</v>
      </c>
      <c r="C205" s="32" t="s">
        <v>59</v>
      </c>
      <c r="D205" s="32" t="s">
        <v>45</v>
      </c>
      <c r="E205" s="32" t="s">
        <v>44</v>
      </c>
      <c r="F205" s="33"/>
      <c r="G205" s="33"/>
      <c r="H205" s="33"/>
      <c r="I205" s="33"/>
      <c r="J205" s="33"/>
      <c r="K205" s="33"/>
      <c r="L205" s="33"/>
      <c r="M205" s="33"/>
      <c r="N205" s="33">
        <v>235.464</v>
      </c>
      <c r="O205" s="33"/>
      <c r="P205" s="33"/>
      <c r="Q205" s="33"/>
      <c r="R205" s="33"/>
      <c r="S205" s="33"/>
      <c r="T205" s="33"/>
      <c r="U205" s="33"/>
    </row>
    <row r="206" spans="1:21" x14ac:dyDescent="0.3">
      <c r="A206" s="32" t="s">
        <v>48</v>
      </c>
      <c r="B206" s="32" t="s">
        <v>58</v>
      </c>
      <c r="C206" s="32" t="s">
        <v>57</v>
      </c>
      <c r="D206" s="32" t="s">
        <v>45</v>
      </c>
      <c r="E206" s="32" t="s">
        <v>44</v>
      </c>
      <c r="F206" s="33"/>
      <c r="G206" s="33"/>
      <c r="H206" s="33"/>
      <c r="I206" s="33"/>
      <c r="J206" s="33"/>
      <c r="K206" s="33"/>
      <c r="L206" s="33"/>
      <c r="M206" s="33"/>
      <c r="N206" s="33">
        <v>4.3609999999999998</v>
      </c>
      <c r="O206" s="33">
        <v>4.1029999999999998</v>
      </c>
      <c r="P206" s="33">
        <v>4.1399999999999997</v>
      </c>
      <c r="Q206" s="33">
        <v>3.9889999999999999</v>
      </c>
      <c r="R206" s="33">
        <v>3.99</v>
      </c>
      <c r="S206" s="33">
        <v>3.9929999999999999</v>
      </c>
      <c r="T206" s="33">
        <v>3.9980000000000002</v>
      </c>
      <c r="U206" s="33">
        <v>3.9990000000000001</v>
      </c>
    </row>
    <row r="207" spans="1:21" x14ac:dyDescent="0.3">
      <c r="A207" s="32" t="s">
        <v>48</v>
      </c>
      <c r="B207" s="32" t="s">
        <v>56</v>
      </c>
      <c r="C207" s="32" t="s">
        <v>55</v>
      </c>
      <c r="D207" s="32" t="s">
        <v>45</v>
      </c>
      <c r="E207" s="32" t="s">
        <v>44</v>
      </c>
      <c r="F207" s="33"/>
      <c r="G207" s="33"/>
      <c r="H207" s="33"/>
      <c r="I207" s="33"/>
      <c r="J207" s="33"/>
      <c r="K207" s="33"/>
      <c r="L207" s="33"/>
      <c r="M207" s="33"/>
      <c r="N207" s="33">
        <v>4.6440000000000001</v>
      </c>
      <c r="O207" s="33">
        <v>4.7830000000000004</v>
      </c>
      <c r="P207" s="33">
        <v>4.8810000000000002</v>
      </c>
      <c r="Q207" s="33">
        <v>4.7039999999999997</v>
      </c>
      <c r="R207" s="33">
        <v>4.7039999999999997</v>
      </c>
      <c r="S207" s="33">
        <v>4.7039999999999997</v>
      </c>
      <c r="T207" s="33">
        <v>4.7039999999999997</v>
      </c>
      <c r="U207" s="33">
        <v>4.7039999999999997</v>
      </c>
    </row>
    <row r="208" spans="1:21" x14ac:dyDescent="0.3">
      <c r="A208" s="32" t="s">
        <v>48</v>
      </c>
      <c r="B208" s="32" t="s">
        <v>54</v>
      </c>
      <c r="C208" s="32" t="s">
        <v>53</v>
      </c>
      <c r="D208" s="32" t="s">
        <v>45</v>
      </c>
      <c r="E208" s="32" t="s">
        <v>44</v>
      </c>
      <c r="F208" s="33"/>
      <c r="G208" s="33"/>
      <c r="H208" s="33"/>
      <c r="I208" s="33">
        <v>71.3</v>
      </c>
      <c r="J208" s="33">
        <v>81.198999999999998</v>
      </c>
      <c r="K208" s="33">
        <v>78.298000000000002</v>
      </c>
      <c r="L208" s="33">
        <v>83.153999999999996</v>
      </c>
      <c r="M208" s="33">
        <v>86.058000000000007</v>
      </c>
      <c r="N208" s="33">
        <v>76.247</v>
      </c>
      <c r="O208" s="33">
        <v>61.732999999999997</v>
      </c>
      <c r="P208" s="33">
        <v>55.091999999999999</v>
      </c>
      <c r="Q208" s="33">
        <v>50.988999999999997</v>
      </c>
      <c r="R208" s="33">
        <v>48.796999999999997</v>
      </c>
      <c r="S208" s="33">
        <v>47.301000000000002</v>
      </c>
      <c r="T208" s="33">
        <v>46.121000000000002</v>
      </c>
      <c r="U208" s="33">
        <v>44.688000000000002</v>
      </c>
    </row>
    <row r="209" spans="1:21" x14ac:dyDescent="0.3">
      <c r="A209" s="32" t="s">
        <v>48</v>
      </c>
      <c r="B209" s="32" t="s">
        <v>52</v>
      </c>
      <c r="C209" s="32" t="s">
        <v>51</v>
      </c>
      <c r="D209" s="32" t="s">
        <v>45</v>
      </c>
      <c r="E209" s="32" t="s">
        <v>44</v>
      </c>
      <c r="F209" s="33"/>
      <c r="G209" s="33"/>
      <c r="H209" s="33"/>
      <c r="I209" s="33">
        <v>5.3879999999999999</v>
      </c>
      <c r="J209" s="33">
        <v>9.6880000000000006</v>
      </c>
      <c r="K209" s="33">
        <v>11.923</v>
      </c>
      <c r="L209" s="33">
        <v>4.6520000000000001</v>
      </c>
      <c r="M209" s="33">
        <v>0.53600000000000003</v>
      </c>
      <c r="N209" s="33">
        <v>3.7280000000000002</v>
      </c>
      <c r="O209" s="33">
        <v>0</v>
      </c>
      <c r="P209" s="33">
        <v>0</v>
      </c>
      <c r="Q209" s="33">
        <v>2</v>
      </c>
      <c r="R209" s="33">
        <v>2</v>
      </c>
      <c r="S209" s="33">
        <v>2</v>
      </c>
      <c r="T209" s="33">
        <v>2</v>
      </c>
      <c r="U209" s="33">
        <v>2</v>
      </c>
    </row>
    <row r="210" spans="1:21" x14ac:dyDescent="0.3">
      <c r="A210" s="32" t="s">
        <v>48</v>
      </c>
      <c r="B210" s="32" t="s">
        <v>50</v>
      </c>
      <c r="C210" s="32" t="s">
        <v>49</v>
      </c>
      <c r="D210" s="32" t="s">
        <v>45</v>
      </c>
      <c r="E210" s="32" t="s">
        <v>44</v>
      </c>
      <c r="F210" s="33"/>
      <c r="G210" s="33"/>
      <c r="H210" s="33"/>
      <c r="I210" s="33">
        <v>0</v>
      </c>
      <c r="J210" s="33">
        <v>0</v>
      </c>
      <c r="K210" s="33">
        <v>0</v>
      </c>
      <c r="L210" s="33">
        <v>0</v>
      </c>
      <c r="M210" s="33">
        <v>0</v>
      </c>
      <c r="N210" s="33">
        <v>0</v>
      </c>
      <c r="O210" s="33">
        <v>0</v>
      </c>
      <c r="P210" s="33">
        <v>0</v>
      </c>
      <c r="Q210" s="33">
        <v>0</v>
      </c>
      <c r="R210" s="33">
        <v>0</v>
      </c>
      <c r="S210" s="33">
        <v>0</v>
      </c>
      <c r="T210" s="33">
        <v>0</v>
      </c>
      <c r="U210" s="33">
        <v>0</v>
      </c>
    </row>
    <row r="211" spans="1:21" x14ac:dyDescent="0.3">
      <c r="A211" s="32" t="s">
        <v>48</v>
      </c>
      <c r="B211" s="32" t="s">
        <v>47</v>
      </c>
      <c r="C211" s="32" t="s">
        <v>46</v>
      </c>
      <c r="D211" s="32" t="s">
        <v>45</v>
      </c>
      <c r="E211" s="32" t="s">
        <v>44</v>
      </c>
      <c r="F211" s="33"/>
      <c r="G211" s="33"/>
      <c r="H211" s="33"/>
      <c r="I211" s="33"/>
      <c r="J211" s="33"/>
      <c r="K211" s="33"/>
      <c r="L211" s="33"/>
      <c r="M211" s="33"/>
      <c r="N211" s="33">
        <v>26.940999999999999</v>
      </c>
      <c r="O211" s="33">
        <v>26.734999999999999</v>
      </c>
      <c r="P211" s="33">
        <v>23</v>
      </c>
      <c r="Q211" s="33">
        <v>27.818000000000001</v>
      </c>
      <c r="R211" s="33">
        <v>32.238</v>
      </c>
      <c r="S211" s="33">
        <v>50.021000000000001</v>
      </c>
      <c r="T211" s="33">
        <v>28.268000000000001</v>
      </c>
      <c r="U211" s="33">
        <v>22.315000000000001</v>
      </c>
    </row>
    <row r="215" spans="1:21" x14ac:dyDescent="0.3">
      <c r="C215" s="32" t="s">
        <v>340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N51"/>
  <sheetViews>
    <sheetView showGridLines="0" zoomScaleNormal="100" workbookViewId="0">
      <pane ySplit="1" topLeftCell="A2" activePane="bottomLeft" state="frozen"/>
      <selection pane="bottomLeft"/>
    </sheetView>
  </sheetViews>
  <sheetFormatPr defaultColWidth="8.6328125" defaultRowHeight="16" x14ac:dyDescent="0.5"/>
  <cols>
    <col min="1" max="1" width="2" style="1" customWidth="1"/>
    <col min="2" max="2" width="38.6328125" style="1" customWidth="1"/>
    <col min="3" max="3" width="23.6328125" style="1" customWidth="1"/>
    <col min="4" max="4" width="68.36328125" style="1" customWidth="1"/>
    <col min="5" max="5" width="8.6328125" style="1" customWidth="1"/>
    <col min="6" max="6" width="28.36328125" style="1" customWidth="1"/>
    <col min="7" max="14" width="8.6328125" style="1" customWidth="1"/>
    <col min="15" max="16384" width="8.6328125" style="1"/>
  </cols>
  <sheetData>
    <row r="1" spans="2:9" s="3" customFormat="1" ht="21" x14ac:dyDescent="0.5">
      <c r="B1" s="12" t="s">
        <v>41</v>
      </c>
      <c r="C1" s="12"/>
      <c r="D1" s="12"/>
      <c r="E1" s="12"/>
      <c r="F1" s="12"/>
      <c r="G1" s="1"/>
      <c r="H1" s="4"/>
      <c r="I1" s="2"/>
    </row>
    <row r="2" spans="2:9" s="3" customFormat="1" ht="21" x14ac:dyDescent="0.5">
      <c r="B2" s="13" t="s">
        <v>10</v>
      </c>
      <c r="C2" s="22"/>
      <c r="D2" s="22"/>
      <c r="E2" s="1"/>
      <c r="F2" s="1"/>
      <c r="G2" s="1"/>
      <c r="H2" s="4"/>
      <c r="I2" s="2"/>
    </row>
    <row r="3" spans="2:9" x14ac:dyDescent="0.5">
      <c r="B3" s="21" t="s">
        <v>11</v>
      </c>
      <c r="C3" s="23" t="s">
        <v>351</v>
      </c>
    </row>
    <row r="4" spans="2:9" x14ac:dyDescent="0.5">
      <c r="B4" s="21" t="s">
        <v>12</v>
      </c>
      <c r="C4" s="24">
        <v>43409</v>
      </c>
    </row>
    <row r="5" spans="2:9" x14ac:dyDescent="0.5">
      <c r="B5" s="21" t="s">
        <v>13</v>
      </c>
      <c r="C5" s="24" t="s">
        <v>359</v>
      </c>
    </row>
    <row r="6" spans="2:9" x14ac:dyDescent="0.5">
      <c r="B6" s="19"/>
      <c r="C6" s="20"/>
      <c r="D6" s="20"/>
    </row>
    <row r="7" spans="2:9" x14ac:dyDescent="0.5">
      <c r="B7" s="13" t="s">
        <v>14</v>
      </c>
    </row>
    <row r="8" spans="2:9" ht="113.15" customHeight="1" x14ac:dyDescent="0.5">
      <c r="B8" s="15" t="s">
        <v>15</v>
      </c>
      <c r="C8" s="82" t="s">
        <v>361</v>
      </c>
      <c r="D8" s="82"/>
    </row>
    <row r="9" spans="2:9" x14ac:dyDescent="0.5">
      <c r="B9" s="15" t="s">
        <v>1</v>
      </c>
      <c r="C9" s="17" t="s">
        <v>48</v>
      </c>
      <c r="D9" s="18"/>
    </row>
    <row r="10" spans="2:9" x14ac:dyDescent="0.5">
      <c r="B10" s="15" t="s">
        <v>16</v>
      </c>
      <c r="C10" s="74" t="s">
        <v>38</v>
      </c>
    </row>
    <row r="11" spans="2:9" x14ac:dyDescent="0.5">
      <c r="B11" s="15" t="s">
        <v>17</v>
      </c>
      <c r="C11" s="6" t="str">
        <f>"SRN-"&amp;+'F_Inputs SRN'!B75</f>
        <v>SRN-WWN802001</v>
      </c>
      <c r="D11" s="18"/>
    </row>
    <row r="12" spans="2:9" x14ac:dyDescent="0.5">
      <c r="B12" s="15" t="s">
        <v>18</v>
      </c>
      <c r="C12" s="73">
        <f>SUM(C13:C17)</f>
        <v>32.948</v>
      </c>
    </row>
    <row r="13" spans="2:9" x14ac:dyDescent="0.5">
      <c r="B13" s="25" t="s">
        <v>2</v>
      </c>
      <c r="C13" s="73">
        <f>+'F_Inputs SRN'!Q77</f>
        <v>2.6360000000000001</v>
      </c>
    </row>
    <row r="14" spans="2:9" x14ac:dyDescent="0.5">
      <c r="B14" s="25" t="s">
        <v>3</v>
      </c>
      <c r="C14" s="73">
        <f>+'F_Inputs SRN'!R77</f>
        <v>7.5780000000000003</v>
      </c>
      <c r="D14" s="18"/>
    </row>
    <row r="15" spans="2:9" x14ac:dyDescent="0.5">
      <c r="B15" s="25" t="s">
        <v>4</v>
      </c>
      <c r="C15" s="73">
        <f>+'F_Inputs SRN'!S77</f>
        <v>7.5780000000000003</v>
      </c>
      <c r="D15" s="18"/>
    </row>
    <row r="16" spans="2:9" x14ac:dyDescent="0.5">
      <c r="B16" s="25" t="s">
        <v>5</v>
      </c>
      <c r="C16" s="73">
        <f>+'F_Inputs SRN'!T77</f>
        <v>7.5780000000000003</v>
      </c>
      <c r="D16" s="18"/>
    </row>
    <row r="17" spans="2:9" x14ac:dyDescent="0.5">
      <c r="B17" s="25" t="s">
        <v>6</v>
      </c>
      <c r="C17" s="73">
        <f>+'F_Inputs SRN'!U77</f>
        <v>7.5780000000000003</v>
      </c>
      <c r="D17" s="18"/>
    </row>
    <row r="18" spans="2:9" x14ac:dyDescent="0.5">
      <c r="B18" s="29"/>
      <c r="C18" s="29"/>
      <c r="D18" s="18"/>
      <c r="F18" s="28"/>
    </row>
    <row r="19" spans="2:9" x14ac:dyDescent="0.5">
      <c r="B19" s="13" t="s">
        <v>345</v>
      </c>
    </row>
    <row r="20" spans="2:9" ht="64" x14ac:dyDescent="0.5">
      <c r="B20" s="15" t="s">
        <v>34</v>
      </c>
      <c r="C20" s="15" t="s">
        <v>332</v>
      </c>
      <c r="D20" s="16" t="s">
        <v>366</v>
      </c>
      <c r="E20" s="75"/>
      <c r="F20" s="75"/>
      <c r="G20" s="75"/>
      <c r="H20" s="75"/>
      <c r="I20" s="75"/>
    </row>
    <row r="21" spans="2:9" ht="117.65" customHeight="1" x14ac:dyDescent="0.5">
      <c r="B21" s="15" t="s">
        <v>346</v>
      </c>
      <c r="C21" s="78">
        <f>+C12*0.8</f>
        <v>26.358400000000003</v>
      </c>
      <c r="D21" s="16" t="s">
        <v>367</v>
      </c>
      <c r="E21" s="77"/>
      <c r="F21" s="75"/>
      <c r="G21" s="75"/>
      <c r="H21" s="75"/>
      <c r="I21" s="75"/>
    </row>
    <row r="22" spans="2:9" x14ac:dyDescent="0.5">
      <c r="B22" s="40"/>
      <c r="C22" s="41"/>
      <c r="E22" s="75"/>
      <c r="F22" s="75"/>
      <c r="G22" s="75"/>
      <c r="H22" s="75"/>
      <c r="I22" s="75"/>
    </row>
    <row r="23" spans="2:9" x14ac:dyDescent="0.5">
      <c r="B23" s="40"/>
      <c r="C23" s="41"/>
      <c r="E23" s="77"/>
      <c r="F23" s="75"/>
      <c r="G23" s="75"/>
      <c r="H23" s="75"/>
      <c r="I23" s="75"/>
    </row>
    <row r="24" spans="2:9" x14ac:dyDescent="0.5">
      <c r="B24" s="40"/>
      <c r="C24" s="41"/>
      <c r="E24" s="75"/>
      <c r="F24" s="75"/>
      <c r="G24" s="75"/>
      <c r="H24" s="75"/>
      <c r="I24" s="75"/>
    </row>
    <row r="25" spans="2:9" x14ac:dyDescent="0.5">
      <c r="B25" s="40"/>
      <c r="C25" s="40"/>
      <c r="E25" s="75"/>
      <c r="F25" s="75"/>
      <c r="G25" s="75"/>
      <c r="H25" s="75"/>
      <c r="I25" s="75"/>
    </row>
    <row r="26" spans="2:9" x14ac:dyDescent="0.5">
      <c r="B26" s="80"/>
      <c r="C26" s="80"/>
    </row>
    <row r="27" spans="2:9" x14ac:dyDescent="0.5">
      <c r="B27" s="31" t="s">
        <v>39</v>
      </c>
      <c r="C27" s="30"/>
      <c r="D27" s="30"/>
      <c r="F27" s="28"/>
    </row>
    <row r="28" spans="2:9" ht="64" x14ac:dyDescent="0.5">
      <c r="B28" s="15" t="s">
        <v>40</v>
      </c>
      <c r="C28" s="15" t="s">
        <v>330</v>
      </c>
      <c r="D28" s="16" t="s">
        <v>377</v>
      </c>
      <c r="F28" s="26"/>
    </row>
    <row r="30" spans="2:9" x14ac:dyDescent="0.5">
      <c r="B30" s="14" t="s">
        <v>20</v>
      </c>
    </row>
    <row r="31" spans="2:9" x14ac:dyDescent="0.5">
      <c r="B31" s="6" t="s">
        <v>21</v>
      </c>
      <c r="C31" s="36">
        <f>122.77*222/22077</f>
        <v>1.2345400190243239</v>
      </c>
    </row>
    <row r="32" spans="2:9" x14ac:dyDescent="0.5">
      <c r="B32" s="6" t="s">
        <v>19</v>
      </c>
      <c r="C32" s="46">
        <f>SUM('F_Inputs SRN'!Q203:U204)</f>
        <v>2350.9920000000002</v>
      </c>
    </row>
    <row r="33" spans="2:6" x14ac:dyDescent="0.5">
      <c r="B33" s="27" t="s">
        <v>22</v>
      </c>
      <c r="C33" s="35">
        <f>(C12-C31)/C32</f>
        <v>1.3489395106821152E-2</v>
      </c>
    </row>
    <row r="34" spans="2:6" x14ac:dyDescent="0.5">
      <c r="B34" s="27" t="s">
        <v>23</v>
      </c>
      <c r="C34" s="6" t="s">
        <v>326</v>
      </c>
    </row>
    <row r="36" spans="2:6" x14ac:dyDescent="0.5">
      <c r="B36" s="14" t="s">
        <v>24</v>
      </c>
      <c r="F36" s="13" t="s">
        <v>25</v>
      </c>
    </row>
    <row r="37" spans="2:6" ht="112" x14ac:dyDescent="0.5">
      <c r="B37" s="15" t="s">
        <v>26</v>
      </c>
      <c r="C37" s="15" t="s">
        <v>322</v>
      </c>
      <c r="D37" s="16" t="s">
        <v>362</v>
      </c>
      <c r="F37" s="16" t="s">
        <v>327</v>
      </c>
    </row>
    <row r="38" spans="2:6" ht="112" x14ac:dyDescent="0.5">
      <c r="B38" s="15" t="s">
        <v>27</v>
      </c>
      <c r="C38" s="15" t="s">
        <v>322</v>
      </c>
      <c r="D38" s="16" t="s">
        <v>363</v>
      </c>
      <c r="F38" s="15" t="s">
        <v>328</v>
      </c>
    </row>
    <row r="39" spans="2:6" x14ac:dyDescent="0.5">
      <c r="B39" s="15" t="s">
        <v>28</v>
      </c>
      <c r="C39" s="15" t="s">
        <v>331</v>
      </c>
      <c r="D39" s="16"/>
      <c r="F39" s="16"/>
    </row>
    <row r="40" spans="2:6" ht="96" x14ac:dyDescent="0.5">
      <c r="B40" s="15" t="s">
        <v>29</v>
      </c>
      <c r="C40" s="15" t="s">
        <v>322</v>
      </c>
      <c r="D40" s="16" t="s">
        <v>364</v>
      </c>
      <c r="F40" s="16" t="s">
        <v>334</v>
      </c>
    </row>
    <row r="41" spans="2:6" ht="384" x14ac:dyDescent="0.5">
      <c r="B41" s="15" t="s">
        <v>30</v>
      </c>
      <c r="C41" s="15" t="s">
        <v>321</v>
      </c>
      <c r="D41" s="16" t="s">
        <v>365</v>
      </c>
      <c r="F41" s="15" t="s">
        <v>329</v>
      </c>
    </row>
    <row r="42" spans="2:6" ht="143.15" customHeight="1" x14ac:dyDescent="0.5">
      <c r="B42" s="15" t="s">
        <v>31</v>
      </c>
      <c r="C42" s="15" t="s">
        <v>330</v>
      </c>
      <c r="D42" s="16" t="s">
        <v>368</v>
      </c>
      <c r="F42" s="16" t="s">
        <v>333</v>
      </c>
    </row>
    <row r="43" spans="2:6" x14ac:dyDescent="0.5">
      <c r="B43" s="15" t="s">
        <v>32</v>
      </c>
      <c r="C43" s="15" t="s">
        <v>331</v>
      </c>
      <c r="D43" s="16"/>
      <c r="F43" s="16"/>
    </row>
    <row r="44" spans="2:6" x14ac:dyDescent="0.5">
      <c r="B44" s="15" t="s">
        <v>33</v>
      </c>
      <c r="C44" s="15" t="s">
        <v>331</v>
      </c>
      <c r="D44" s="16"/>
      <c r="F44" s="16"/>
    </row>
    <row r="45" spans="2:6" x14ac:dyDescent="0.5">
      <c r="B45" s="13"/>
      <c r="C45" s="39"/>
    </row>
    <row r="46" spans="2:6" x14ac:dyDescent="0.5">
      <c r="B46" s="13"/>
      <c r="C46" s="39"/>
    </row>
    <row r="51" spans="14:14" x14ac:dyDescent="0.5">
      <c r="N51" s="4"/>
    </row>
  </sheetData>
  <mergeCells count="1">
    <mergeCell ref="C8:D8"/>
  </mergeCells>
  <dataValidations count="6">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10">
      <formula1>#REF!</formula1>
    </dataValidation>
    <dataValidation type="list" allowBlank="1" showInputMessage="1" showErrorMessage="1" sqref="C27 C18 C37:C44">
      <formula1>"Pass, Partial pass, Fail, Not assessed, N/A"</formula1>
    </dataValidation>
  </dataValidations>
  <pageMargins left="0.25" right="0.25" top="0.75" bottom="0.75" header="0.3" footer="0.3"/>
  <pageSetup paperSize="8" scale="5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N52"/>
  <sheetViews>
    <sheetView showGridLines="0" zoomScale="98" zoomScaleNormal="98" workbookViewId="0"/>
  </sheetViews>
  <sheetFormatPr defaultColWidth="8.6328125" defaultRowHeight="16" x14ac:dyDescent="0.5"/>
  <cols>
    <col min="1" max="1" width="2" style="1" customWidth="1"/>
    <col min="2" max="2" width="38.6328125" style="1" customWidth="1"/>
    <col min="3" max="3" width="16.6328125" style="1" customWidth="1"/>
    <col min="4" max="4" width="68.36328125" style="1" customWidth="1"/>
    <col min="5" max="5" width="8.6328125" style="1" customWidth="1"/>
    <col min="6" max="6" width="26.6328125" style="1" customWidth="1"/>
    <col min="7" max="14" width="8.6328125" style="1" customWidth="1"/>
    <col min="15" max="16384" width="8.6328125" style="1"/>
  </cols>
  <sheetData>
    <row r="1" spans="2:9" s="3" customFormat="1" ht="21" x14ac:dyDescent="0.5">
      <c r="B1" s="12" t="s">
        <v>42</v>
      </c>
      <c r="C1" s="12"/>
      <c r="D1" s="12"/>
      <c r="E1" s="12"/>
      <c r="F1" s="12"/>
      <c r="G1" s="1"/>
      <c r="H1" s="4"/>
      <c r="I1" s="2"/>
    </row>
    <row r="2" spans="2:9" s="3" customFormat="1" ht="21" x14ac:dyDescent="0.5">
      <c r="B2" s="13" t="s">
        <v>10</v>
      </c>
      <c r="C2" s="22"/>
      <c r="D2" s="22"/>
      <c r="E2" s="1"/>
      <c r="F2" s="1"/>
      <c r="G2" s="1"/>
      <c r="H2" s="4"/>
      <c r="I2" s="2"/>
    </row>
    <row r="3" spans="2:9" x14ac:dyDescent="0.5">
      <c r="B3" s="21" t="s">
        <v>11</v>
      </c>
      <c r="C3" s="23" t="s">
        <v>351</v>
      </c>
    </row>
    <row r="4" spans="2:9" x14ac:dyDescent="0.5">
      <c r="B4" s="21" t="s">
        <v>12</v>
      </c>
      <c r="C4" s="24">
        <v>43409</v>
      </c>
    </row>
    <row r="5" spans="2:9" x14ac:dyDescent="0.5">
      <c r="B5" s="21" t="s">
        <v>13</v>
      </c>
      <c r="C5" s="24" t="s">
        <v>360</v>
      </c>
    </row>
    <row r="6" spans="2:9" x14ac:dyDescent="0.5">
      <c r="B6" s="19"/>
      <c r="C6" s="20"/>
      <c r="D6" s="20"/>
    </row>
    <row r="7" spans="2:9" x14ac:dyDescent="0.5">
      <c r="B7" s="13" t="s">
        <v>14</v>
      </c>
    </row>
    <row r="8" spans="2:9" ht="117.75" customHeight="1" x14ac:dyDescent="0.5">
      <c r="B8" s="15" t="s">
        <v>15</v>
      </c>
      <c r="C8" s="82" t="s">
        <v>352</v>
      </c>
      <c r="D8" s="82"/>
    </row>
    <row r="9" spans="2:9" x14ac:dyDescent="0.5">
      <c r="B9" s="15" t="s">
        <v>1</v>
      </c>
      <c r="C9" s="34" t="s">
        <v>48</v>
      </c>
      <c r="D9" s="18"/>
    </row>
    <row r="10" spans="2:9" ht="32" x14ac:dyDescent="0.5">
      <c r="B10" s="15" t="s">
        <v>16</v>
      </c>
      <c r="C10" s="27" t="s">
        <v>38</v>
      </c>
    </row>
    <row r="11" spans="2:9" x14ac:dyDescent="0.5">
      <c r="B11" s="15" t="s">
        <v>17</v>
      </c>
      <c r="C11" s="6" t="str">
        <f>"SRN-"&amp;+'F_Inputs SRN'!B71</f>
        <v>SRN-WWN801001</v>
      </c>
      <c r="D11" s="18"/>
    </row>
    <row r="12" spans="2:9" x14ac:dyDescent="0.5">
      <c r="B12" s="15" t="s">
        <v>18</v>
      </c>
      <c r="C12" s="36">
        <f>SUM(C13:C17)</f>
        <v>32.380000000000003</v>
      </c>
    </row>
    <row r="13" spans="2:9" x14ac:dyDescent="0.5">
      <c r="B13" s="25" t="s">
        <v>2</v>
      </c>
      <c r="C13" s="6">
        <f>+'F_Inputs SRN'!Q73</f>
        <v>6.476</v>
      </c>
    </row>
    <row r="14" spans="2:9" x14ac:dyDescent="0.5">
      <c r="B14" s="25" t="s">
        <v>3</v>
      </c>
      <c r="C14" s="6">
        <f>+'F_Inputs SRN'!R73</f>
        <v>6.476</v>
      </c>
    </row>
    <row r="15" spans="2:9" x14ac:dyDescent="0.5">
      <c r="B15" s="25" t="s">
        <v>4</v>
      </c>
      <c r="C15" s="6">
        <f>+'F_Inputs SRN'!S73</f>
        <v>6.476</v>
      </c>
    </row>
    <row r="16" spans="2:9" x14ac:dyDescent="0.5">
      <c r="B16" s="25" t="s">
        <v>5</v>
      </c>
      <c r="C16" s="6">
        <f>+'F_Inputs SRN'!T73</f>
        <v>6.476</v>
      </c>
    </row>
    <row r="17" spans="2:13" x14ac:dyDescent="0.5">
      <c r="B17" s="25" t="s">
        <v>6</v>
      </c>
      <c r="C17" s="6">
        <f>+'F_Inputs SRN'!U73</f>
        <v>6.476</v>
      </c>
    </row>
    <row r="18" spans="2:13" x14ac:dyDescent="0.5">
      <c r="B18" s="13"/>
    </row>
    <row r="19" spans="2:13" x14ac:dyDescent="0.5">
      <c r="B19" s="13" t="s">
        <v>345</v>
      </c>
    </row>
    <row r="20" spans="2:13" ht="48" x14ac:dyDescent="0.5">
      <c r="B20" s="6" t="s">
        <v>34</v>
      </c>
      <c r="C20" s="79" t="s">
        <v>332</v>
      </c>
      <c r="D20" s="16" t="s">
        <v>353</v>
      </c>
      <c r="G20" s="75"/>
      <c r="H20" s="75"/>
      <c r="I20" s="75"/>
      <c r="J20" s="75"/>
      <c r="K20" s="75"/>
      <c r="L20" s="75"/>
      <c r="M20" s="75"/>
    </row>
    <row r="21" spans="2:13" ht="48" x14ac:dyDescent="0.5">
      <c r="B21" s="15" t="s">
        <v>346</v>
      </c>
      <c r="C21" s="78">
        <f>0.6*C12</f>
        <v>19.428000000000001</v>
      </c>
      <c r="D21" s="16" t="s">
        <v>350</v>
      </c>
      <c r="G21" s="76"/>
      <c r="H21" s="75"/>
      <c r="I21" s="75"/>
      <c r="J21" s="75"/>
      <c r="K21" s="75"/>
      <c r="L21" s="75"/>
      <c r="M21" s="75"/>
    </row>
    <row r="22" spans="2:13" x14ac:dyDescent="0.5">
      <c r="B22" s="40"/>
      <c r="C22" s="41"/>
      <c r="D22" s="42"/>
      <c r="G22" s="75"/>
      <c r="H22" s="75"/>
      <c r="I22" s="75"/>
      <c r="J22" s="75"/>
      <c r="K22" s="75"/>
      <c r="L22" s="75"/>
      <c r="M22" s="75"/>
    </row>
    <row r="23" spans="2:13" x14ac:dyDescent="0.5">
      <c r="B23" s="40"/>
      <c r="C23" s="41"/>
      <c r="D23" s="42"/>
      <c r="G23" s="76"/>
      <c r="H23" s="75"/>
      <c r="I23" s="75"/>
      <c r="J23" s="75"/>
      <c r="K23" s="75"/>
      <c r="L23" s="75"/>
      <c r="M23" s="75"/>
    </row>
    <row r="24" spans="2:13" x14ac:dyDescent="0.5">
      <c r="B24" s="40"/>
      <c r="C24" s="41"/>
      <c r="D24" s="42"/>
      <c r="G24" s="75"/>
      <c r="H24" s="75"/>
      <c r="I24" s="75"/>
      <c r="J24" s="75"/>
      <c r="K24" s="75"/>
      <c r="L24" s="75"/>
      <c r="M24" s="75"/>
    </row>
    <row r="25" spans="2:13" x14ac:dyDescent="0.5">
      <c r="B25" s="40"/>
      <c r="C25" s="40"/>
      <c r="D25" s="42"/>
      <c r="G25" s="75"/>
      <c r="H25" s="75"/>
      <c r="I25" s="75"/>
      <c r="J25" s="75"/>
      <c r="K25" s="75"/>
      <c r="L25" s="75"/>
      <c r="M25" s="75"/>
    </row>
    <row r="26" spans="2:13" x14ac:dyDescent="0.5">
      <c r="B26" s="48"/>
      <c r="C26" s="48"/>
      <c r="D26" s="42"/>
    </row>
    <row r="27" spans="2:13" x14ac:dyDescent="0.5">
      <c r="B27" s="31" t="s">
        <v>39</v>
      </c>
      <c r="C27" s="30"/>
      <c r="D27" s="30"/>
      <c r="F27" s="28"/>
    </row>
    <row r="28" spans="2:13" ht="48" x14ac:dyDescent="0.5">
      <c r="B28" s="15" t="s">
        <v>40</v>
      </c>
      <c r="C28" s="15" t="s">
        <v>330</v>
      </c>
      <c r="D28" s="16" t="s">
        <v>378</v>
      </c>
      <c r="F28" s="26"/>
    </row>
    <row r="29" spans="2:13" x14ac:dyDescent="0.5">
      <c r="B29" s="28"/>
      <c r="C29" s="28"/>
      <c r="D29" s="49"/>
      <c r="F29" s="26"/>
    </row>
    <row r="30" spans="2:13" x14ac:dyDescent="0.5">
      <c r="B30" s="14" t="s">
        <v>20</v>
      </c>
    </row>
    <row r="31" spans="2:13" x14ac:dyDescent="0.5">
      <c r="B31" s="6" t="s">
        <v>21</v>
      </c>
      <c r="C31" s="6">
        <v>0</v>
      </c>
    </row>
    <row r="32" spans="2:13" x14ac:dyDescent="0.5">
      <c r="B32" s="6" t="s">
        <v>19</v>
      </c>
      <c r="C32" s="46">
        <f>+SUM('F_Inputs SRN'!Q203:U204)</f>
        <v>2350.9920000000002</v>
      </c>
    </row>
    <row r="33" spans="2:6" x14ac:dyDescent="0.5">
      <c r="B33" s="27" t="s">
        <v>22</v>
      </c>
      <c r="C33" s="35">
        <f>(C12-C31)/C32</f>
        <v>1.3772909478211751E-2</v>
      </c>
    </row>
    <row r="34" spans="2:6" x14ac:dyDescent="0.5">
      <c r="B34" s="27" t="s">
        <v>23</v>
      </c>
      <c r="C34" s="6" t="s">
        <v>326</v>
      </c>
    </row>
    <row r="36" spans="2:6" x14ac:dyDescent="0.5">
      <c r="B36" s="14" t="s">
        <v>24</v>
      </c>
      <c r="F36" s="13" t="s">
        <v>25</v>
      </c>
    </row>
    <row r="37" spans="2:6" ht="128" x14ac:dyDescent="0.5">
      <c r="B37" s="15" t="s">
        <v>26</v>
      </c>
      <c r="C37" s="15" t="s">
        <v>322</v>
      </c>
      <c r="D37" s="16" t="s">
        <v>354</v>
      </c>
      <c r="F37" s="16" t="s">
        <v>335</v>
      </c>
    </row>
    <row r="38" spans="2:6" ht="112" x14ac:dyDescent="0.5">
      <c r="B38" s="15" t="s">
        <v>27</v>
      </c>
      <c r="C38" s="15" t="s">
        <v>330</v>
      </c>
      <c r="D38" s="16" t="s">
        <v>357</v>
      </c>
      <c r="F38" s="16" t="s">
        <v>336</v>
      </c>
    </row>
    <row r="39" spans="2:6" x14ac:dyDescent="0.5">
      <c r="B39" s="15" t="s">
        <v>28</v>
      </c>
      <c r="C39" s="15" t="s">
        <v>331</v>
      </c>
      <c r="D39" s="16"/>
      <c r="F39" s="16"/>
    </row>
    <row r="40" spans="2:6" ht="142.5" customHeight="1" x14ac:dyDescent="0.5">
      <c r="B40" s="15" t="s">
        <v>29</v>
      </c>
      <c r="C40" s="15" t="s">
        <v>330</v>
      </c>
      <c r="D40" s="16" t="s">
        <v>355</v>
      </c>
      <c r="F40" s="16" t="s">
        <v>337</v>
      </c>
    </row>
    <row r="41" spans="2:6" ht="170.25" customHeight="1" x14ac:dyDescent="0.5">
      <c r="B41" s="15" t="s">
        <v>30</v>
      </c>
      <c r="C41" s="15" t="s">
        <v>321</v>
      </c>
      <c r="D41" s="16" t="s">
        <v>358</v>
      </c>
      <c r="F41" s="16" t="s">
        <v>339</v>
      </c>
    </row>
    <row r="42" spans="2:6" ht="94.5" customHeight="1" x14ac:dyDescent="0.5">
      <c r="B42" s="15" t="s">
        <v>31</v>
      </c>
      <c r="C42" s="15" t="s">
        <v>322</v>
      </c>
      <c r="D42" s="16" t="s">
        <v>356</v>
      </c>
      <c r="F42" s="16" t="s">
        <v>338</v>
      </c>
    </row>
    <row r="43" spans="2:6" x14ac:dyDescent="0.5">
      <c r="B43" s="15" t="s">
        <v>32</v>
      </c>
      <c r="C43" s="15" t="s">
        <v>331</v>
      </c>
      <c r="D43" s="16"/>
      <c r="F43" s="16"/>
    </row>
    <row r="44" spans="2:6" x14ac:dyDescent="0.5">
      <c r="B44" s="15" t="s">
        <v>33</v>
      </c>
      <c r="C44" s="15" t="s">
        <v>331</v>
      </c>
      <c r="D44" s="16"/>
      <c r="F44" s="16"/>
    </row>
    <row r="45" spans="2:6" x14ac:dyDescent="0.5">
      <c r="B45" s="29"/>
      <c r="C45" s="29"/>
      <c r="D45" s="29"/>
      <c r="F45" s="28"/>
    </row>
    <row r="46" spans="2:6" x14ac:dyDescent="0.5">
      <c r="B46" s="13"/>
      <c r="C46" s="39"/>
    </row>
    <row r="47" spans="2:6" x14ac:dyDescent="0.5">
      <c r="B47" s="13"/>
      <c r="C47" s="39"/>
    </row>
    <row r="52" spans="14:14" x14ac:dyDescent="0.5">
      <c r="N52" s="4"/>
    </row>
  </sheetData>
  <mergeCells count="1">
    <mergeCell ref="C8:D8"/>
  </mergeCells>
  <dataValidations count="6">
    <dataValidation type="list" allowBlank="1" showInputMessage="1" showErrorMessage="1" sqref="C20">
      <formula1>"Accept, Partial accept, Reject"</formula1>
    </dataValidation>
    <dataValidation type="list" allowBlank="1" showInputMessage="1" showErrorMessage="1" sqref="C28:C29">
      <formula1>"Pass, Partial pass, Marginal pass, Fail"</formula1>
    </dataValidation>
    <dataValidation type="list" allowBlank="1" showInputMessage="1" showErrorMessage="1" sqref="C34">
      <formula1>"Yes,No"</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7:C45 C27">
      <formula1>"Pass, Partial pass, Fail, Not assessed, N/A"</formula1>
    </dataValidation>
  </dataValidations>
  <pageMargins left="0.25" right="0.25" top="0.75" bottom="0.75" header="0.3" footer="0.3"/>
  <pageSetup paperSize="8" scale="56"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N51"/>
  <sheetViews>
    <sheetView showGridLines="0" zoomScaleNormal="100" workbookViewId="0"/>
  </sheetViews>
  <sheetFormatPr defaultColWidth="8.6328125" defaultRowHeight="16" x14ac:dyDescent="0.5"/>
  <cols>
    <col min="1" max="1" width="2" style="1" customWidth="1"/>
    <col min="2" max="2" width="33.6328125" style="1" customWidth="1"/>
    <col min="3" max="3" width="16.6328125" style="1" customWidth="1"/>
    <col min="4" max="4" width="127" style="1" customWidth="1"/>
    <col min="5" max="5" width="8.6328125" style="1" customWidth="1"/>
    <col min="6" max="6" width="26.6328125" style="1" customWidth="1"/>
    <col min="7" max="14" width="8.6328125" style="1" customWidth="1"/>
    <col min="15" max="16384" width="8.6328125" style="1"/>
  </cols>
  <sheetData>
    <row r="1" spans="2:9" s="3" customFormat="1" ht="21" x14ac:dyDescent="0.5">
      <c r="B1" s="12" t="s">
        <v>43</v>
      </c>
      <c r="C1" s="12"/>
      <c r="D1" s="12"/>
      <c r="E1" s="12"/>
      <c r="F1" s="12"/>
      <c r="G1" s="1"/>
      <c r="H1" s="4"/>
      <c r="I1" s="2"/>
    </row>
    <row r="2" spans="2:9" s="3" customFormat="1" ht="21" x14ac:dyDescent="0.5">
      <c r="B2" s="13" t="s">
        <v>10</v>
      </c>
      <c r="C2" s="22"/>
      <c r="D2" s="22"/>
      <c r="E2" s="1"/>
      <c r="F2" s="1"/>
      <c r="G2" s="1"/>
      <c r="H2" s="4"/>
      <c r="I2" s="2"/>
    </row>
    <row r="3" spans="2:9" x14ac:dyDescent="0.5">
      <c r="B3" s="21" t="s">
        <v>11</v>
      </c>
      <c r="C3" s="23" t="s">
        <v>369</v>
      </c>
    </row>
    <row r="4" spans="2:9" x14ac:dyDescent="0.5">
      <c r="B4" s="21" t="s">
        <v>12</v>
      </c>
      <c r="C4" s="24">
        <v>43409</v>
      </c>
    </row>
    <row r="5" spans="2:9" x14ac:dyDescent="0.5">
      <c r="B5" s="21" t="s">
        <v>13</v>
      </c>
      <c r="C5" s="24" t="s">
        <v>359</v>
      </c>
    </row>
    <row r="6" spans="2:9" x14ac:dyDescent="0.5">
      <c r="B6" s="19"/>
      <c r="C6" s="20"/>
      <c r="D6" s="20"/>
    </row>
    <row r="7" spans="2:9" x14ac:dyDescent="0.5">
      <c r="B7" s="13" t="s">
        <v>14</v>
      </c>
    </row>
    <row r="8" spans="2:9" ht="36.65" customHeight="1" x14ac:dyDescent="0.5">
      <c r="B8" s="15" t="s">
        <v>15</v>
      </c>
      <c r="C8" s="82" t="s">
        <v>320</v>
      </c>
      <c r="D8" s="82"/>
    </row>
    <row r="9" spans="2:9" x14ac:dyDescent="0.5">
      <c r="B9" s="15" t="s">
        <v>1</v>
      </c>
      <c r="C9" s="43" t="s">
        <v>48</v>
      </c>
      <c r="D9" s="18"/>
    </row>
    <row r="10" spans="2:9" ht="32" x14ac:dyDescent="0.5">
      <c r="B10" s="15" t="s">
        <v>16</v>
      </c>
      <c r="C10" s="27" t="s">
        <v>38</v>
      </c>
    </row>
    <row r="11" spans="2:9" x14ac:dyDescent="0.5">
      <c r="B11" s="15" t="s">
        <v>17</v>
      </c>
      <c r="C11" s="6" t="str">
        <f>"SRN-"&amp;'F_Inputs SRN'!B79</f>
        <v>SRN-WWN803001</v>
      </c>
      <c r="D11" s="18"/>
    </row>
    <row r="12" spans="2:9" x14ac:dyDescent="0.5">
      <c r="B12" s="15" t="s">
        <v>18</v>
      </c>
      <c r="C12" s="45">
        <f>SUM(C13:C17)</f>
        <v>26.396999999999998</v>
      </c>
    </row>
    <row r="13" spans="2:9" x14ac:dyDescent="0.5">
      <c r="B13" s="25" t="s">
        <v>2</v>
      </c>
      <c r="C13" s="45">
        <f>'F_Inputs SRN'!Q81</f>
        <v>1.8480000000000001</v>
      </c>
    </row>
    <row r="14" spans="2:9" x14ac:dyDescent="0.5">
      <c r="B14" s="25" t="s">
        <v>3</v>
      </c>
      <c r="C14" s="45">
        <f>'F_Inputs SRN'!R81</f>
        <v>3.4319999999999999</v>
      </c>
    </row>
    <row r="15" spans="2:9" x14ac:dyDescent="0.5">
      <c r="B15" s="25" t="s">
        <v>4</v>
      </c>
      <c r="C15" s="45">
        <f>'F_Inputs SRN'!S81</f>
        <v>12.67</v>
      </c>
    </row>
    <row r="16" spans="2:9" x14ac:dyDescent="0.5">
      <c r="B16" s="25" t="s">
        <v>5</v>
      </c>
      <c r="C16" s="45">
        <f>'F_Inputs SRN'!T81</f>
        <v>8.4469999999999992</v>
      </c>
    </row>
    <row r="17" spans="2:6" x14ac:dyDescent="0.5">
      <c r="B17" s="25" t="s">
        <v>6</v>
      </c>
      <c r="C17" s="45">
        <f>'F_Inputs SRN'!U81</f>
        <v>0</v>
      </c>
    </row>
    <row r="19" spans="2:6" x14ac:dyDescent="0.5">
      <c r="B19" s="13" t="s">
        <v>345</v>
      </c>
    </row>
    <row r="20" spans="2:6" x14ac:dyDescent="0.5">
      <c r="B20" s="6" t="s">
        <v>34</v>
      </c>
      <c r="C20" s="47" t="s">
        <v>323</v>
      </c>
      <c r="D20" s="16" t="s">
        <v>371</v>
      </c>
    </row>
    <row r="21" spans="2:6" x14ac:dyDescent="0.5">
      <c r="B21" s="6" t="s">
        <v>346</v>
      </c>
      <c r="C21" s="5">
        <v>0</v>
      </c>
    </row>
    <row r="22" spans="2:6" x14ac:dyDescent="0.5">
      <c r="B22" s="40"/>
      <c r="C22" s="41"/>
    </row>
    <row r="23" spans="2:6" x14ac:dyDescent="0.5">
      <c r="B23" s="40"/>
      <c r="C23" s="41"/>
    </row>
    <row r="24" spans="2:6" x14ac:dyDescent="0.5">
      <c r="B24" s="40"/>
      <c r="C24" s="41"/>
    </row>
    <row r="25" spans="2:6" x14ac:dyDescent="0.5">
      <c r="B25" s="40"/>
      <c r="C25" s="40"/>
    </row>
    <row r="26" spans="2:6" x14ac:dyDescent="0.5">
      <c r="B26" s="80"/>
      <c r="C26" s="80"/>
    </row>
    <row r="27" spans="2:6" x14ac:dyDescent="0.5">
      <c r="B27" s="31" t="s">
        <v>39</v>
      </c>
      <c r="C27" s="30"/>
      <c r="D27" s="30"/>
      <c r="F27" s="28"/>
    </row>
    <row r="28" spans="2:6" ht="48" x14ac:dyDescent="0.5">
      <c r="B28" s="15" t="s">
        <v>40</v>
      </c>
      <c r="C28" s="15" t="s">
        <v>321</v>
      </c>
      <c r="D28" s="16" t="s">
        <v>370</v>
      </c>
      <c r="F28" s="26"/>
    </row>
    <row r="29" spans="2:6" x14ac:dyDescent="0.5">
      <c r="B29" s="14" t="s">
        <v>20</v>
      </c>
    </row>
    <row r="30" spans="2:6" x14ac:dyDescent="0.5">
      <c r="B30" s="6" t="s">
        <v>21</v>
      </c>
      <c r="C30" s="6">
        <v>0</v>
      </c>
    </row>
    <row r="31" spans="2:6" x14ac:dyDescent="0.5">
      <c r="B31" s="6" t="s">
        <v>19</v>
      </c>
      <c r="C31" s="46">
        <f>SUM('F_Inputs SRN'!Q203:U204)</f>
        <v>2350.9920000000002</v>
      </c>
    </row>
    <row r="32" spans="2:6" x14ac:dyDescent="0.5">
      <c r="B32" s="27" t="s">
        <v>22</v>
      </c>
      <c r="C32" s="35">
        <f>(C12-C30)/C31</f>
        <v>1.122802629698442E-2</v>
      </c>
    </row>
    <row r="33" spans="2:6" ht="32" x14ac:dyDescent="0.5">
      <c r="B33" s="27" t="s">
        <v>23</v>
      </c>
      <c r="C33" s="6" t="s">
        <v>326</v>
      </c>
    </row>
    <row r="35" spans="2:6" x14ac:dyDescent="0.5">
      <c r="B35" s="14" t="s">
        <v>24</v>
      </c>
      <c r="F35" s="13" t="s">
        <v>25</v>
      </c>
    </row>
    <row r="36" spans="2:6" ht="183" customHeight="1" x14ac:dyDescent="0.5">
      <c r="B36" s="15" t="s">
        <v>26</v>
      </c>
      <c r="C36" s="15" t="s">
        <v>321</v>
      </c>
      <c r="D36" s="16" t="s">
        <v>376</v>
      </c>
      <c r="F36" s="44" t="s">
        <v>324</v>
      </c>
    </row>
    <row r="37" spans="2:6" ht="80" x14ac:dyDescent="0.5">
      <c r="B37" s="15" t="s">
        <v>27</v>
      </c>
      <c r="C37" s="81" t="s">
        <v>321</v>
      </c>
      <c r="D37" s="16" t="s">
        <v>375</v>
      </c>
      <c r="F37" s="15"/>
    </row>
    <row r="38" spans="2:6" x14ac:dyDescent="0.5">
      <c r="B38" s="15" t="s">
        <v>28</v>
      </c>
      <c r="C38" s="15" t="s">
        <v>331</v>
      </c>
      <c r="D38" s="15"/>
      <c r="F38" s="15"/>
    </row>
    <row r="39" spans="2:6" ht="276" customHeight="1" x14ac:dyDescent="0.5">
      <c r="B39" s="15" t="s">
        <v>29</v>
      </c>
      <c r="C39" s="15" t="s">
        <v>321</v>
      </c>
      <c r="D39" s="16" t="s">
        <v>372</v>
      </c>
      <c r="F39" s="15" t="s">
        <v>325</v>
      </c>
    </row>
    <row r="40" spans="2:6" ht="164.15" customHeight="1" x14ac:dyDescent="0.5">
      <c r="B40" s="15" t="s">
        <v>30</v>
      </c>
      <c r="C40" s="15" t="s">
        <v>321</v>
      </c>
      <c r="D40" s="16" t="s">
        <v>373</v>
      </c>
      <c r="F40" s="15" t="s">
        <v>325</v>
      </c>
    </row>
    <row r="41" spans="2:6" ht="64" x14ac:dyDescent="0.5">
      <c r="B41" s="15" t="s">
        <v>31</v>
      </c>
      <c r="C41" s="15" t="s">
        <v>322</v>
      </c>
      <c r="D41" s="16" t="s">
        <v>374</v>
      </c>
      <c r="F41" s="15" t="s">
        <v>325</v>
      </c>
    </row>
    <row r="42" spans="2:6" x14ac:dyDescent="0.5">
      <c r="B42" s="15" t="s">
        <v>32</v>
      </c>
      <c r="C42" s="15" t="s">
        <v>331</v>
      </c>
      <c r="D42" s="16"/>
      <c r="F42" s="15"/>
    </row>
    <row r="43" spans="2:6" x14ac:dyDescent="0.5">
      <c r="B43" s="15" t="s">
        <v>33</v>
      </c>
      <c r="C43" s="15" t="s">
        <v>331</v>
      </c>
      <c r="D43" s="16"/>
      <c r="F43" s="15"/>
    </row>
    <row r="44" spans="2:6" x14ac:dyDescent="0.5">
      <c r="B44" s="29"/>
      <c r="C44" s="29"/>
      <c r="D44" s="29"/>
      <c r="F44" s="28"/>
    </row>
    <row r="45" spans="2:6" x14ac:dyDescent="0.5">
      <c r="B45" s="13"/>
      <c r="C45" s="39"/>
    </row>
    <row r="46" spans="2:6" x14ac:dyDescent="0.5">
      <c r="B46" s="13"/>
      <c r="C46" s="39"/>
    </row>
    <row r="51" spans="14:14" x14ac:dyDescent="0.5">
      <c r="N51" s="4"/>
    </row>
  </sheetData>
  <mergeCells count="1">
    <mergeCell ref="C8:D8"/>
  </mergeCells>
  <dataValidations count="6">
    <dataValidation type="list" allowBlank="1" showInputMessage="1" showErrorMessage="1" sqref="C33">
      <formula1>"Yes,No"</formula1>
    </dataValidation>
    <dataValidation type="list" allowBlank="1" showInputMessage="1" showErrorMessage="1" sqref="C28">
      <formula1>"Pass, Partial pass, Marginal pass, Fail"</formula1>
    </dataValidation>
    <dataValidation type="list" allowBlank="1" showInputMessage="1" showErrorMessage="1" sqref="C20">
      <formula1>"Accept, Partial accept, Reject"</formula1>
    </dataValidation>
    <dataValidation type="list" allowBlank="1" showInputMessage="1" showErrorMessage="1" sqref="C9">
      <formula1>"ANH,NES,NWT,SRN,SVE,SWB,TMS,WSH,WSX,YKY,AFW,BRL,HDD,PRT,SES,SEW,SSC"</formula1>
    </dataValidation>
    <dataValidation type="list" allowBlank="1" showInputMessage="1" showErrorMessage="1" sqref="C10">
      <formula1>#REF!</formula1>
    </dataValidation>
    <dataValidation type="list" allowBlank="1" showInputMessage="1" showErrorMessage="1" sqref="C36:C44 C27">
      <formula1>"Pass, Partial pass, Fail, Not assessed, N/A"</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Summary!#REF!</xm:f>
          </x14:formula1>
          <xm:sqref>B23:B26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25"/>
  <sheetViews>
    <sheetView showGridLines="0" zoomScale="80" zoomScaleNormal="80" workbookViewId="0">
      <pane ySplit="2" topLeftCell="A3" activePane="bottomLeft" state="frozen"/>
      <selection pane="bottomLeft"/>
    </sheetView>
  </sheetViews>
  <sheetFormatPr defaultColWidth="8.6328125" defaultRowHeight="13" x14ac:dyDescent="0.3"/>
  <cols>
    <col min="1" max="1" width="2.36328125" style="50" customWidth="1"/>
    <col min="2" max="2" width="20" style="52" customWidth="1"/>
    <col min="3" max="3" width="16.36328125" style="50" customWidth="1"/>
    <col min="4" max="4" width="15.6328125" style="50" customWidth="1"/>
    <col min="5" max="5" width="11.36328125" style="50" customWidth="1"/>
    <col min="6" max="7" width="11.6328125" style="50" customWidth="1"/>
    <col min="8" max="8" width="11.6328125" style="50" bestFit="1" customWidth="1"/>
    <col min="9" max="9" width="8.36328125" style="50" bestFit="1" customWidth="1"/>
    <col min="10" max="10" width="26.36328125" style="50" customWidth="1"/>
    <col min="11" max="11" width="25.6328125" style="50" customWidth="1"/>
    <col min="12" max="12" width="20.36328125" style="50" customWidth="1"/>
    <col min="13" max="13" width="22.6328125" style="50" customWidth="1"/>
    <col min="14" max="14" width="17.08984375" style="50" customWidth="1"/>
    <col min="15" max="15" width="18.08984375" style="50" customWidth="1"/>
    <col min="16" max="16384" width="8.6328125" style="50"/>
  </cols>
  <sheetData>
    <row r="1" spans="2:8" s="61" customFormat="1" ht="15" customHeight="1" x14ac:dyDescent="0.3">
      <c r="B1" s="62" t="s">
        <v>379</v>
      </c>
      <c r="C1" s="63"/>
      <c r="D1" s="63"/>
      <c r="E1" s="63"/>
      <c r="F1" s="63"/>
      <c r="G1" s="64"/>
      <c r="H1" s="64"/>
    </row>
    <row r="2" spans="2:8" ht="15" customHeight="1" x14ac:dyDescent="0.35">
      <c r="B2" s="65" t="s">
        <v>380</v>
      </c>
      <c r="C2" s="66"/>
      <c r="D2" s="66"/>
      <c r="E2" s="66"/>
      <c r="F2" s="66"/>
    </row>
    <row r="3" spans="2:8" x14ac:dyDescent="0.3">
      <c r="G3" s="53"/>
    </row>
    <row r="4" spans="2:8" ht="26" x14ac:dyDescent="0.3">
      <c r="B4" s="68" t="s">
        <v>35</v>
      </c>
      <c r="C4" s="69" t="s">
        <v>36</v>
      </c>
      <c r="D4" s="69" t="s">
        <v>16</v>
      </c>
      <c r="E4" s="69" t="s">
        <v>344</v>
      </c>
      <c r="F4" s="69" t="s">
        <v>347</v>
      </c>
      <c r="G4" s="69" t="s">
        <v>348</v>
      </c>
      <c r="H4" s="69" t="s">
        <v>349</v>
      </c>
    </row>
    <row r="5" spans="2:8" ht="39" x14ac:dyDescent="0.3">
      <c r="B5" s="70" t="str">
        <f>'SRN-WWN802001'!$C$11</f>
        <v>SRN-WWN802001</v>
      </c>
      <c r="C5" s="67" t="str">
        <f>'SRN-WWN802001'!$B$1</f>
        <v>Thanet Groundwater Protection Scheme</v>
      </c>
      <c r="D5" s="70" t="str">
        <f>'SRN-WWN802001'!$C$10</f>
        <v>Wastewater network plus</v>
      </c>
      <c r="E5" s="71">
        <f>'SRN-WWN802001'!C12</f>
        <v>32.948</v>
      </c>
      <c r="F5" s="72">
        <f>'SRN-WWN802001'!$C$21</f>
        <v>26.358400000000003</v>
      </c>
      <c r="G5" s="67" t="str">
        <f>'SRN-WWN802001'!$C$28</f>
        <v>Partial pass</v>
      </c>
      <c r="H5" s="67" t="str">
        <f>'SRN-WWN802001'!$C$20</f>
        <v>Partial accept</v>
      </c>
    </row>
    <row r="6" spans="2:8" ht="26" x14ac:dyDescent="0.3">
      <c r="B6" s="70" t="str">
        <f>'SRN-WWN801001'!$C$11</f>
        <v>SRN-WWN801001</v>
      </c>
      <c r="C6" s="67" t="str">
        <f>'SRN-WWN801001'!$B$1</f>
        <v>Bathing waters</v>
      </c>
      <c r="D6" s="70" t="str">
        <f>'SRN-WWN801001'!$C$10</f>
        <v>Wastewater network plus</v>
      </c>
      <c r="E6" s="71">
        <f>'SRN-WWN801001'!C12</f>
        <v>32.380000000000003</v>
      </c>
      <c r="F6" s="72">
        <f>'SRN-WWN801001'!$C$21</f>
        <v>19.428000000000001</v>
      </c>
      <c r="G6" s="67" t="str">
        <f>'SRN-WWN801001'!$C$28</f>
        <v>Partial pass</v>
      </c>
      <c r="H6" s="67" t="str">
        <f>'SRN-WWN801001'!$C$20</f>
        <v>Partial accept</v>
      </c>
    </row>
    <row r="7" spans="2:8" ht="26" x14ac:dyDescent="0.3">
      <c r="B7" s="70" t="str">
        <f>'SRN-WWN803001'!$C$11</f>
        <v>SRN-WWN803001</v>
      </c>
      <c r="C7" s="67" t="str">
        <f>'SRN-WWN803001'!$B$1</f>
        <v>Growth - Whitfield</v>
      </c>
      <c r="D7" s="70" t="str">
        <f>'SRN-WWN803001'!C10</f>
        <v>Wastewater network plus</v>
      </c>
      <c r="E7" s="71">
        <f>'SRN-WWN803001'!C12</f>
        <v>26.396999999999998</v>
      </c>
      <c r="F7" s="72">
        <f>'SRN-WWN803001'!$C$21</f>
        <v>0</v>
      </c>
      <c r="G7" s="67" t="str">
        <f>'SRN-WWN803001'!$C$28</f>
        <v>Fail</v>
      </c>
      <c r="H7" s="67" t="str">
        <f>'SRN-WWN803001'!$C$20</f>
        <v>Reject</v>
      </c>
    </row>
    <row r="18" spans="2:9" x14ac:dyDescent="0.3">
      <c r="B18" s="56" t="s">
        <v>341</v>
      </c>
      <c r="E18" s="56" t="s">
        <v>342</v>
      </c>
    </row>
    <row r="19" spans="2:9" x14ac:dyDescent="0.3">
      <c r="B19" s="57" t="s">
        <v>7</v>
      </c>
      <c r="C19" s="54">
        <f>SUMIF($D$5:$D$16,$B19,$F$5:$F$16)</f>
        <v>0</v>
      </c>
      <c r="E19" s="58" t="s">
        <v>322</v>
      </c>
      <c r="F19" s="58" t="s">
        <v>343</v>
      </c>
      <c r="G19" s="58" t="s">
        <v>330</v>
      </c>
      <c r="H19" s="58" t="s">
        <v>321</v>
      </c>
      <c r="I19" s="59" t="s">
        <v>331</v>
      </c>
    </row>
    <row r="20" spans="2:9" x14ac:dyDescent="0.3">
      <c r="B20" s="57" t="s">
        <v>37</v>
      </c>
      <c r="C20" s="54">
        <f t="shared" ref="C20:C23" si="0">SUMIF($D$5:$D$16,$B20,$F$5:$F$16)</f>
        <v>0</v>
      </c>
      <c r="E20" s="51">
        <f>COUNTIF($G$5:$G$16,E$19)</f>
        <v>0</v>
      </c>
      <c r="F20" s="51">
        <f t="shared" ref="F20:I20" si="1">COUNTIF($G$5:$G$16,F$19)</f>
        <v>0</v>
      </c>
      <c r="G20" s="51">
        <f t="shared" si="1"/>
        <v>2</v>
      </c>
      <c r="H20" s="51">
        <f t="shared" si="1"/>
        <v>1</v>
      </c>
      <c r="I20" s="51">
        <f t="shared" si="1"/>
        <v>0</v>
      </c>
    </row>
    <row r="21" spans="2:9" x14ac:dyDescent="0.3">
      <c r="B21" s="57" t="s">
        <v>8</v>
      </c>
      <c r="C21" s="54">
        <f t="shared" si="0"/>
        <v>0</v>
      </c>
    </row>
    <row r="22" spans="2:9" x14ac:dyDescent="0.3">
      <c r="B22" s="57" t="s">
        <v>38</v>
      </c>
      <c r="C22" s="54">
        <f t="shared" si="0"/>
        <v>45.7864</v>
      </c>
    </row>
    <row r="23" spans="2:9" x14ac:dyDescent="0.3">
      <c r="B23" s="57" t="s">
        <v>9</v>
      </c>
      <c r="C23" s="54">
        <f t="shared" si="0"/>
        <v>0</v>
      </c>
    </row>
    <row r="24" spans="2:9" x14ac:dyDescent="0.3">
      <c r="B24" s="60"/>
      <c r="C24" s="55"/>
    </row>
    <row r="25" spans="2:9" x14ac:dyDescent="0.3">
      <c r="B25" s="60"/>
      <c r="C25" s="55"/>
    </row>
  </sheetData>
  <conditionalFormatting sqref="I19">
    <cfRule type="containsText" dxfId="3" priority="1" operator="containsText" text="Fail">
      <formula>NOT(ISERROR(SEARCH("Fail",I19)))</formula>
    </cfRule>
    <cfRule type="containsText" dxfId="2" priority="2" operator="containsText" text="Marginal pass">
      <formula>NOT(ISERROR(SEARCH("Marginal pass",I19)))</formula>
    </cfRule>
    <cfRule type="containsText" dxfId="1" priority="3" operator="containsText" text="Partial Pass">
      <formula>NOT(ISERROR(SEARCH("Partial Pass",I19)))</formula>
    </cfRule>
    <cfRule type="containsText" dxfId="0" priority="4" operator="containsText" text="Pass">
      <formula>NOT(ISERROR(SEARCH("Pass",I19)))</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Cover</vt:lpstr>
      <vt:lpstr>F_Inputs SRN</vt:lpstr>
      <vt:lpstr>SRN-WWN802001</vt:lpstr>
      <vt:lpstr>SRN-WWN801001</vt:lpstr>
      <vt:lpstr>SRN-WWN803001</vt:lpstr>
      <vt:lpstr>Summary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2019-01-23T15:40:18Z</dcterms:created>
  <dcterms:modified xsi:type="dcterms:W3CDTF">2019-01-24T12:31:11Z</dcterms:modified>
  <cp:category/>
  <cp:contentStatus/>
</cp:coreProperties>
</file>