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defaultThemeVersion="124226"/>
  <bookViews>
    <workbookView xWindow="0" yWindow="0" windowWidth="9420" windowHeight="7410" tabRatio="613"/>
  </bookViews>
  <sheets>
    <sheet name="Cover" sheetId="14" r:id="rId1"/>
    <sheet name="Assessment gates" sheetId="18" r:id="rId2"/>
    <sheet name="F_Inputs WSX" sheetId="28" r:id="rId3"/>
    <sheet name="WSX-WN601001" sheetId="6" r:id="rId4"/>
    <sheet name="WSX-WWN803001" sheetId="23" r:id="rId5"/>
    <sheet name="WSX-WWN802001" sheetId="24" r:id="rId6"/>
    <sheet name="WSX-WN602001" sheetId="25" r:id="rId7"/>
    <sheet name="WSX-WWN801001" sheetId="26" r:id="rId8"/>
    <sheet name="WSX-WWN804001" sheetId="27" r:id="rId9"/>
    <sheet name="Summary" sheetId="19" r:id="rId10"/>
  </sheets>
  <externalReferences>
    <externalReference r:id="rId11"/>
    <externalReference r:id="rId12"/>
  </externalReferences>
  <calcPr calcId="152511"/>
</workbook>
</file>

<file path=xl/calcChain.xml><?xml version="1.0" encoding="utf-8"?>
<calcChain xmlns="http://schemas.openxmlformats.org/spreadsheetml/2006/main">
  <c r="C12" i="24" l="1"/>
  <c r="C13" i="24"/>
  <c r="C14" i="24"/>
  <c r="C15" i="24"/>
  <c r="C16" i="24"/>
  <c r="C17" i="24"/>
  <c r="C33" i="24" l="1"/>
  <c r="L33" i="23" l="1"/>
  <c r="L34" i="23" s="1"/>
  <c r="K33" i="23"/>
  <c r="K35" i="23" s="1"/>
  <c r="M32" i="23"/>
  <c r="M31" i="23"/>
  <c r="M33" i="23" l="1"/>
  <c r="M34" i="23" s="1"/>
  <c r="K34" i="23"/>
  <c r="L35" i="23"/>
  <c r="M35" i="23" l="1"/>
  <c r="C17" i="25"/>
  <c r="C16" i="25"/>
  <c r="C15" i="25"/>
  <c r="C14" i="25"/>
  <c r="C13" i="25"/>
  <c r="C12" i="25" l="1"/>
  <c r="C31" i="25" s="1"/>
  <c r="E7" i="19"/>
  <c r="E8" i="19"/>
  <c r="C32" i="6"/>
  <c r="D10" i="19" l="1"/>
  <c r="D9" i="19"/>
  <c r="D8" i="19"/>
  <c r="D7" i="19"/>
  <c r="D6" i="19"/>
  <c r="D5" i="19"/>
  <c r="C23" i="19" l="1"/>
  <c r="C19" i="19"/>
  <c r="C21" i="19"/>
  <c r="G10" i="19"/>
  <c r="H10" i="19"/>
  <c r="F10" i="19"/>
  <c r="C10" i="19"/>
  <c r="B10" i="19"/>
  <c r="G9" i="19"/>
  <c r="H9" i="19"/>
  <c r="F9" i="19"/>
  <c r="C9" i="19"/>
  <c r="B9" i="19"/>
  <c r="G8" i="19"/>
  <c r="H8" i="19"/>
  <c r="F8" i="19"/>
  <c r="C8" i="19"/>
  <c r="B8" i="19"/>
  <c r="G7" i="19"/>
  <c r="H7" i="19"/>
  <c r="F7" i="19"/>
  <c r="C7" i="19"/>
  <c r="B7" i="19"/>
  <c r="G6" i="19"/>
  <c r="H6" i="19"/>
  <c r="F6" i="19"/>
  <c r="C6" i="19"/>
  <c r="B6" i="19"/>
  <c r="G5" i="19"/>
  <c r="H5" i="19"/>
  <c r="F5" i="19"/>
  <c r="C5" i="19"/>
  <c r="B5" i="19"/>
  <c r="F20" i="19" l="1"/>
  <c r="E20" i="19"/>
  <c r="G20" i="19"/>
  <c r="H20" i="19"/>
  <c r="I20" i="19"/>
  <c r="C22" i="19"/>
  <c r="C20" i="19"/>
  <c r="C32" i="25"/>
  <c r="C33" i="25" s="1"/>
  <c r="C32" i="23" l="1"/>
  <c r="C17" i="23"/>
  <c r="C16" i="23"/>
  <c r="C15" i="23"/>
  <c r="C14" i="23"/>
  <c r="C13" i="23"/>
  <c r="C12" i="23"/>
  <c r="C31" i="23" s="1"/>
  <c r="E6" i="19" l="1"/>
  <c r="C33" i="23"/>
  <c r="C32" i="27"/>
  <c r="C17" i="27"/>
  <c r="C16" i="27"/>
  <c r="C15" i="27"/>
  <c r="C14" i="27"/>
  <c r="C13" i="27"/>
  <c r="C12" i="27"/>
  <c r="C31" i="27" s="1"/>
  <c r="C33" i="27" l="1"/>
  <c r="E10" i="19"/>
  <c r="C32" i="26"/>
  <c r="C12" i="26"/>
  <c r="C17" i="26"/>
  <c r="C16" i="26"/>
  <c r="C15" i="26"/>
  <c r="C14" i="26"/>
  <c r="C13" i="26"/>
  <c r="E9" i="19" l="1"/>
  <c r="C33" i="26"/>
  <c r="C17" i="6"/>
  <c r="C16" i="6"/>
  <c r="C15" i="6"/>
  <c r="C14" i="6"/>
  <c r="C13" i="6"/>
  <c r="C12" i="6" l="1"/>
  <c r="E5" i="19" l="1"/>
  <c r="C31" i="6"/>
  <c r="C33" i="6" s="1"/>
</calcChain>
</file>

<file path=xl/sharedStrings.xml><?xml version="1.0" encoding="utf-8"?>
<sst xmlns="http://schemas.openxmlformats.org/spreadsheetml/2006/main" count="1569" uniqueCount="435">
  <si>
    <t>Cover sheet</t>
  </si>
  <si>
    <t>Company</t>
  </si>
  <si>
    <t>2020-21</t>
  </si>
  <si>
    <t>2021-22</t>
  </si>
  <si>
    <t>2022-23</t>
  </si>
  <si>
    <t>2023-24</t>
  </si>
  <si>
    <t>2024-25</t>
  </si>
  <si>
    <t>Water resources</t>
  </si>
  <si>
    <t>Bioresources</t>
  </si>
  <si>
    <t>Residential retail</t>
  </si>
  <si>
    <t>The assessor</t>
  </si>
  <si>
    <t>Date of plenary meeting</t>
  </si>
  <si>
    <t>Peer review (initials, date and QA log ref.)</t>
  </si>
  <si>
    <t>The claim</t>
  </si>
  <si>
    <t>Description of claim</t>
  </si>
  <si>
    <t>Control</t>
  </si>
  <si>
    <t>Claim identifier (number)</t>
  </si>
  <si>
    <t>Value of claim for AMP7 (£m)</t>
  </si>
  <si>
    <t>Totex for control (£m)</t>
  </si>
  <si>
    <t>Materiality</t>
  </si>
  <si>
    <t>Implicit allowance - see box (£m)</t>
  </si>
  <si>
    <t>Materiality post implicit allowance (%)</t>
  </si>
  <si>
    <t>Is the claim post implicit allowance material?</t>
  </si>
  <si>
    <t>Assessment gates</t>
  </si>
  <si>
    <t>References</t>
  </si>
  <si>
    <t>Need for investment</t>
  </si>
  <si>
    <t>Need for adjustment</t>
  </si>
  <si>
    <t>Management control</t>
  </si>
  <si>
    <t>Best option for customers</t>
  </si>
  <si>
    <t>Robustness and efficiency of costs</t>
  </si>
  <si>
    <t>Customer protection</t>
  </si>
  <si>
    <t>Affordability</t>
  </si>
  <si>
    <t>Board assurance</t>
  </si>
  <si>
    <t>Overall assessment result</t>
  </si>
  <si>
    <t>Claim ID</t>
  </si>
  <si>
    <t>Name</t>
  </si>
  <si>
    <t>IAP scoring</t>
  </si>
  <si>
    <t>Assessment of overall quality for IAP scoring</t>
  </si>
  <si>
    <t>Number of non-infrastructure water supply assets</t>
  </si>
  <si>
    <t>Flooding programme</t>
  </si>
  <si>
    <t>Sewage treatment works capacity programme</t>
  </si>
  <si>
    <t>Reducing leakage by a further 15%</t>
  </si>
  <si>
    <t>North Bristol sewerage strategy</t>
  </si>
  <si>
    <t>Pollution reduction strategy</t>
  </si>
  <si>
    <t>Price Review 2019</t>
  </si>
  <si>
    <t>£m</t>
  </si>
  <si>
    <t>Capital expenditure - Totex - Sludge treatment</t>
  </si>
  <si>
    <t>WWS1021SDT</t>
  </si>
  <si>
    <t>WSX</t>
  </si>
  <si>
    <t>Expenditure  - Total business retail costs, less services to developers and miscellaneous costs</t>
  </si>
  <si>
    <t>R40010</t>
  </si>
  <si>
    <t>Capital expeniture on assets principally used by retail - Total</t>
  </si>
  <si>
    <t>BM4017_PR19</t>
  </si>
  <si>
    <t>Expenditure - Total residential retail costs (opex plus depreciation, excluding third party services)  - Total</t>
  </si>
  <si>
    <t>R1002</t>
  </si>
  <si>
    <t>Capital expenditure - Totex - Sludge disposal</t>
  </si>
  <si>
    <t>WWS1021SDD</t>
  </si>
  <si>
    <t>Capital expenditure - Totex - Sludge transport</t>
  </si>
  <si>
    <t>WWS1021STP</t>
  </si>
  <si>
    <t>Totex - Sewage treatment and disposal</t>
  </si>
  <si>
    <t>WWS1021STD</t>
  </si>
  <si>
    <t>Capital expenditure - Totex - Sewage treatment</t>
  </si>
  <si>
    <t>WWS1021ST</t>
  </si>
  <si>
    <t>Capital expenditure - Totex - Sewage collection</t>
  </si>
  <si>
    <t>WWS1021SC</t>
  </si>
  <si>
    <t>Totex - Treated water distribution</t>
  </si>
  <si>
    <t>WS1021TWD</t>
  </si>
  <si>
    <t>Totex - Water treatment</t>
  </si>
  <si>
    <t>WS1021WT</t>
  </si>
  <si>
    <t>Capital Expenditure (excluding Atypical expenditure) - Totex - Raw water distribution</t>
  </si>
  <si>
    <t>WS1021RWD</t>
  </si>
  <si>
    <t>Capital Expenditure (excluding Atypical expenditure) - Totex - Water resources</t>
  </si>
  <si>
    <t>WS1021WR</t>
  </si>
  <si>
    <t>Special cost claim 8 - Historic total expenditure</t>
  </si>
  <si>
    <t>R208004</t>
  </si>
  <si>
    <t>Special cost claim 8 - Total expenditure used for the purpose of business plan</t>
  </si>
  <si>
    <t>R208003</t>
  </si>
  <si>
    <t>text</t>
  </si>
  <si>
    <t>Special cost claim 8 - Type of special cost claim</t>
  </si>
  <si>
    <t>R208002</t>
  </si>
  <si>
    <t>Special cost claim 8 - Description of special cost claim</t>
  </si>
  <si>
    <t>R208001</t>
  </si>
  <si>
    <t>Special cost claim 7 - Historic total expenditure</t>
  </si>
  <si>
    <t>R207004</t>
  </si>
  <si>
    <t>Special cost claim 7 - Total expenditure used for the purpose of business plan</t>
  </si>
  <si>
    <t>R207003</t>
  </si>
  <si>
    <t>Special cost claim 7 - Type of special cost claim</t>
  </si>
  <si>
    <t>R207002</t>
  </si>
  <si>
    <t>Special cost claim 7 - Description of special cost claim</t>
  </si>
  <si>
    <t>R207001</t>
  </si>
  <si>
    <t>Special cost claim 6 - Historic total expenditure</t>
  </si>
  <si>
    <t>R206004</t>
  </si>
  <si>
    <t>Special cost claim 6 - Total expenditure used for the purpose of business plan</t>
  </si>
  <si>
    <t>R206003</t>
  </si>
  <si>
    <t>Special cost claim 6 - Type of special cost claim</t>
  </si>
  <si>
    <t>R206002</t>
  </si>
  <si>
    <t>Special cost claim 6 - Description of special cost claim</t>
  </si>
  <si>
    <t>R206001</t>
  </si>
  <si>
    <t>Special cost claim 5 - Historic total expenditure</t>
  </si>
  <si>
    <t>R205004</t>
  </si>
  <si>
    <t>Special cost claim 5 - Total expenditure used for the purpose of business plan</t>
  </si>
  <si>
    <t>R205003</t>
  </si>
  <si>
    <t>Special cost claim 5 - Type of special cost claim</t>
  </si>
  <si>
    <t>R205002</t>
  </si>
  <si>
    <t>Special cost claim 5 - Description of special cost claim</t>
  </si>
  <si>
    <t>R205001</t>
  </si>
  <si>
    <t>Special cost claim 4 - Historic total expenditure</t>
  </si>
  <si>
    <t>R204004</t>
  </si>
  <si>
    <t>Special cost claim 4 - Total expenditure used for the purpose of business plan</t>
  </si>
  <si>
    <t>R204003</t>
  </si>
  <si>
    <t>Special cost claim 4 - Type of special cost claim</t>
  </si>
  <si>
    <t>R204002</t>
  </si>
  <si>
    <t>Special cost claim 4 - Description of special cost claim</t>
  </si>
  <si>
    <t>R204001</t>
  </si>
  <si>
    <t>Special cost claim 3 - Historic total expenditure</t>
  </si>
  <si>
    <t>R203004</t>
  </si>
  <si>
    <t>Special cost claim 3 - Total expenditure used for the purpose of business plan</t>
  </si>
  <si>
    <t>R203003</t>
  </si>
  <si>
    <t>Special cost claim 3 - Type of special cost claim</t>
  </si>
  <si>
    <t>R203002</t>
  </si>
  <si>
    <t>Special cost claim 3 - Description of special cost claim</t>
  </si>
  <si>
    <t>R203001</t>
  </si>
  <si>
    <t>Special cost claim 2 - Historic total expenditure</t>
  </si>
  <si>
    <t>R202004</t>
  </si>
  <si>
    <t>Special cost claim 2 - Total expenditure used for the purpose of business plan</t>
  </si>
  <si>
    <t>R202003</t>
  </si>
  <si>
    <t>Special cost claim 2 - Type of special cost claim</t>
  </si>
  <si>
    <t>R202002</t>
  </si>
  <si>
    <t>Special cost claim 2 - Description of special cost claim</t>
  </si>
  <si>
    <t>R202001</t>
  </si>
  <si>
    <t>Special cost claim 1 - Historic total expenditure</t>
  </si>
  <si>
    <t>R201004</t>
  </si>
  <si>
    <t>Special cost claim 1 - Total expenditure used for the purpose of business plan</t>
  </si>
  <si>
    <t>R201003</t>
  </si>
  <si>
    <t>Special cost claim 1 - Type of special cost claim</t>
  </si>
  <si>
    <t>R201002</t>
  </si>
  <si>
    <t>Special cost claim 1 - Description of special cost claim</t>
  </si>
  <si>
    <t>R201001</t>
  </si>
  <si>
    <t>R608004</t>
  </si>
  <si>
    <t>R608003</t>
  </si>
  <si>
    <t>R608002</t>
  </si>
  <si>
    <t>R608001</t>
  </si>
  <si>
    <t>R607004</t>
  </si>
  <si>
    <t>R607003</t>
  </si>
  <si>
    <t>R607002</t>
  </si>
  <si>
    <t>R607001</t>
  </si>
  <si>
    <t>R606004</t>
  </si>
  <si>
    <t>R606003</t>
  </si>
  <si>
    <t>R606002</t>
  </si>
  <si>
    <t>R606001</t>
  </si>
  <si>
    <t>R605004</t>
  </si>
  <si>
    <t>R605003</t>
  </si>
  <si>
    <t>R605002</t>
  </si>
  <si>
    <t>R605001</t>
  </si>
  <si>
    <t>R604004</t>
  </si>
  <si>
    <t>R604003</t>
  </si>
  <si>
    <t>R604002</t>
  </si>
  <si>
    <t>R604001</t>
  </si>
  <si>
    <t>R603004</t>
  </si>
  <si>
    <t>R603003</t>
  </si>
  <si>
    <t>R603002</t>
  </si>
  <si>
    <t>R603001</t>
  </si>
  <si>
    <t>R602004</t>
  </si>
  <si>
    <t>R602003</t>
  </si>
  <si>
    <t>R602002</t>
  </si>
  <si>
    <t>R602001</t>
  </si>
  <si>
    <t>R601004</t>
  </si>
  <si>
    <t>R601003</t>
  </si>
  <si>
    <t>R601002</t>
  </si>
  <si>
    <t>R601001</t>
  </si>
  <si>
    <t>BIO708004</t>
  </si>
  <si>
    <t>BIO708003</t>
  </si>
  <si>
    <t>N/A</t>
  </si>
  <si>
    <t>BIO708002</t>
  </si>
  <si>
    <t>BIO708001</t>
  </si>
  <si>
    <t>BIO707004</t>
  </si>
  <si>
    <t>BIO707003</t>
  </si>
  <si>
    <t>BIO707002</t>
  </si>
  <si>
    <t>BIO707001</t>
  </si>
  <si>
    <t>BIO706004</t>
  </si>
  <si>
    <t>BIO706003</t>
  </si>
  <si>
    <t>BIO706002</t>
  </si>
  <si>
    <t>BIO706001</t>
  </si>
  <si>
    <t>BIO705004</t>
  </si>
  <si>
    <t>BIO705003</t>
  </si>
  <si>
    <t>BIO705002</t>
  </si>
  <si>
    <t>BIO705001</t>
  </si>
  <si>
    <t>BIO704004</t>
  </si>
  <si>
    <t>BIO704003</t>
  </si>
  <si>
    <t>BIO704002</t>
  </si>
  <si>
    <t>BIO704001</t>
  </si>
  <si>
    <t>BIO703004</t>
  </si>
  <si>
    <t>BIO703003</t>
  </si>
  <si>
    <t>BIO703002</t>
  </si>
  <si>
    <t>BIO703001</t>
  </si>
  <si>
    <t>BIO702004</t>
  </si>
  <si>
    <t>BIO702003</t>
  </si>
  <si>
    <t>BIO702002</t>
  </si>
  <si>
    <t>BIO702001</t>
  </si>
  <si>
    <t>BIO701004</t>
  </si>
  <si>
    <t>BIO701003</t>
  </si>
  <si>
    <t>BIO701002</t>
  </si>
  <si>
    <t>BIO701001</t>
  </si>
  <si>
    <t>WWN808004</t>
  </si>
  <si>
    <t>WWN808003</t>
  </si>
  <si>
    <t>WWN808002</t>
  </si>
  <si>
    <t>WWN808001</t>
  </si>
  <si>
    <t>WWN807004</t>
  </si>
  <si>
    <t>WWN807003</t>
  </si>
  <si>
    <t>WWN807002</t>
  </si>
  <si>
    <t>WWN807001</t>
  </si>
  <si>
    <t>WWN806004</t>
  </si>
  <si>
    <t>WWN806003</t>
  </si>
  <si>
    <t>WWN806002</t>
  </si>
  <si>
    <t>WWN806001</t>
  </si>
  <si>
    <t>WWN805004</t>
  </si>
  <si>
    <t>WWN805003</t>
  </si>
  <si>
    <t>WWN805002</t>
  </si>
  <si>
    <t>WWN805001</t>
  </si>
  <si>
    <t>WWN804004</t>
  </si>
  <si>
    <t>WWN804003</t>
  </si>
  <si>
    <t>Leading performance</t>
  </si>
  <si>
    <t>WWN804002</t>
  </si>
  <si>
    <t>WWN804001</t>
  </si>
  <si>
    <t>WWN803004</t>
  </si>
  <si>
    <t>WWN803003</t>
  </si>
  <si>
    <t>WWN803002</t>
  </si>
  <si>
    <t>WWN803001</t>
  </si>
  <si>
    <t>WWN802004</t>
  </si>
  <si>
    <t>WWN802003</t>
  </si>
  <si>
    <t>Material New Costs</t>
  </si>
  <si>
    <t>WWN802002</t>
  </si>
  <si>
    <t>WWN802001</t>
  </si>
  <si>
    <t>WWN801004</t>
  </si>
  <si>
    <t>WWN801003</t>
  </si>
  <si>
    <t>Specific Investment</t>
  </si>
  <si>
    <t>WWN801002</t>
  </si>
  <si>
    <t>WWN801001</t>
  </si>
  <si>
    <t>WN608004</t>
  </si>
  <si>
    <t>WN608003</t>
  </si>
  <si>
    <t>WN608002</t>
  </si>
  <si>
    <t>WN608001</t>
  </si>
  <si>
    <t>WN607004</t>
  </si>
  <si>
    <t>WN607003</t>
  </si>
  <si>
    <t>WN607002</t>
  </si>
  <si>
    <t>WN607001</t>
  </si>
  <si>
    <t>WN606004</t>
  </si>
  <si>
    <t>WN606003</t>
  </si>
  <si>
    <t>WN606002</t>
  </si>
  <si>
    <t>WN606001</t>
  </si>
  <si>
    <t>WN605004</t>
  </si>
  <si>
    <t>WN605003</t>
  </si>
  <si>
    <t>WN605002</t>
  </si>
  <si>
    <t>WN605001</t>
  </si>
  <si>
    <t>WN604004</t>
  </si>
  <si>
    <t>WN604003</t>
  </si>
  <si>
    <t>WN604002</t>
  </si>
  <si>
    <t>WN604001</t>
  </si>
  <si>
    <t>WN603004</t>
  </si>
  <si>
    <t>WN603003</t>
  </si>
  <si>
    <t>WN603002</t>
  </si>
  <si>
    <t>WN603001</t>
  </si>
  <si>
    <t>WN602004</t>
  </si>
  <si>
    <t>WN602003</t>
  </si>
  <si>
    <t>WN602002</t>
  </si>
  <si>
    <t>WN602001</t>
  </si>
  <si>
    <t>WN601004</t>
  </si>
  <si>
    <t>WN601003</t>
  </si>
  <si>
    <t>Regional circumstances</t>
  </si>
  <si>
    <t>WN601002</t>
  </si>
  <si>
    <t>WN601001</t>
  </si>
  <si>
    <t>WR808004</t>
  </si>
  <si>
    <t>WR808003</t>
  </si>
  <si>
    <t>WR808002</t>
  </si>
  <si>
    <t>WR808001</t>
  </si>
  <si>
    <t>WR807004</t>
  </si>
  <si>
    <t>WR807003</t>
  </si>
  <si>
    <t>WR807002</t>
  </si>
  <si>
    <t>WR807001</t>
  </si>
  <si>
    <t>WR806004</t>
  </si>
  <si>
    <t>WR806003</t>
  </si>
  <si>
    <t>WR806002</t>
  </si>
  <si>
    <t>WR806001</t>
  </si>
  <si>
    <t>WR805004</t>
  </si>
  <si>
    <t>WR805003</t>
  </si>
  <si>
    <t>WR805002</t>
  </si>
  <si>
    <t>WR805001</t>
  </si>
  <si>
    <t>WR804004</t>
  </si>
  <si>
    <t>WR804003</t>
  </si>
  <si>
    <t>WR804002</t>
  </si>
  <si>
    <t>WR804001</t>
  </si>
  <si>
    <t>WR803004</t>
  </si>
  <si>
    <t>WR803003</t>
  </si>
  <si>
    <t>WR803002</t>
  </si>
  <si>
    <t>WR803001</t>
  </si>
  <si>
    <t>WR802004</t>
  </si>
  <si>
    <t>WR802003</t>
  </si>
  <si>
    <t>WR802002</t>
  </si>
  <si>
    <t>WR802001</t>
  </si>
  <si>
    <t>WR801004</t>
  </si>
  <si>
    <t>WR801003</t>
  </si>
  <si>
    <t>WR801002</t>
  </si>
  <si>
    <t>WR801001</t>
  </si>
  <si>
    <t>Latest</t>
  </si>
  <si>
    <t>Default for Price Review 2019 base run</t>
  </si>
  <si>
    <t>2019-20</t>
  </si>
  <si>
    <t>2018-19</t>
  </si>
  <si>
    <t>2017-18</t>
  </si>
  <si>
    <t>2016-17</t>
  </si>
  <si>
    <t>2015-16</t>
  </si>
  <si>
    <t>2014-15</t>
  </si>
  <si>
    <t>2013-14</t>
  </si>
  <si>
    <t>2012-13</t>
  </si>
  <si>
    <t>2011-12</t>
  </si>
  <si>
    <t>2010-11</t>
  </si>
  <si>
    <t>Description_input</t>
  </si>
  <si>
    <t>Model</t>
  </si>
  <si>
    <t>Unit</t>
  </si>
  <si>
    <t>Item description</t>
  </si>
  <si>
    <t>Reference</t>
  </si>
  <si>
    <t>Acronym</t>
  </si>
  <si>
    <t>CACs - IT</t>
  </si>
  <si>
    <t>WSX-WN601001</t>
  </si>
  <si>
    <t>Pass</t>
  </si>
  <si>
    <t>Yes</t>
  </si>
  <si>
    <t>Partial pass</t>
  </si>
  <si>
    <t>Fail</t>
  </si>
  <si>
    <t>08.05.A - Claim WSX01 - North Bristol sewerage strategy.pdf, p.10</t>
  </si>
  <si>
    <t>08.05.A - Claim WSX01 - North Bristol sewerage strategy.pdf</t>
  </si>
  <si>
    <t>08.10 - Claim WSX06 summary - Pollution reduction strategy.pdf</t>
  </si>
  <si>
    <t>08.10.A - Claim WSX06 - Pollution reduction strategy.pdf, p. 23</t>
  </si>
  <si>
    <t>08.09.A - Claim WSX05 - Flooding programme.pdf</t>
  </si>
  <si>
    <t>WSX-WWN802001</t>
  </si>
  <si>
    <t>Partial accept</t>
  </si>
  <si>
    <t>Appendix 8.6.A, Section 5</t>
  </si>
  <si>
    <t>Appendix 8.6.A, Section 3</t>
  </si>
  <si>
    <t>Reject</t>
  </si>
  <si>
    <t>water network plus</t>
  </si>
  <si>
    <t>wastewater network plus</t>
  </si>
  <si>
    <t>See 'Need for investment' above</t>
  </si>
  <si>
    <t>Business Plan supporting document 3.3 (CBA)</t>
  </si>
  <si>
    <t>Appendix 8.6.A, Section 7
Supporting Document 8.11</t>
  </si>
  <si>
    <t xml:space="preserve">                                                                                                                         </t>
  </si>
  <si>
    <t xml:space="preserve">
pg 13-14
Table 1 &amp; 2
</t>
  </si>
  <si>
    <t xml:space="preserve">
pg 5  &amp;  pg 16-18
pg 20 &amp; Annex A</t>
  </si>
  <si>
    <t>Pollution reduction strategy, which will provide a further step change reduction in the number of pollutions (25% less) incidents beyond WSX current industry leading position. OPEX: £4.08m, CAPEX: £23.81m</t>
  </si>
  <si>
    <t>WSX-WN602001</t>
  </si>
  <si>
    <t>WSX-WWN803001</t>
  </si>
  <si>
    <t>WSX-WWN804001</t>
  </si>
  <si>
    <t>WSX-WWN801001</t>
  </si>
  <si>
    <t>Summary for aggregator</t>
  </si>
  <si>
    <t>Water network plus</t>
  </si>
  <si>
    <t>Wastewater network plus</t>
  </si>
  <si>
    <t>Summary of quality of CAC assessment</t>
  </si>
  <si>
    <t>Marginal pass</t>
  </si>
  <si>
    <t>Value of claim</t>
  </si>
  <si>
    <t>No Internal Flooding per 10,000</t>
  </si>
  <si>
    <t>No of External flooding per 10,000</t>
  </si>
  <si>
    <t>Total number of flooding per 10,000 connections</t>
  </si>
  <si>
    <t>% internal flooding</t>
  </si>
  <si>
    <t>% external flooding</t>
  </si>
  <si>
    <t>Improvement</t>
  </si>
  <si>
    <t>Assessment result</t>
  </si>
  <si>
    <t>Allowed adjustment (£m)</t>
  </si>
  <si>
    <t>Ofwat allowance</t>
  </si>
  <si>
    <t>IAP assessment</t>
  </si>
  <si>
    <t>Overall assessment</t>
  </si>
  <si>
    <r>
      <t xml:space="preserve">Assessment gates </t>
    </r>
    <r>
      <rPr>
        <sz val="11"/>
        <color theme="1"/>
        <rFont val="Gill Sans MT"/>
        <family val="2"/>
      </rPr>
      <t>(PR19 Final Methodology, Appendix 11, Box 2)</t>
    </r>
  </si>
  <si>
    <t>Summary sheet - Wessex Water</t>
  </si>
  <si>
    <t>£m, 2017-18 prices</t>
  </si>
  <si>
    <t>No</t>
  </si>
  <si>
    <t>08.08.A - Claim WSX04 - Reducing leakage by a further 15%, P10</t>
  </si>
  <si>
    <t>08.10 - Claim WSX06 summary - Pollution reduction strategy.pdf, p.2</t>
  </si>
  <si>
    <t>The claim relates to an adjustment to the cost baseline models.</t>
  </si>
  <si>
    <t>KB</t>
  </si>
  <si>
    <t xml:space="preserve">WSX - Appendix S3.iii - PR14 Bristol strategic sewerage study 2012.pdf 08.05.A - Claim WSX01 - North Bristol sewerage strategy.pdf, </t>
  </si>
  <si>
    <t>DW</t>
  </si>
  <si>
    <t xml:space="preserve">Wessex Water claim that £25.3m in additional totex (£19.8m capex and £5.5m opex) is required to achieve a step change in leakage from 78.16 Ml/d in 2019/20 to 66.43 Ml/d in 2024/25 and the company does not consider that these costs are reflected in the Ofwat cost baselines.
The company describes the leakage reduction as follows "The 15% reduction in total leakage (13 % when reported as a three year average) is estimated to be a reduction from 78.16 Ml/d in 2019/20 to 66.43 Ml/d in 2024/25, made up of:
• 1.23 Ml/d reduction in customer losses from metering (which is not included in this cost adjustment claim)
• 10.49 Ml/d reduction in distribution losses – which is the subject of this claim."
</t>
  </si>
  <si>
    <t>Company has provided some high quality evidence in all areas of challenge.  However there is insufficient evidence for the need for adjustment with reference to our performance benchmark on leakage.  WSX state they are capable of achieving 1 Ml/d saving at no extra cost and have not explained why this cannot be extended.</t>
  </si>
  <si>
    <t>Wessex Water has a statutory duty to maintain a supply demand balance and forecasts to remain in surplus in the 2020-25 period. The company has provided evidence to demonstrate that its customers are in favour of the 15% reduction and that there is strong stakeholder support, including Ofwat, EA and Defra for reduction of leakage beyond current levels. The company further continued leakage reduction should enable them to trade water resources with other companies in future, to the benefit of their own customers.</t>
  </si>
  <si>
    <r>
      <t>The company has provide some evidence that leakage performance is driven by factors outside of management control, however they have not fully taken into account opportunities to address these through innovation and operating more efficiently</t>
    </r>
    <r>
      <rPr>
        <sz val="8"/>
        <color theme="1"/>
        <rFont val="Arial"/>
        <family val="2"/>
      </rPr>
      <t>  </t>
    </r>
    <r>
      <rPr>
        <sz val="10"/>
        <color rgb="FF000000"/>
        <rFont val="Gill Sans MT"/>
        <family val="2"/>
      </rPr>
      <t xml:space="preserve"> </t>
    </r>
  </si>
  <si>
    <t>The company states that "we assume that a 1 Ml/d reduction in distribution losses should be achievable in 2020 -2025 with no increase in base operating total leakage expenditure based on our established track record of innovation and efficiency improvements" however limited justification is provided for this and it is not clearly explained why this cannot be continued into 2020-25.</t>
  </si>
  <si>
    <t>SS</t>
  </si>
  <si>
    <t>The claim is of high-quality but has been rejected as our current econometric models in this area take account of economies of scale.</t>
  </si>
  <si>
    <t>The claim is of high-quality but the analysis has two main limitations. Firstly, there is insufficient evidence that the analysis is based on efficient costs. Secondly, we consider that the costing of the alternative scenario (reconfiguring the assets network) has some methodological limitations. Notwithstanding our current econometric models account for economies of scale by including weighted average density.</t>
  </si>
  <si>
    <t xml:space="preserve">Wessex provides evidence that:
(a) It is an outlier in terms of number of WTWs, boosters and reservoirs per customer or km of mains length.
(b) There are economies of scale at WTWs. 
However, we consider that no adjustment is warranted because:
(a) Our econometric models evolved since the March 2018 consultation and now include the weighted average density (in linear and quadratic form) of each company. WSX is indeed an outlier – being least dense in terms of population in the sector by these density metrics. The inclusion of these drivers should account for geography and the potential to exploit economies of scale, at least in treatment.  
(b) WSX has been the most efficient company in wastewater collection and treatment in recent years (based on data from 2011-12 to 2017-18). This suggests that a special adjustment for WSX operating circumstances would not be in customers' benefit because (i) either our models properly account for WSX geography, or (ii) WSX has favourable circumstances to offset the hardship inflicted upon it by its geography.
</t>
  </si>
  <si>
    <t>Appendix 08.07.A - Claim WSX03 - Number of non-infrastructure water supply assets</t>
  </si>
  <si>
    <t>The company's asset size mix is a function of both the local geography, legacy assets at privatisation and rationalisation since. While the dispersion of population across the area is outside management control the rationalisation since privatisation is under management control. WSX provides evidence that some rationalisation has taken place. It argues that further rationalisation would not be affordable but the evidence does not sufficiently demonstrate this nor that it is uneconomic over the longer term. It estimates the potential cost of reconfiguring the system further to resemble the sector in general at £24m a year (£120 in AMP7) with a bill impact of £42/year per household. However, while the rationalisation cost is significantly higher than the claim amount of £42m it may be the best option when considering the long-term.  It would also bring other benefits such as lower water treatment costs at larger WTWs, for example, which the claim fails to consider when costing the rationalisation scenario.</t>
  </si>
  <si>
    <t xml:space="preserve">The costs follow a robust bottom-up approach based on the company's unit costs of treating water at treatment works in different size bands. However, they have not made an allowance for costs inefficiencies. 
Bottom-up approach: 
(a) Weighted cost of water treatment, which is calculated as the company's unit costs by treatment works size band multiplied by the volume of water treated by size band, versus,
(b) Industry's average weighted cost of water treatment, which is calculated as the industry's unit costs by size band multiplied by the volume of industry-level water treated by size band.
(c) Amount claimed is the difference between (a) and (b). 
WSX provides insufficient evidence that their costs are efficient and that the industry average is an efficient benchmark.
</t>
  </si>
  <si>
    <t>The claim covers the flooding programme for WSX to proactively manage sewer flooding and to improve their performance for internal sewer flooding by a further 22%, and external sewer flooding by 10%.  They further plan to hold their flooding risk score at stable value against the pressure of climate change and urbanisation. (08.09.A - Claim WSX05 - Flooding programme.pdf, p.4).</t>
  </si>
  <si>
    <t>An allowance for sewer flooding is made under our assessment of enhancement expenditure.  Any adjustment to this allowance is rejected as the company is funded to deliver performance beyond the benchmark level through ODI out-performance payments.</t>
  </si>
  <si>
    <t>Partial Pass</t>
  </si>
  <si>
    <t xml:space="preserve">WSX will need to proactive manage their sewerage network for the benefit of the environment and it’s customers.  However, it is not clear what level of customer support there is for the scale of the reductions in sewer flooding set out in the plan.  
WSX references a number of customer engagement surveys used to evaluate the customer willingness to pay for the investment to reduce customer property sewer flooding.  Report 01.01 - Summary of research findings.pdf provides specific comments namely:
-In Strategic direction research paragraph the customers consider 'Areas such as resilience, reliability, sewer flooding and improved water quality were ranked high in importance but not in need of improvement.'(p.20) which suggests that support for the flooding programme is questionable. Based on the sample of 5,692 customers, 18% of the survey customers think that 'Reducing the chance of sewage flooding into properties' should be improved while the vast majority- 71% of the survey customers, are happy with the current level of the service (p.20).
-In Priorities for service improvements NETS - customers paragraph, based on the sample of 1,217 people who returned the magazine survey- only 12% of the respondents needs some improvement in addressing sewer flooding (p.78).
- In Resilience research, findings indicate that 'Sewer flooding was given a lower priority, due to the perceived low likelihood of this happening to customers. Investment activities preferred were modest infrastructure modification rather than major renovations'(p.42).
</t>
  </si>
  <si>
    <t>An allowance for sewer flooding is made under our approach to enhancement expenditure.  In relation to managing internal sewer flooding any adjustment to this allowance is rejected as the company is funded to deliver performance beyond the benchmark level through ODI out-performance payments.  No allowance is appropriate in any case for external sewer flooding performance because the company is not planning to exceed the benchmark in this area.</t>
  </si>
  <si>
    <t xml:space="preserve">Performance in this area will be impacted by climate change, urban creep and sewer mis-use, for example.  However these challenges are not unique to WSX and are, at least partially, within their control through customer education and the proactive management of surface water. </t>
  </si>
  <si>
    <t xml:space="preserve">The company states that their proposed flooding programme is concerned about reducing the risk of flooding to customers through removing risk points, and is 'fluid in terms of which schemes will be delivered, as the priority of any scheme will change as costs and needs are continually refined/updated through the flooding programme process.'(p.29).  They present a variety of options that will be considered to address various causes of flooding, as well as a methodology for deriving the best solutions for overloaded sewers, infiltration, operational interventions, customer engagement, enforcement for ‘other cause’ floods and improving drainage system resilience through Drainage and Wastewater Management Plans (DWMP) (p.24), etc.. 
WSX does not provide a breakdown of the likely options for specific flooding problems. Instead WSX proposes a methodology for derivation of the most cost beneficial solutions that are yet to be determined.  The claim would have been better evidenced with a detailed plan.
</t>
  </si>
  <si>
    <t xml:space="preserve">WSX provides a very high level description of their approach to costing of Flooding programme and how the cost broadly broken down into the following; flooding risk (hydraulic)- £48m, Infiltration- 9.5m, DWMP modelling- £12.7m, Flooding ‘other-cause’ incidents £17m. (p.29).  Based on Table 7-2 Summary of AMP6 flooding programme (p.30), historically, WSX averagely removed  2,100 flooding locations every year at cost of approx. £8.5M a year. This means that the likely whole AMP6 programme cost would be approx. £42.5m whereas the proposed AMP7 Flooding Programme doubles this expenditure and costs £86.8m.  WSX claim that their efficient operational costs (8% of the total claim) have been historically driven by having an in-house reactive team rather than awarding a contract to an external supplier (p.32).  
On the basis that they do not have a detailed programme of work then it may follow that it would be challenging to determine if their costs are efficient to deliver this service.  The allowed costs in this area have been determined using our enhancement model.
</t>
  </si>
  <si>
    <t xml:space="preserve">Customers will be protected by three performance commitments: F1 Customer property sewer flooding (internal), F2 Customer property sewer flooding (external) &amp; F3 Sewer flooding risk.  The adequacy of this protection is covered under our outcomes assessment. </t>
  </si>
  <si>
    <t>This cost adjustment claim relates to completion of the North Bristol sewerage strategy. The first part of the strategy, the Frome scheme, was completed in 2018. The Trym scheme to be delivered by 2023 and aims to reduce flooding risk, pollution incidents and spills from overflows into the environment (08.05.A - Claim WSX01 - North Bristol sewerage strategy.pdf, p.3).  WSX claims that the Trym scheme is an atypical sewerage infrastructure project that is not adequately covered in our modelled cost baselines.</t>
  </si>
  <si>
    <t>The CAC is accepted with an adjustment to the requested expenditure.</t>
  </si>
  <si>
    <t>The CAC is for the continuation of the project from AMP6 and some of the evidence provided is of a good quality.  However, there is insufficient evidence that the solution has been reappraised since PR14 and thus that the requested costs are efficient.</t>
  </si>
  <si>
    <t xml:space="preserve">The Trym sewer will address existing issues and future proof the performance of the collection of sewerage across North Bristol.  It will reduce flooding risk, pollution incidents and spills from our overflows into the environment caused by the existing sewer incapacity, predicted population growth and urban creep. (08.05.A - Claim WSX01 - North Bristol sewerage strategy.pdf, p.3).  The upstream Frome scheme has been completed.  The Frome and Trym schemes are complementary and there is therefore a need to complete the full scheme to avoid the completed section exacerbating flood risk down-stream (p.18).  
It is accepted that WSX need to make an investment in this area to complete the previously agreed North Bristol sewerage strategy and that this represents an atypical investment.
</t>
  </si>
  <si>
    <t>08.05.A - Claim WSX01 - North Bristol sewerage strategy.pdf, 08.05 - Claim WSX01 summary - North Bristol sewerage strategy</t>
  </si>
  <si>
    <t xml:space="preserve">The scheme design is set out in PR14 WSX - Appendix S3.iii - PR14 Bristol strategic sewerage study 2012.pdf and therefore appears not to have been revisited based on any revised estimates of growth between PR14 and PR19.  The main elements of the proposed Trym scheme are circa 5km of 2.8m diameter sewer and 1km of 1.8m diameter sewer, 5 intermediate shafts, up to 50m deep and access roads and compounds (08.05.A - Claim WSX01 - North Bristol sewerage strategy.pdf, p.6).  This will provide 30,000m3 of on-line storage. (08.05.A - Claim WSX01 - North Bristol sewerage strategy.pdf, p.22) 
The flooding critical durations in some locations are between 480-1440 min (WSX - Appendix S3.iii - PR14 Bristol strategic sewerage study 2012.pdf, p.6, p.12) indicating that the catchment has a slow response to rainfall highlighting the influence of infiltration.  The company state that 'the only affordable and sustainable solution is to provide the traditional solution of new infrastructure. A green solution involving removal of surface water would require every road in Bristol city to be dug up and new surface water sewer laid; this is not feasible.'(p.23).   The evidence supporting this position could have been significantly improved.
</t>
  </si>
  <si>
    <t>There are some apparent inconsistencies in the claim for example the whole life totex claim is reported as £42.7m which is lower than the total value of claim for AMP7 given as £47.19m (08.05 - Claim WSX01 summary - North Bristol sewerage strategy.pdf, p.1).  WSX state that the total cost estimate of the Trym sewer at £59.8m of which £12.6m will be delivered in AMP6.  The current estimate it 7.9% lower than estimated at PR14 (08.05.A - Claim WSX01 - North Bristol sewerage strategy.pdf).  However a cost breakdown including the base and on-costs have not been provided on this occasion.  We have benchmarked the scheme costs using our in-house model and our view of an efficient cost allowance is £44.6m.</t>
  </si>
  <si>
    <t>08.05 - Claim WSX01 summary - North Bristol sewerage strategy.pdf 08.05.A - Claim WSX01 - North Bristol sewerage strategy.pdf</t>
  </si>
  <si>
    <t>The claim is rejected as the company is funded to deliver performance beyond the benchmark level through ODI out-performance payments.</t>
  </si>
  <si>
    <t>The company is planning to improve its performance relating to pollution incidents beyond the expected benchmark level.  They evidence a range of feasible approaches with costs but do not present detailed programmes of work.  However the claim fails the need for adjustment as funding to deliver performance beyond the benchmark level is provided through ODI out-performance payments.</t>
  </si>
  <si>
    <r>
      <t xml:space="preserve">WSX aims to achieve a 25% reduction in pollution incidents, from an already upper quartile position, in order to deliver the expectation of </t>
    </r>
    <r>
      <rPr>
        <i/>
        <sz val="10"/>
        <color rgb="FF000000"/>
        <rFont val="Gill Sans MT"/>
        <family val="2"/>
      </rPr>
      <t>WISER ‘to minimise all pollution incidents and target zero serious (category 1 and 2) pollutions’.</t>
    </r>
    <r>
      <rPr>
        <sz val="10"/>
        <color rgb="FF000000"/>
        <rFont val="Gill Sans MT"/>
        <family val="2"/>
      </rPr>
      <t xml:space="preserve">  This will be achieved through a number of interventions on the sewerage network to tackle sewer blockages and rising main bursts, for example.  Base and enhancement Allowances are made to manage the sewerage network in both </t>
    </r>
  </si>
  <si>
    <t>Performance in this area will be impacted by sewer misuse and groundwater inundation.  However these challenges are not unique to WSX and are, at least partially, within their control through customer education and sewer rehabilitation programmes.</t>
  </si>
  <si>
    <t>WSX presents a range of options to reduce pollution events including enhanced data analysis, customer engagement, sewer cleaning programmes, rising main maintenance and enhanced instrumentation.  However the evidence supporting the targeting of these interventions to deliver cost-effective outcomes in specific locations could be significantly improved.</t>
  </si>
  <si>
    <t>WSX claims that the costs of this programme were built up by using the historical information available, including cost of additional labour, installation of additional equipment and costs to modify and alter the existing network. Past trends or known unit rates for existing activities were used to build up the cost too.  Further overlaps to other programmes have been removed.  However, WSX does not clearly set out the opportunity of future cost efficiencies.</t>
  </si>
  <si>
    <t>Customers are protected by a common performance commitment with incentive and penalty payments for out and under performance against the Pollution Cat 1-3 UQ threshold.</t>
  </si>
  <si>
    <t xml:space="preserve">The cost adjustment claim has been rejected as we consider that the company should be able to fund achieving upper quartile performance in leakage reduction with their base cost allowance through efficiency savings and innovation.  WSX’s 2024/25 leakage targets are below the forecast upper quartile level of leakage. </t>
  </si>
  <si>
    <t xml:space="preserve">The company considers itself to be an industry leader on leakage when measured against mains length and to improve performance beyond these levels will in the company's view require significant additional expenditure beyond that which it will be allocated in its base allowance (based on historic costs and its view on Ofwat's baseline allowance). </t>
  </si>
  <si>
    <t>The company are making the claim based on the presumption that base allowance is linked to industry average leakage levels or the sustainable level of leakage (SELL). However it is expected that base allowance should be sufficient to achieve upper quartile performance and therefore this cost adjustment claim needs to be considered in the context of Wessex Water's forecast 2024/25 position in relation to our benchmark performance level.  WSX’s leakage targets are below our performance benchmark of the forecast upper quartile level of leakage at 2024/25.  We consider that the company should be able to fund this level of leakage reduction with their baseline allowance through efficiency savings and innovation.</t>
  </si>
  <si>
    <t>Assessor's initials</t>
  </si>
  <si>
    <t xml:space="preserve">The company states that the proposed leakage level is significantly lower than the calculated SELL of 104 Ml/d however this is influenced by the surplus resources available to Wessex Water. The company considers that the step change in leakage reduction will not be reflected in the historic costs and its expenditure allowance. The company also references its recent feedback from stakeholders and customer research identifying the need to reduce leakage further and we therefore agree that the need for this claim is beyond management control.  </t>
  </si>
  <si>
    <t>08.08.A - Claim WSX04 summary - Reducing leakage by a further 15%, P2
08.08.A - Claim WSX04 - Reducing leakage by a further 15%, P6, P9, P13</t>
  </si>
  <si>
    <t>LG</t>
  </si>
  <si>
    <t>MG 22/01/2019</t>
  </si>
  <si>
    <t xml:space="preserve">Wessex Water claim that our models for enhancement activities for growth at STWs will not be accurate because,
1). The model does not allow for diseconomies of scale with weighted expenditure at smaller sites.
2). Industry data has been inconsistently allocated across lines limiting model accuracy.
3). The models do not consider variability of costs that require both capacity and the tightening of consents due to increased DWF
</t>
  </si>
  <si>
    <t>The claim has been rejected as Wessex Water did not demonstrate that the substance of the claim uniquely impacts them and would not equally affect all companies, nor that our allowance is not efficient over the long-term.</t>
  </si>
  <si>
    <t>The company presents some high-quality of evidence, however they do not demonstrate the need for adjustment as they have not included any comparisons to the wider industry nor whether their costs are efficient.</t>
  </si>
  <si>
    <t>Water companies can influence regional development plans but population growth and its distribution across the catchment area not fully in management control.  As determined in another cost adjustment claim Wessex Water has not evidenced that they have fully explored the long-term cost benefit of further rationalising their sites.</t>
  </si>
  <si>
    <t>The claim relates to an adjustment to modelled allowances</t>
  </si>
  <si>
    <t>The company sets out reasonable evidence for its method for assessing the need for investments with an options appraisal and cost benefit analysis. Evidence for these exercises are provided and seem reasonable.  Further Wessex quotes high-level third party evidence to demonstrate that costs are robust and efficient through comparative benchmarking. This demonstrates that overall, for all enhancement schemes, the company has estimated lower costs than external assurers.  However specific cost benchmarking for growth at STWs that would be specific to this claim is not provided.</t>
  </si>
  <si>
    <t>The performance of the works are covered by the common performance commitment for treatment work compliance.  However there is no protection should the investment not materialise.</t>
  </si>
  <si>
    <t xml:space="preserve">Appendix 8.6.A, Section 4
Appendix 8.6.A, Section 6
Appendix 8.6.A, Section 7 (Cost assurance)
Business Plan supporting document 3.3 (CBA)
</t>
  </si>
  <si>
    <t>Wessex Water claims that it has higher base-costs than the rest of the industry because it operates a relatively large proportion of small non-infrastructure assets (WTWs, service reservoirs and pumping stations) and thus cannot benefit from economies of scale. The claim assumes that their supply region lacks of large population hubs and this cost driver is beyond their control. The company concludes that our econometric models fail to account for these (dis)economies of scale based on the econometric models in our March 2018 consultation.</t>
  </si>
  <si>
    <t>The company is planning to improve its performance on sewer flooding beyond the expected benchmark level. It provides evidence of a range of feasible approaches with costs but does not present detailed programmes of work.  An allowance is made for this activity under our assessment of enhancement expenditure.  Any claim for investment beyond this is rejected on the need for adjustment as funding to deliver performance beyond the benchmark level is provided through ODI out-performance payments.</t>
  </si>
  <si>
    <t>We accept Wessex Water’s view that the drivers of growth and climate change are outside of management control. However we would expect WSX to have a proactive approach to managing surface water egress in their sewerage system and it is not clear how they taken this into consideration.</t>
  </si>
  <si>
    <t>Wessex Water is proposing a bespoke performance commitment with a financial penalty for non-delivery. p.33.</t>
  </si>
  <si>
    <t>The company has forecast population growth that will put a number of its STWs at risk of exceeding their treatment capacity. Regional population growth for PR19 is forecast to be 100,914. Wessex Water proposes a capacity enhancement of 138,714 p.e. Adequate treatment works are required to maintain compliance and to prevent a deterioration of the quality of receiving waters. Wessex Water argues that the need for investment arises due to population and trade effluent growth, and increase in base DWFs.  Synergies with enhancements required from WINEP schemes may realise efficiencies.  The company claim that our allowance for enhancement activities for growth at STWs will not be accurate because,
1). The model allows for a variation in parameters for larger work and for diseconomies of scale with weighted expenditure at smaller sites.
2). Industry data has been inconsistently allocated across lines limiting model accuracy.
3). The models do not consider variability of costs that require both capacity and the tightening of consents due to increased DWF.
Wessex Water provide detailed information on the sites at which they forecast works will be needed.  However, while some source documents are given, the derivation of the population forecasts quoted by the company included in the claim lack auditability and transparency. Moreover, it is not sufficiently clear why this level of investment is required to be funded in this AMP (i.e. providing almost 40% spare capacity).</t>
  </si>
  <si>
    <t xml:space="preserve">The company does not provide convincing evidence that the allowances would ‘in the round’ be insufficient to fund the cost factor as it does not show how it has unique characteristics compared to other companies nor whether our allowance does not represent the long-run efficient cost. As all companies face population growth and resulting permit exceedance, even if the cost factor is not explicitly included in the model, we are still implicitly capturing an allowance through the econometric model.   
The company’s claim focuses instead on the fact that its expenditure profile is different this AMP compared to the previous AMPs as more enhancement investment is needed at smaller works. This is therefore a claim on the 'profile' or 'lumpy' nature of enhancements, rather than the long-run level. As our models include a scale driver, the models compensate companies for their average long run expenditure for their STWs.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</si>
</sst>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0;[Red]\-#,##0.0;\-"/>
    <numFmt numFmtId="166" formatCode="#,##0_);\(#,##0\);&quot;-  &quot;;&quot; &quot;@&quot; &quot;"/>
    <numFmt numFmtId="167" formatCode="#,##0.000"/>
    <numFmt numFmtId="168" formatCode="0.000"/>
    <numFmt numFmtId="169" formatCode="0.0%"/>
    <numFmt numFmtId="170" formatCode="_(* #,##0_);_(* \(#,##0\);_(* &quot;-&quot;??_);_(@_)"/>
    <numFmt numFmtId="171" formatCode="_(* #,##0.000_);_(* \(#,##0.000\);_(* &quot;-&quot;??_);_(@_)"/>
  </numFmts>
  <fonts count="33"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color theme="1"/>
      <name val="Gill Sans MT"/>
      <family val="2"/>
    </font>
    <font>
      <sz val="10"/>
      <color theme="1"/>
      <name val="Verdana"/>
      <family val="2"/>
    </font>
    <font>
      <b/>
      <sz val="10"/>
      <color theme="1"/>
      <name val="Gill Sans MT"/>
      <family val="2"/>
    </font>
    <font>
      <sz val="10"/>
      <name val="Arial"/>
      <family val="2"/>
    </font>
    <font>
      <b/>
      <sz val="10"/>
      <name val="Gill Sans MT"/>
      <family val="2"/>
    </font>
    <font>
      <sz val="10"/>
      <name val="Gill Sans MT"/>
      <family val="2"/>
    </font>
    <font>
      <sz val="9"/>
      <name val="Gill Sans MT"/>
      <family val="2"/>
    </font>
    <font>
      <b/>
      <sz val="14"/>
      <color theme="1"/>
      <name val="Gill Sans MT"/>
      <family val="2"/>
    </font>
    <font>
      <b/>
      <sz val="20"/>
      <color theme="3"/>
      <name val="Arial"/>
      <family val="2"/>
    </font>
    <font>
      <sz val="10"/>
      <color theme="5" tint="-0.24994659260841701"/>
      <name val="Arial"/>
      <family val="2"/>
    </font>
    <font>
      <b/>
      <sz val="10"/>
      <color theme="3"/>
      <name val="Arial"/>
      <family val="2"/>
    </font>
    <font>
      <b/>
      <i/>
      <sz val="10"/>
      <color theme="1"/>
      <name val="Gill Sans MT"/>
      <family val="2"/>
    </font>
    <font>
      <sz val="11"/>
      <color theme="1"/>
      <name val="Gill Sans MT"/>
      <family val="2"/>
    </font>
    <font>
      <sz val="9.5"/>
      <color theme="6" tint="-0.249977111117893"/>
      <name val="Arial"/>
      <family val="2"/>
    </font>
    <font>
      <sz val="10"/>
      <color rgb="FFFF0000"/>
      <name val="Gill Sans MT"/>
      <family val="2"/>
    </font>
    <font>
      <u/>
      <sz val="11"/>
      <color theme="10"/>
      <name val="Calibri"/>
      <family val="2"/>
      <scheme val="minor"/>
    </font>
    <font>
      <sz val="10"/>
      <color theme="3"/>
      <name val="Gill Sans MT"/>
      <family val="2"/>
    </font>
    <font>
      <b/>
      <sz val="11"/>
      <color theme="1"/>
      <name val="Arial"/>
      <family val="2"/>
    </font>
    <font>
      <sz val="10"/>
      <color theme="1"/>
      <name val="Calibri"/>
      <family val="2"/>
      <scheme val="minor"/>
    </font>
    <font>
      <b/>
      <sz val="14"/>
      <color theme="3"/>
      <name val="Calibri"/>
      <family val="2"/>
      <scheme val="minor"/>
    </font>
    <font>
      <sz val="10"/>
      <name val="Calibri"/>
      <family val="2"/>
      <scheme val="minor"/>
    </font>
    <font>
      <b/>
      <sz val="10"/>
      <color theme="1"/>
      <name val="Calibri"/>
      <family val="2"/>
      <scheme val="minor"/>
    </font>
    <font>
      <b/>
      <sz val="10"/>
      <name val="Calibri"/>
      <family val="2"/>
      <scheme val="minor"/>
    </font>
    <font>
      <sz val="12"/>
      <color theme="3"/>
      <name val="Calibri"/>
      <family val="2"/>
      <scheme val="minor"/>
    </font>
    <font>
      <sz val="10"/>
      <color rgb="FF000000"/>
      <name val="Gill Sans MT"/>
      <family val="2"/>
    </font>
    <font>
      <sz val="8"/>
      <color theme="1"/>
      <name val="Arial"/>
      <family val="2"/>
    </font>
    <font>
      <i/>
      <sz val="10"/>
      <color rgb="FF000000"/>
      <name val="Gill Sans MT"/>
      <family val="2"/>
    </font>
  </fonts>
  <fills count="11">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6"/>
        <bgColor indexed="64"/>
      </patternFill>
    </fill>
    <fill>
      <patternFill patternType="solid">
        <fgColor rgb="FF00B0F0"/>
        <bgColor indexed="64"/>
      </patternFill>
    </fill>
    <fill>
      <patternFill patternType="solid">
        <fgColor theme="2"/>
        <bgColor indexed="64"/>
      </patternFill>
    </fill>
    <fill>
      <patternFill patternType="solid">
        <fgColor theme="2" tint="-4.9989318521683403E-2"/>
        <bgColor indexed="64"/>
      </patternFill>
    </fill>
    <fill>
      <patternFill patternType="solid">
        <fgColor theme="4"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3"/>
      </bottom>
      <diagonal/>
    </border>
    <border>
      <left style="hair">
        <color indexed="57"/>
      </left>
      <right style="hair">
        <color indexed="57"/>
      </right>
      <top style="hair">
        <color indexed="57"/>
      </top>
      <bottom style="hair">
        <color indexed="57"/>
      </bottom>
      <diagonal/>
    </border>
    <border>
      <left/>
      <right/>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3">
    <xf numFmtId="0" fontId="0" fillId="0" borderId="0"/>
    <xf numFmtId="164" fontId="5" fillId="0" borderId="0" applyFont="0" applyFill="0" applyBorder="0" applyAlignment="0" applyProtection="0"/>
    <xf numFmtId="0" fontId="7" fillId="0" borderId="0"/>
    <xf numFmtId="0" fontId="9" fillId="0" borderId="0"/>
    <xf numFmtId="0" fontId="5" fillId="0" borderId="0"/>
    <xf numFmtId="0" fontId="9" fillId="0" borderId="0"/>
    <xf numFmtId="0" fontId="9" fillId="0" borderId="0"/>
    <xf numFmtId="0" fontId="7" fillId="0" borderId="0"/>
    <xf numFmtId="164" fontId="9" fillId="0" borderId="0" applyFont="0" applyFill="0" applyBorder="0" applyAlignment="0" applyProtection="0"/>
    <xf numFmtId="0" fontId="9" fillId="0" borderId="0">
      <alignment vertical="center"/>
    </xf>
    <xf numFmtId="0" fontId="14" fillId="0" borderId="5" applyNumberFormat="0" applyFill="0" applyAlignment="0" applyProtection="0"/>
    <xf numFmtId="0" fontId="15" fillId="0" borderId="0" applyNumberFormat="0" applyFill="0" applyBorder="0" applyProtection="0">
      <alignment vertical="top"/>
    </xf>
    <xf numFmtId="165" fontId="9" fillId="0" borderId="6" applyAlignment="0">
      <alignment vertical="center"/>
    </xf>
    <xf numFmtId="0" fontId="16" fillId="0" borderId="0" applyNumberForma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166" fontId="3" fillId="0" borderId="0" applyFont="0" applyFill="0" applyBorder="0" applyProtection="0">
      <alignment vertical="top"/>
    </xf>
    <xf numFmtId="0" fontId="2" fillId="0" borderId="0"/>
    <xf numFmtId="0" fontId="1" fillId="0" borderId="0"/>
    <xf numFmtId="0" fontId="21" fillId="0" borderId="0" applyNumberFormat="0" applyFill="0" applyBorder="0" applyAlignment="0" applyProtection="0"/>
    <xf numFmtId="0" fontId="9" fillId="0" borderId="0"/>
  </cellStyleXfs>
  <cellXfs count="145">
    <xf numFmtId="0" fontId="0" fillId="0" borderId="0" xfId="0"/>
    <xf numFmtId="0" fontId="6" fillId="0" borderId="0" xfId="0" applyFont="1"/>
    <xf numFmtId="0" fontId="11" fillId="0" borderId="0" xfId="5" applyFont="1"/>
    <xf numFmtId="0" fontId="11" fillId="0" borderId="0" xfId="0" applyFont="1"/>
    <xf numFmtId="0" fontId="10" fillId="0" borderId="0" xfId="0" applyFont="1"/>
    <xf numFmtId="164" fontId="6" fillId="0" borderId="1" xfId="1" applyFont="1" applyBorder="1"/>
    <xf numFmtId="0" fontId="6" fillId="0" borderId="1" xfId="0" applyFont="1" applyBorder="1"/>
    <xf numFmtId="0" fontId="11" fillId="0" borderId="0" xfId="6" applyFont="1"/>
    <xf numFmtId="0" fontId="8" fillId="0" borderId="0" xfId="7" applyFont="1"/>
    <xf numFmtId="0" fontId="8" fillId="0" borderId="0" xfId="0" applyFont="1" applyAlignment="1">
      <alignment wrapText="1"/>
    </xf>
    <xf numFmtId="0" fontId="13" fillId="2" borderId="2" xfId="4" applyFont="1" applyFill="1" applyBorder="1"/>
    <xf numFmtId="0" fontId="12" fillId="2" borderId="3" xfId="5" applyFont="1" applyFill="1" applyBorder="1"/>
    <xf numFmtId="0" fontId="11" fillId="2" borderId="4" xfId="5" applyFont="1" applyFill="1" applyBorder="1"/>
    <xf numFmtId="0" fontId="13" fillId="2" borderId="0" xfId="4" applyFont="1" applyFill="1" applyAlignment="1">
      <alignment vertical="center"/>
    </xf>
    <xf numFmtId="0" fontId="8" fillId="0" borderId="0" xfId="0" applyFont="1"/>
    <xf numFmtId="0" fontId="17" fillId="0" borderId="0" xfId="0" applyFont="1" applyAlignment="1">
      <alignment horizontal="left" indent="1"/>
    </xf>
    <xf numFmtId="0" fontId="6" fillId="0" borderId="1" xfId="0" applyFont="1" applyBorder="1" applyAlignment="1">
      <alignment vertical="top"/>
    </xf>
    <xf numFmtId="0" fontId="0" fillId="0" borderId="1" xfId="0" applyBorder="1"/>
    <xf numFmtId="0" fontId="6" fillId="0" borderId="1" xfId="0" applyFont="1" applyBorder="1" applyAlignment="1">
      <alignment vertical="top" wrapText="1"/>
    </xf>
    <xf numFmtId="0" fontId="6" fillId="0" borderId="0" xfId="0" applyFont="1" applyAlignment="1">
      <alignment horizontal="left" wrapText="1"/>
    </xf>
    <xf numFmtId="0" fontId="0" fillId="3" borderId="0" xfId="0" applyFill="1" applyAlignment="1">
      <alignment horizontal="right"/>
    </xf>
    <xf numFmtId="14" fontId="19" fillId="0" borderId="0" xfId="0" applyNumberFormat="1" applyFont="1" applyAlignment="1" applyProtection="1">
      <alignment horizontal="left"/>
      <protection locked="0"/>
    </xf>
    <xf numFmtId="0" fontId="6" fillId="3" borderId="1" xfId="0" applyFont="1" applyFill="1" applyBorder="1" applyAlignment="1">
      <alignment horizontal="left"/>
    </xf>
    <xf numFmtId="0" fontId="13" fillId="0" borderId="0" xfId="4" applyFont="1" applyAlignment="1">
      <alignment vertical="center"/>
    </xf>
    <xf numFmtId="0" fontId="6" fillId="0" borderId="1" xfId="0" applyFont="1" applyBorder="1" applyAlignment="1">
      <alignment horizontal="right"/>
    </xf>
    <xf numFmtId="0" fontId="6" fillId="0" borderId="0" xfId="0" applyFont="1" applyAlignment="1">
      <alignment vertical="top"/>
    </xf>
    <xf numFmtId="0" fontId="6" fillId="0" borderId="1" xfId="0" applyFont="1" applyBorder="1" applyAlignment="1">
      <alignment wrapText="1"/>
    </xf>
    <xf numFmtId="0" fontId="6" fillId="0" borderId="0" xfId="0" applyFont="1" applyBorder="1" applyAlignment="1">
      <alignment vertical="top"/>
    </xf>
    <xf numFmtId="0" fontId="6" fillId="0" borderId="9" xfId="0" applyFont="1" applyBorder="1" applyAlignment="1">
      <alignment vertical="top"/>
    </xf>
    <xf numFmtId="0" fontId="6" fillId="0" borderId="7" xfId="0" applyFont="1" applyBorder="1" applyAlignment="1">
      <alignment vertical="top"/>
    </xf>
    <xf numFmtId="0" fontId="17" fillId="0" borderId="7" xfId="0" applyFont="1" applyBorder="1" applyAlignment="1">
      <alignment horizontal="left" indent="1"/>
    </xf>
    <xf numFmtId="0" fontId="6" fillId="0" borderId="1" xfId="0" applyFont="1" applyBorder="1" applyAlignment="1">
      <alignment horizontal="left" wrapText="1"/>
    </xf>
    <xf numFmtId="0" fontId="1" fillId="0" borderId="0" xfId="20"/>
    <xf numFmtId="167" fontId="1" fillId="0" borderId="0" xfId="20" applyNumberFormat="1"/>
    <xf numFmtId="0" fontId="6" fillId="0" borderId="0" xfId="0" quotePrefix="1" applyFont="1" applyAlignment="1">
      <alignment wrapText="1"/>
    </xf>
    <xf numFmtId="0" fontId="6" fillId="0" borderId="0" xfId="0" quotePrefix="1" applyFont="1"/>
    <xf numFmtId="0" fontId="8" fillId="0" borderId="0" xfId="0" quotePrefix="1" applyFont="1" applyAlignment="1">
      <alignment wrapText="1"/>
    </xf>
    <xf numFmtId="0" fontId="1" fillId="4" borderId="0" xfId="20" applyFill="1"/>
    <xf numFmtId="167" fontId="1" fillId="4" borderId="0" xfId="20" applyNumberFormat="1" applyFill="1"/>
    <xf numFmtId="0" fontId="6" fillId="0" borderId="1" xfId="0" quotePrefix="1" applyFont="1" applyBorder="1" applyAlignment="1">
      <alignment vertical="top" wrapText="1"/>
    </xf>
    <xf numFmtId="0" fontId="1" fillId="5" borderId="0" xfId="20" applyFill="1"/>
    <xf numFmtId="167" fontId="1" fillId="5" borderId="0" xfId="20" applyNumberFormat="1" applyFill="1"/>
    <xf numFmtId="0" fontId="1" fillId="6" borderId="0" xfId="20" applyFill="1"/>
    <xf numFmtId="167" fontId="1" fillId="6" borderId="0" xfId="20" applyNumberFormat="1" applyFill="1"/>
    <xf numFmtId="0" fontId="1" fillId="7" borderId="0" xfId="20" applyFill="1"/>
    <xf numFmtId="167" fontId="1" fillId="7" borderId="0" xfId="20" applyNumberFormat="1" applyFill="1"/>
    <xf numFmtId="0" fontId="13" fillId="2" borderId="0" xfId="4" applyFont="1" applyFill="1" applyAlignment="1">
      <alignment vertical="center" wrapText="1"/>
    </xf>
    <xf numFmtId="0" fontId="6" fillId="0" borderId="0" xfId="0" applyFont="1" applyAlignment="1">
      <alignment wrapText="1"/>
    </xf>
    <xf numFmtId="0" fontId="6" fillId="0" borderId="9" xfId="0" applyFont="1" applyBorder="1" applyAlignment="1">
      <alignment vertical="top" wrapText="1"/>
    </xf>
    <xf numFmtId="0" fontId="6" fillId="0" borderId="0" xfId="0" applyFont="1" applyBorder="1" applyAlignment="1">
      <alignment vertical="top" wrapText="1"/>
    </xf>
    <xf numFmtId="0" fontId="6" fillId="0" borderId="7" xfId="0" applyFont="1" applyBorder="1" applyAlignment="1">
      <alignment vertical="top" wrapText="1"/>
    </xf>
    <xf numFmtId="0" fontId="6" fillId="0" borderId="0" xfId="0" applyFont="1" applyAlignment="1">
      <alignment vertical="top" wrapText="1"/>
    </xf>
    <xf numFmtId="0" fontId="0" fillId="0" borderId="1" xfId="0" applyBorder="1" applyAlignment="1">
      <alignment wrapText="1"/>
    </xf>
    <xf numFmtId="0" fontId="6" fillId="0" borderId="0" xfId="0" applyFont="1" applyBorder="1"/>
    <xf numFmtId="0" fontId="21" fillId="0" borderId="0" xfId="21"/>
    <xf numFmtId="0" fontId="6" fillId="0" borderId="1" xfId="0" applyFont="1" applyBorder="1" applyAlignment="1">
      <alignment horizontal="left" wrapText="1"/>
    </xf>
    <xf numFmtId="0" fontId="1" fillId="8" borderId="0" xfId="20" applyFill="1"/>
    <xf numFmtId="167" fontId="1" fillId="8" borderId="0" xfId="20" applyNumberFormat="1" applyFill="1"/>
    <xf numFmtId="0" fontId="6" fillId="0" borderId="0" xfId="0" applyFont="1" applyBorder="1" applyAlignment="1">
      <alignment horizontal="left" wrapText="1"/>
    </xf>
    <xf numFmtId="0" fontId="13" fillId="2" borderId="0" xfId="4" applyFont="1" applyFill="1" applyAlignment="1">
      <alignment vertical="top" wrapText="1"/>
    </xf>
    <xf numFmtId="0" fontId="13" fillId="0" borderId="0" xfId="4" applyFont="1" applyAlignment="1">
      <alignment vertical="top" wrapText="1"/>
    </xf>
    <xf numFmtId="14" fontId="19" fillId="0" borderId="0" xfId="0" applyNumberFormat="1" applyFont="1" applyAlignment="1" applyProtection="1">
      <alignment horizontal="left" vertical="top" wrapText="1"/>
      <protection locked="0"/>
    </xf>
    <xf numFmtId="0" fontId="6" fillId="0" borderId="0" xfId="0" applyFont="1" applyAlignment="1">
      <alignment horizontal="left" vertical="top" wrapText="1"/>
    </xf>
    <xf numFmtId="0" fontId="6" fillId="0" borderId="0" xfId="0" applyFont="1" applyAlignment="1">
      <alignment horizontal="left" vertical="top" wrapText="1" indent="1"/>
    </xf>
    <xf numFmtId="0" fontId="20" fillId="0" borderId="0" xfId="0" applyFont="1" applyAlignment="1">
      <alignment horizontal="left" vertical="center"/>
    </xf>
    <xf numFmtId="10" fontId="6" fillId="0" borderId="1" xfId="16" applyNumberFormat="1" applyFont="1" applyFill="1" applyBorder="1"/>
    <xf numFmtId="0" fontId="20" fillId="0" borderId="0" xfId="0" applyFont="1"/>
    <xf numFmtId="169" fontId="6" fillId="0" borderId="1" xfId="16" applyNumberFormat="1" applyFont="1" applyBorder="1"/>
    <xf numFmtId="0" fontId="22" fillId="0" borderId="0" xfId="0" applyFont="1"/>
    <xf numFmtId="0" fontId="0" fillId="0" borderId="2" xfId="0" applyBorder="1" applyAlignment="1">
      <alignment wrapText="1"/>
    </xf>
    <xf numFmtId="2" fontId="0" fillId="0" borderId="1" xfId="0" applyNumberFormat="1" applyBorder="1" applyAlignment="1">
      <alignment wrapText="1"/>
    </xf>
    <xf numFmtId="0" fontId="0" fillId="0" borderId="0" xfId="0" applyAlignment="1">
      <alignment wrapText="1"/>
    </xf>
    <xf numFmtId="0" fontId="0" fillId="0" borderId="8" xfId="0" applyBorder="1" applyAlignment="1">
      <alignment wrapText="1"/>
    </xf>
    <xf numFmtId="0" fontId="0" fillId="0" borderId="1" xfId="0" applyFill="1" applyBorder="1" applyAlignment="1">
      <alignment wrapText="1"/>
    </xf>
    <xf numFmtId="10" fontId="0" fillId="0" borderId="1" xfId="0" applyNumberFormat="1" applyBorder="1" applyAlignment="1">
      <alignment wrapText="1"/>
    </xf>
    <xf numFmtId="10" fontId="23" fillId="0" borderId="1" xfId="0" applyNumberFormat="1" applyFont="1" applyBorder="1" applyAlignment="1">
      <alignment wrapText="1"/>
    </xf>
    <xf numFmtId="168" fontId="6" fillId="0" borderId="0" xfId="0" applyNumberFormat="1" applyFont="1"/>
    <xf numFmtId="0" fontId="6" fillId="0" borderId="1" xfId="0" applyFont="1" applyBorder="1" applyAlignment="1">
      <alignment horizontal="left" wrapText="1"/>
    </xf>
    <xf numFmtId="0" fontId="6" fillId="0" borderId="1" xfId="0" applyFont="1" applyFill="1" applyBorder="1"/>
    <xf numFmtId="0" fontId="6" fillId="0" borderId="8" xfId="0" applyFont="1" applyFill="1" applyBorder="1"/>
    <xf numFmtId="164" fontId="6" fillId="0" borderId="1" xfId="1" applyFont="1" applyFill="1" applyBorder="1"/>
    <xf numFmtId="170" fontId="6" fillId="0" borderId="1" xfId="1" applyNumberFormat="1" applyFont="1" applyBorder="1"/>
    <xf numFmtId="170" fontId="6" fillId="0" borderId="1" xfId="1" applyNumberFormat="1" applyFont="1" applyBorder="1" applyAlignment="1">
      <alignment wrapText="1"/>
    </xf>
    <xf numFmtId="170" fontId="6" fillId="0" borderId="1" xfId="1" applyNumberFormat="1" applyFont="1" applyFill="1" applyBorder="1"/>
    <xf numFmtId="10" fontId="6" fillId="0" borderId="1" xfId="16" applyNumberFormat="1" applyFont="1" applyBorder="1"/>
    <xf numFmtId="0" fontId="24" fillId="0" borderId="0" xfId="0" applyFont="1" applyFill="1"/>
    <xf numFmtId="0" fontId="25" fillId="10" borderId="0" xfId="4" applyFont="1" applyFill="1" applyAlignment="1">
      <alignment vertical="center"/>
    </xf>
    <xf numFmtId="0" fontId="24" fillId="0" borderId="0" xfId="0" applyFont="1"/>
    <xf numFmtId="0" fontId="24" fillId="10" borderId="0" xfId="0" applyFont="1" applyFill="1"/>
    <xf numFmtId="0" fontId="26" fillId="0" borderId="0" xfId="0" applyFont="1"/>
    <xf numFmtId="0" fontId="27" fillId="0" borderId="0" xfId="0" applyFont="1"/>
    <xf numFmtId="164" fontId="24" fillId="0" borderId="1" xfId="1" applyFont="1" applyBorder="1"/>
    <xf numFmtId="164" fontId="24" fillId="0" borderId="1" xfId="1" applyFont="1" applyFill="1" applyBorder="1"/>
    <xf numFmtId="0" fontId="28" fillId="0" borderId="0" xfId="0" applyFont="1"/>
    <xf numFmtId="0" fontId="26" fillId="0" borderId="1" xfId="0" applyFont="1" applyBorder="1"/>
    <xf numFmtId="0" fontId="24" fillId="0" borderId="1" xfId="0" applyFont="1" applyFill="1" applyBorder="1" applyAlignment="1">
      <alignment horizontal="center" vertical="center" wrapText="1"/>
    </xf>
    <xf numFmtId="0" fontId="24" fillId="9" borderId="1" xfId="0" applyFont="1" applyFill="1" applyBorder="1" applyAlignment="1">
      <alignment horizontal="center" vertical="center" wrapText="1"/>
    </xf>
    <xf numFmtId="0" fontId="24" fillId="0" borderId="1" xfId="0" applyFont="1" applyBorder="1"/>
    <xf numFmtId="0" fontId="26" fillId="0" borderId="1" xfId="0" applyFont="1" applyFill="1" applyBorder="1"/>
    <xf numFmtId="0" fontId="0" fillId="2" borderId="3" xfId="0" applyFill="1" applyBorder="1"/>
    <xf numFmtId="0" fontId="0" fillId="2" borderId="4" xfId="0" applyFill="1" applyBorder="1"/>
    <xf numFmtId="0" fontId="27" fillId="10" borderId="0" xfId="4" applyFont="1" applyFill="1"/>
    <xf numFmtId="0" fontId="27" fillId="0" borderId="0" xfId="4" applyFont="1" applyFill="1"/>
    <xf numFmtId="0" fontId="29" fillId="10" borderId="0" xfId="0" applyFont="1" applyFill="1"/>
    <xf numFmtId="164" fontId="24" fillId="0" borderId="1" xfId="1" applyFont="1" applyBorder="1" applyAlignment="1">
      <alignment wrapText="1"/>
    </xf>
    <xf numFmtId="0" fontId="28" fillId="0" borderId="1" xfId="0" applyFont="1" applyBorder="1" applyAlignment="1">
      <alignment horizontal="left" wrapText="1"/>
    </xf>
    <xf numFmtId="0" fontId="27" fillId="0" borderId="1" xfId="0" applyFont="1" applyBorder="1" applyAlignment="1">
      <alignment horizontal="left" wrapText="1"/>
    </xf>
    <xf numFmtId="0" fontId="26" fillId="0" borderId="1" xfId="0" applyFont="1" applyBorder="1" applyAlignment="1">
      <alignment wrapText="1"/>
    </xf>
    <xf numFmtId="171" fontId="6" fillId="0" borderId="1" xfId="1" applyNumberFormat="1" applyFont="1" applyBorder="1" applyAlignment="1">
      <alignment horizontal="right"/>
    </xf>
    <xf numFmtId="171" fontId="6" fillId="0" borderId="1" xfId="1" applyNumberFormat="1" applyFont="1" applyBorder="1"/>
    <xf numFmtId="171" fontId="24" fillId="0" borderId="1" xfId="1" applyNumberFormat="1" applyFont="1" applyBorder="1" applyAlignment="1">
      <alignment wrapText="1"/>
    </xf>
    <xf numFmtId="168" fontId="6" fillId="0" borderId="1" xfId="1" applyNumberFormat="1" applyFont="1" applyBorder="1"/>
    <xf numFmtId="171" fontId="6" fillId="0" borderId="1" xfId="0" applyNumberFormat="1" applyFont="1" applyBorder="1"/>
    <xf numFmtId="170" fontId="6" fillId="3" borderId="1" xfId="1" applyNumberFormat="1" applyFont="1" applyFill="1" applyBorder="1"/>
    <xf numFmtId="0" fontId="11" fillId="0" borderId="1" xfId="0" applyFont="1" applyBorder="1" applyAlignment="1" applyProtection="1">
      <alignment horizontal="left"/>
      <protection locked="0"/>
    </xf>
    <xf numFmtId="14" fontId="11" fillId="0" borderId="1" xfId="0" applyNumberFormat="1" applyFont="1" applyBorder="1" applyAlignment="1" applyProtection="1">
      <alignment horizontal="left"/>
      <protection locked="0"/>
    </xf>
    <xf numFmtId="0" fontId="6" fillId="0" borderId="2" xfId="0" applyFont="1" applyBorder="1" applyAlignment="1">
      <alignment vertical="top"/>
    </xf>
    <xf numFmtId="0" fontId="30" fillId="0" borderId="1" xfId="0" applyFont="1" applyBorder="1" applyAlignment="1">
      <alignment vertical="center" wrapText="1"/>
    </xf>
    <xf numFmtId="0" fontId="30" fillId="0" borderId="10" xfId="0" applyFont="1" applyBorder="1" applyAlignment="1">
      <alignment vertical="center" wrapText="1"/>
    </xf>
    <xf numFmtId="0" fontId="6" fillId="0" borderId="2" xfId="0" applyFont="1" applyFill="1" applyBorder="1" applyAlignment="1">
      <alignment vertical="top"/>
    </xf>
    <xf numFmtId="0" fontId="30" fillId="0" borderId="1" xfId="0" applyFont="1" applyFill="1" applyBorder="1" applyAlignment="1">
      <alignment vertical="center" wrapText="1"/>
    </xf>
    <xf numFmtId="0" fontId="6" fillId="0" borderId="17" xfId="0" applyFont="1" applyBorder="1" applyAlignment="1">
      <alignment vertical="top" wrapText="1"/>
    </xf>
    <xf numFmtId="0" fontId="6" fillId="0" borderId="0" xfId="0" applyFont="1" applyFill="1"/>
    <xf numFmtId="14" fontId="11" fillId="0" borderId="1" xfId="0" applyNumberFormat="1" applyFont="1" applyFill="1" applyBorder="1" applyAlignment="1" applyProtection="1">
      <alignment horizontal="left"/>
      <protection locked="0"/>
    </xf>
    <xf numFmtId="0" fontId="30" fillId="0" borderId="18" xfId="0" applyFont="1" applyBorder="1" applyAlignment="1">
      <alignment vertical="center" wrapText="1"/>
    </xf>
    <xf numFmtId="0" fontId="30" fillId="0" borderId="16" xfId="0" applyFont="1" applyBorder="1" applyAlignment="1">
      <alignment vertical="center" wrapText="1"/>
    </xf>
    <xf numFmtId="0" fontId="30" fillId="0" borderId="15" xfId="0" applyFont="1" applyBorder="1" applyAlignment="1">
      <alignment vertical="center" wrapText="1"/>
    </xf>
    <xf numFmtId="0" fontId="6" fillId="0" borderId="10" xfId="0" applyFont="1" applyBorder="1" applyAlignment="1">
      <alignment vertical="center" wrapText="1"/>
    </xf>
    <xf numFmtId="171" fontId="6" fillId="0" borderId="1" xfId="1" applyNumberFormat="1" applyFont="1" applyFill="1" applyBorder="1"/>
    <xf numFmtId="9" fontId="6" fillId="0" borderId="0" xfId="0" applyNumberFormat="1" applyFont="1" applyFill="1"/>
    <xf numFmtId="171" fontId="6" fillId="0" borderId="0" xfId="0" applyNumberFormat="1" applyFont="1"/>
    <xf numFmtId="171" fontId="6" fillId="0" borderId="1" xfId="0" applyNumberFormat="1" applyFont="1" applyBorder="1" applyAlignment="1">
      <alignment vertical="top"/>
    </xf>
    <xf numFmtId="171" fontId="6" fillId="0" borderId="8" xfId="0" applyNumberFormat="1" applyFont="1" applyFill="1" applyBorder="1"/>
    <xf numFmtId="9" fontId="6" fillId="0" borderId="0" xfId="16" applyFont="1" applyFill="1"/>
    <xf numFmtId="0" fontId="6" fillId="0" borderId="1" xfId="0" applyFont="1" applyBorder="1" applyAlignment="1">
      <alignment horizontal="left" vertical="top" wrapText="1"/>
    </xf>
    <xf numFmtId="0" fontId="30" fillId="0" borderId="11" xfId="0" applyFont="1" applyBorder="1" applyAlignment="1">
      <alignment vertical="center" wrapText="1"/>
    </xf>
    <xf numFmtId="0" fontId="30" fillId="0" borderId="13" xfId="0" applyFont="1" applyBorder="1" applyAlignment="1">
      <alignment vertical="center" wrapText="1"/>
    </xf>
    <xf numFmtId="0" fontId="30" fillId="0" borderId="15" xfId="0" applyFont="1" applyBorder="1" applyAlignment="1">
      <alignment vertical="center" wrapText="1"/>
    </xf>
    <xf numFmtId="0" fontId="30" fillId="0" borderId="12" xfId="0" applyFont="1" applyBorder="1" applyAlignment="1">
      <alignment vertical="center" wrapText="1"/>
    </xf>
    <xf numFmtId="0" fontId="30" fillId="0" borderId="14" xfId="0" applyFont="1" applyBorder="1" applyAlignment="1">
      <alignment vertical="center" wrapText="1"/>
    </xf>
    <xf numFmtId="0" fontId="30" fillId="0" borderId="16" xfId="0" applyFont="1" applyBorder="1" applyAlignment="1">
      <alignment vertical="center" wrapText="1"/>
    </xf>
    <xf numFmtId="0" fontId="30" fillId="0" borderId="11" xfId="0" applyFont="1" applyFill="1" applyBorder="1" applyAlignment="1">
      <alignment vertical="center" wrapText="1"/>
    </xf>
    <xf numFmtId="0" fontId="30" fillId="0" borderId="15" xfId="0" applyFont="1" applyFill="1" applyBorder="1" applyAlignment="1">
      <alignment vertical="center" wrapText="1"/>
    </xf>
    <xf numFmtId="0" fontId="30" fillId="0" borderId="12" xfId="0" applyFont="1" applyFill="1" applyBorder="1" applyAlignment="1">
      <alignment vertical="center" wrapText="1"/>
    </xf>
    <xf numFmtId="0" fontId="30" fillId="0" borderId="16" xfId="0" applyFont="1" applyFill="1" applyBorder="1" applyAlignment="1">
      <alignment vertical="center" wrapText="1"/>
    </xf>
  </cellXfs>
  <cellStyles count="23">
    <cellStyle name="Calculation 2" xfId="12"/>
    <cellStyle name="Comma" xfId="1" builtinId="3"/>
    <cellStyle name="Comma 2" xfId="8"/>
    <cellStyle name="Comma 2 2" xfId="15"/>
    <cellStyle name="Heading 1 2" xfId="10"/>
    <cellStyle name="Heading 4 2" xfId="13"/>
    <cellStyle name="Hyperlink" xfId="21" builtinId="8"/>
    <cellStyle name="Normal" xfId="0" builtinId="0"/>
    <cellStyle name="Normal 2" xfId="5"/>
    <cellStyle name="Normal 2 2 2" xfId="4"/>
    <cellStyle name="Normal 20" xfId="18"/>
    <cellStyle name="Normal 3" xfId="7"/>
    <cellStyle name="Normal 3 2" xfId="3"/>
    <cellStyle name="Normal 4" xfId="6"/>
    <cellStyle name="Normal 4 2 2" xfId="22"/>
    <cellStyle name="Normal 5" xfId="2"/>
    <cellStyle name="Normal 6" xfId="9"/>
    <cellStyle name="Normal 7" xfId="17"/>
    <cellStyle name="Normal 8" xfId="19"/>
    <cellStyle name="Normal 9" xfId="20"/>
    <cellStyle name="Note 2" xfId="11"/>
    <cellStyle name="Percent" xfId="16" builtinId="5"/>
    <cellStyle name="Percent 2" xfId="14"/>
  </cellStyles>
  <dxfs count="8">
    <dxf>
      <fill>
        <patternFill>
          <bgColor theme="4"/>
        </patternFill>
      </fill>
    </dxf>
    <dxf>
      <fill>
        <patternFill>
          <bgColor theme="7"/>
        </patternFill>
      </fill>
    </dxf>
    <dxf>
      <fill>
        <patternFill>
          <bgColor theme="6"/>
        </patternFill>
      </fill>
    </dxf>
    <dxf>
      <fill>
        <patternFill>
          <bgColor theme="9"/>
        </patternFill>
      </fill>
    </dxf>
    <dxf>
      <font>
        <color theme="6"/>
      </font>
    </dxf>
    <dxf>
      <font>
        <color theme="5"/>
      </font>
    </dxf>
    <dxf>
      <font>
        <color theme="6"/>
      </font>
    </dxf>
    <dxf>
      <font>
        <color theme="5"/>
      </font>
    </dxf>
  </dxfs>
  <tableStyles count="0" defaultTableStyle="TableStyleMedium2" defaultPivotStyle="PivotStyleMedium9"/>
  <colors>
    <mruColors>
      <color rgb="FFD1F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214313</xdr:colOff>
      <xdr:row>2</xdr:row>
      <xdr:rowOff>57150</xdr:rowOff>
    </xdr:from>
    <xdr:to>
      <xdr:col>12</xdr:col>
      <xdr:colOff>166688</xdr:colOff>
      <xdr:row>16</xdr:row>
      <xdr:rowOff>185738</xdr:rowOff>
    </xdr:to>
    <xdr:sp macro="" textlink="">
      <xdr:nvSpPr>
        <xdr:cNvPr id="3" name="TextBox 2"/>
        <xdr:cNvSpPr txBox="1"/>
      </xdr:nvSpPr>
      <xdr:spPr>
        <a:xfrm>
          <a:off x="347663" y="438150"/>
          <a:ext cx="7200900" cy="28622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sng">
              <a:solidFill>
                <a:schemeClr val="dk1"/>
              </a:solidFill>
              <a:effectLst/>
              <a:latin typeface="+mn-lt"/>
              <a:ea typeface="+mn-ea"/>
              <a:cs typeface="+mn-cs"/>
            </a:rPr>
            <a:t>Cost adjustment claims feeder model</a:t>
          </a:r>
          <a:endParaRPr lang="en-GB">
            <a:effectLst/>
          </a:endParaRPr>
        </a:p>
        <a:p>
          <a:r>
            <a:rPr lang="en-GB" sz="1100" b="1" baseline="0">
              <a:solidFill>
                <a:schemeClr val="dk1"/>
              </a:solidFill>
              <a:effectLst/>
              <a:latin typeface="+mn-lt"/>
              <a:ea typeface="+mn-ea"/>
              <a:cs typeface="+mn-cs"/>
            </a:rPr>
            <a:t>Objective</a:t>
          </a:r>
          <a:endParaRPr lang="en-GB">
            <a:effectLst/>
          </a:endParaRPr>
        </a:p>
        <a:p>
          <a:r>
            <a:rPr lang="en-GB" sz="1100">
              <a:solidFill>
                <a:schemeClr val="dk1"/>
              </a:solidFill>
              <a:effectLst/>
              <a:latin typeface="+mn-lt"/>
              <a:ea typeface="+mn-ea"/>
              <a:cs typeface="+mn-cs"/>
            </a:rPr>
            <a:t>This workbook contains all the company's cost adjustment claims, our assessment of the claims and our adjustment decisions. Further detail on the approach is included in the document 'Securing cost efficiency – our approach for setting efficient cost baselines at the IAP'.</a:t>
          </a:r>
          <a:endParaRPr lang="en-GB">
            <a:effectLst/>
          </a:endParaRPr>
        </a:p>
        <a:p>
          <a:r>
            <a:rPr lang="en-GB" sz="1100" b="1" baseline="0">
              <a:solidFill>
                <a:schemeClr val="dk1"/>
              </a:solidFill>
              <a:effectLst/>
              <a:latin typeface="+mn-lt"/>
              <a:ea typeface="+mn-ea"/>
              <a:cs typeface="+mn-cs"/>
            </a:rPr>
            <a:t>Guide to the model</a:t>
          </a:r>
          <a:endParaRPr lang="en-GB">
            <a:effectLst/>
          </a:endParaRPr>
        </a:p>
        <a:p>
          <a:r>
            <a:rPr lang="en-GB" sz="1100" u="sng" baseline="0">
              <a:solidFill>
                <a:schemeClr val="dk1"/>
              </a:solidFill>
              <a:effectLst/>
              <a:latin typeface="+mn-lt"/>
              <a:ea typeface="+mn-ea"/>
              <a:cs typeface="+mn-cs"/>
            </a:rPr>
            <a:t>F_inputs tab</a:t>
          </a:r>
          <a:endParaRPr lang="en-GB">
            <a:effectLst/>
          </a:endParaRPr>
        </a:p>
        <a:p>
          <a:r>
            <a:rPr lang="en-GB" sz="1100">
              <a:solidFill>
                <a:schemeClr val="dk1"/>
              </a:solidFill>
              <a:effectLst/>
              <a:latin typeface="+mn-lt"/>
              <a:ea typeface="+mn-ea"/>
              <a:cs typeface="+mn-cs"/>
            </a:rPr>
            <a:t>Contains the relevant cost data for assessing the cost adjustment claims from the company's business plan tables. This data is reported from fountain, our data storage and reporting system</a:t>
          </a:r>
          <a:endParaRPr lang="en-GB">
            <a:effectLst/>
          </a:endParaRPr>
        </a:p>
        <a:p>
          <a:pPr eaLnBrk="1" fontAlgn="auto" latinLnBrk="0" hangingPunct="1"/>
          <a:r>
            <a:rPr lang="en-GB" sz="1100" u="sng" baseline="0">
              <a:solidFill>
                <a:schemeClr val="dk1"/>
              </a:solidFill>
              <a:effectLst/>
              <a:latin typeface="+mn-lt"/>
              <a:ea typeface="+mn-ea"/>
              <a:cs typeface="+mn-cs"/>
            </a:rPr>
            <a:t>WSX-WN601001 to WSX-WWN804001</a:t>
          </a:r>
          <a:endParaRPr lang="en-GB">
            <a:effectLst/>
          </a:endParaRPr>
        </a:p>
        <a:p>
          <a:pPr eaLnBrk="1" fontAlgn="auto" latinLnBrk="0" hangingPunct="1"/>
          <a:r>
            <a:rPr lang="en-GB" sz="1100">
              <a:solidFill>
                <a:schemeClr val="dk1"/>
              </a:solidFill>
              <a:effectLst/>
              <a:latin typeface="+mn-lt"/>
              <a:ea typeface="+mn-ea"/>
              <a:cs typeface="+mn-cs"/>
            </a:rPr>
            <a:t>Each tab named 'XXX-xx', where XXX stands for the company's acronym and xx stands for the claim number, includes a short description of the claim, our assessment of the claim and our adjustment decision for the claim.</a:t>
          </a:r>
          <a:endParaRPr lang="en-GB">
            <a:effectLst/>
          </a:endParaRPr>
        </a:p>
        <a:p>
          <a:pPr eaLnBrk="1" fontAlgn="auto" latinLnBrk="0" hangingPunct="1"/>
          <a:r>
            <a:rPr lang="en-GB" sz="1100" u="sng">
              <a:solidFill>
                <a:schemeClr val="dk1"/>
              </a:solidFill>
              <a:effectLst/>
              <a:latin typeface="+mn-lt"/>
              <a:ea typeface="+mn-ea"/>
              <a:cs typeface="+mn-cs"/>
            </a:rPr>
            <a:t>Summary tab</a:t>
          </a:r>
          <a:endParaRPr lang="en-GB">
            <a:effectLst/>
          </a:endParaRPr>
        </a:p>
        <a:p>
          <a:r>
            <a:rPr lang="en-GB" sz="1100" baseline="0">
              <a:solidFill>
                <a:schemeClr val="dk1"/>
              </a:solidFill>
              <a:effectLst/>
              <a:latin typeface="+mn-lt"/>
              <a:ea typeface="+mn-ea"/>
              <a:cs typeface="+mn-cs"/>
            </a:rPr>
            <a:t>It includes a summary of all our adjustments, including the overall assessment result, allowance and an assessment of the quality of the claim submitted.</a:t>
          </a:r>
          <a:endParaRPr lang="en-GB">
            <a:effectLst/>
          </a:endParaRP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153591</xdr:colOff>
      <xdr:row>1</xdr:row>
      <xdr:rowOff>140494</xdr:rowOff>
    </xdr:from>
    <xdr:to>
      <xdr:col>14</xdr:col>
      <xdr:colOff>541734</xdr:colOff>
      <xdr:row>35</xdr:row>
      <xdr:rowOff>0</xdr:rowOff>
    </xdr:to>
    <xdr:sp macro="" textlink="">
      <xdr:nvSpPr>
        <xdr:cNvPr id="2" name="TextBox 1">
          <a:extLst>
            <a:ext uri="{FF2B5EF4-FFF2-40B4-BE49-F238E27FC236}">
              <a16:creationId xmlns="" xmlns:a16="http://schemas.microsoft.com/office/drawing/2014/main" id="{00000000-0008-0000-0500-000002000000}"/>
            </a:ext>
          </a:extLst>
        </xdr:cNvPr>
        <xdr:cNvSpPr txBox="1"/>
      </xdr:nvSpPr>
      <xdr:spPr>
        <a:xfrm>
          <a:off x="153591" y="408385"/>
          <a:ext cx="8978503" cy="5931694"/>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i="0" baseline="0">
              <a:solidFill>
                <a:schemeClr val="dk1"/>
              </a:solidFill>
              <a:effectLst/>
              <a:latin typeface="+mn-lt"/>
              <a:ea typeface="+mn-ea"/>
              <a:cs typeface="+mn-cs"/>
            </a:rPr>
            <a:t>1. Need for investment </a:t>
          </a:r>
          <a:endParaRPr lang="en-GB" sz="1000">
            <a:effectLst/>
          </a:endParaRPr>
        </a:p>
        <a:p>
          <a:r>
            <a:rPr lang="en-GB" sz="1000" b="0" i="0" baseline="0">
              <a:solidFill>
                <a:schemeClr val="dk1"/>
              </a:solidFill>
              <a:effectLst/>
              <a:latin typeface="+mn-lt"/>
              <a:ea typeface="+mn-ea"/>
              <a:cs typeface="+mn-cs"/>
            </a:rPr>
            <a:t>• What incremental improvement would the proposal deliver? </a:t>
          </a:r>
          <a:endParaRPr lang="en-GB" sz="1000">
            <a:effectLst/>
          </a:endParaRPr>
        </a:p>
        <a:p>
          <a:r>
            <a:rPr lang="en-GB" sz="1000" b="0" i="0" baseline="0">
              <a:solidFill>
                <a:schemeClr val="dk1"/>
              </a:solidFill>
              <a:effectLst/>
              <a:latin typeface="+mn-lt"/>
              <a:ea typeface="+mn-ea"/>
              <a:cs typeface="+mn-cs"/>
            </a:rPr>
            <a:t>• Is there persuasive evidence that an investment is required? </a:t>
          </a:r>
          <a:endParaRPr lang="en-GB" sz="1000">
            <a:effectLst/>
          </a:endParaRPr>
        </a:p>
        <a:p>
          <a:r>
            <a:rPr lang="en-GB" sz="1000" b="0" i="0" baseline="0">
              <a:solidFill>
                <a:schemeClr val="dk1"/>
              </a:solidFill>
              <a:effectLst/>
              <a:latin typeface="+mn-lt"/>
              <a:ea typeface="+mn-ea"/>
              <a:cs typeface="+mn-cs"/>
            </a:rPr>
            <a:t>• Where appropriate, is there evidence – assured by the customer challenge group (CCG) – that customers support the project? </a:t>
          </a:r>
          <a:endParaRPr lang="en-GB" sz="1000">
            <a:effectLst/>
          </a:endParaRPr>
        </a:p>
        <a:p>
          <a:endParaRPr lang="en-GB" sz="1000" b="1" i="0" u="none" strike="noStrike" baseline="0">
            <a:solidFill>
              <a:schemeClr val="dk1"/>
            </a:solidFill>
            <a:latin typeface="+mn-lt"/>
            <a:ea typeface="+mn-ea"/>
            <a:cs typeface="+mn-cs"/>
          </a:endParaRPr>
        </a:p>
        <a:p>
          <a:r>
            <a:rPr lang="en-GB" sz="1000" b="1" i="0" u="none" strike="noStrike" baseline="0">
              <a:solidFill>
                <a:schemeClr val="dk1"/>
              </a:solidFill>
              <a:latin typeface="+mn-lt"/>
              <a:ea typeface="+mn-ea"/>
              <a:cs typeface="+mn-cs"/>
            </a:rPr>
            <a:t>2. Need for cost adjustment</a:t>
          </a:r>
          <a:r>
            <a:rPr lang="en-GB" sz="1000" b="0" i="0" u="none" strike="noStrike" baseline="0">
              <a:solidFill>
                <a:schemeClr val="dk1"/>
              </a:solidFill>
              <a:latin typeface="+mn-lt"/>
              <a:ea typeface="+mn-ea"/>
              <a:cs typeface="+mn-cs"/>
            </a:rPr>
            <a:t> </a:t>
          </a:r>
        </a:p>
        <a:p>
          <a:r>
            <a:rPr lang="en-GB" sz="1000" b="0" i="0" u="none" strike="noStrike" baseline="0">
              <a:solidFill>
                <a:schemeClr val="dk1"/>
              </a:solidFill>
              <a:latin typeface="+mn-lt"/>
              <a:ea typeface="+mn-ea"/>
              <a:cs typeface="+mn-cs"/>
            </a:rPr>
            <a:t>• Is there persuasive evidence that the cost claim is not included (or, if the models are not known, would be unlikely to be included) in our modelled baseline? </a:t>
          </a:r>
        </a:p>
        <a:p>
          <a:r>
            <a:rPr lang="en-GB" sz="1000" b="0" i="0" u="none" strike="noStrike" baseline="0">
              <a:solidFill>
                <a:schemeClr val="dk1"/>
              </a:solidFill>
              <a:latin typeface="+mn-lt"/>
              <a:ea typeface="+mn-ea"/>
              <a:cs typeface="+mn-cs"/>
            </a:rPr>
            <a:t>• Is it clear the allowances would, in the round, be insufficient to accommodate special factors without a claim? </a:t>
          </a:r>
        </a:p>
        <a:p>
          <a:endParaRPr lang="en-GB" sz="1000" b="0" i="0" u="none" strike="noStrike" baseline="0">
            <a:solidFill>
              <a:schemeClr val="dk1"/>
            </a:solidFill>
            <a:latin typeface="+mn-lt"/>
            <a:ea typeface="+mn-ea"/>
            <a:cs typeface="+mn-cs"/>
          </a:endParaRPr>
        </a:p>
        <a:p>
          <a:r>
            <a:rPr lang="en-GB" sz="1000" b="1" i="0" u="none" strike="noStrike" baseline="0">
              <a:solidFill>
                <a:schemeClr val="dk1"/>
              </a:solidFill>
              <a:latin typeface="+mn-lt"/>
              <a:ea typeface="+mn-ea"/>
              <a:cs typeface="+mn-cs"/>
            </a:rPr>
            <a:t>3. Management control </a:t>
          </a:r>
        </a:p>
        <a:p>
          <a:r>
            <a:rPr lang="en-GB" sz="1000" b="0" i="0" u="none" strike="noStrike" baseline="0">
              <a:solidFill>
                <a:schemeClr val="dk1"/>
              </a:solidFill>
              <a:latin typeface="+mn-lt"/>
              <a:ea typeface="+mn-ea"/>
              <a:cs typeface="+mn-cs"/>
            </a:rPr>
            <a:t>• Is the cost driven by factors beyond management control? </a:t>
          </a:r>
        </a:p>
        <a:p>
          <a:r>
            <a:rPr lang="en-GB" sz="1000" b="0" i="0" u="none" strike="noStrike" baseline="0">
              <a:solidFill>
                <a:schemeClr val="dk1"/>
              </a:solidFill>
              <a:latin typeface="+mn-lt"/>
              <a:ea typeface="+mn-ea"/>
              <a:cs typeface="+mn-cs"/>
            </a:rPr>
            <a:t>• Is there persuasive evidence that the company has taken all reasonable steps to control the cost? </a:t>
          </a:r>
        </a:p>
        <a:p>
          <a:endParaRPr lang="en-GB" sz="1000" b="0" i="0" u="none" strike="noStrike" baseline="0">
            <a:solidFill>
              <a:schemeClr val="dk1"/>
            </a:solidFill>
            <a:latin typeface="+mn-lt"/>
            <a:ea typeface="+mn-ea"/>
            <a:cs typeface="+mn-cs"/>
          </a:endParaRPr>
        </a:p>
        <a:p>
          <a:r>
            <a:rPr lang="en-GB" sz="1000" b="1" i="0" u="none" strike="noStrike" baseline="0">
              <a:solidFill>
                <a:schemeClr val="dk1"/>
              </a:solidFill>
              <a:latin typeface="+mn-lt"/>
              <a:ea typeface="+mn-ea"/>
              <a:cs typeface="+mn-cs"/>
            </a:rPr>
            <a:t>4. Best option for customers </a:t>
          </a:r>
        </a:p>
        <a:p>
          <a:r>
            <a:rPr lang="en-GB" sz="1000" b="0" i="0" u="none" strike="noStrike" baseline="0">
              <a:solidFill>
                <a:schemeClr val="dk1"/>
              </a:solidFill>
              <a:latin typeface="+mn-lt"/>
              <a:ea typeface="+mn-ea"/>
              <a:cs typeface="+mn-cs"/>
            </a:rPr>
            <a:t>• Does the proposal deliver outcomes that reflect customers’ priorities, identified through customer engagement? Is there CCG assurance that the company has engaged with customers on the project and this engagement been taken account of? </a:t>
          </a:r>
        </a:p>
        <a:p>
          <a:r>
            <a:rPr lang="en-GB" sz="1000" b="0" i="0" u="none" strike="noStrike" baseline="0">
              <a:solidFill>
                <a:schemeClr val="dk1"/>
              </a:solidFill>
              <a:latin typeface="+mn-lt"/>
              <a:ea typeface="+mn-ea"/>
              <a:cs typeface="+mn-cs"/>
            </a:rPr>
            <a:t>• Did the company consider an appropriate range of options with a robust cost–benefit analysis before concluding that the proposed option should be pursued? </a:t>
          </a:r>
        </a:p>
        <a:p>
          <a:r>
            <a:rPr lang="en-GB" sz="1000" b="0" i="0" u="none" strike="noStrike" baseline="0">
              <a:solidFill>
                <a:schemeClr val="dk1"/>
              </a:solidFill>
              <a:latin typeface="+mn-lt"/>
              <a:ea typeface="+mn-ea"/>
              <a:cs typeface="+mn-cs"/>
            </a:rPr>
            <a:t>• Is there persuasive evidence that the proposed solution represents the best value for customers in the long term, including evidence from customer engagement? </a:t>
          </a:r>
        </a:p>
        <a:p>
          <a:r>
            <a:rPr lang="en-GB" sz="1000" b="0" i="0" u="none" strike="noStrike" baseline="0">
              <a:solidFill>
                <a:schemeClr val="dk1"/>
              </a:solidFill>
              <a:latin typeface="+mn-lt"/>
              <a:ea typeface="+mn-ea"/>
              <a:cs typeface="+mn-cs"/>
            </a:rPr>
            <a:t>• Has risk been assessed? Have flexible, lower risk solutions been assessed? </a:t>
          </a:r>
        </a:p>
        <a:p>
          <a:r>
            <a:rPr lang="en-GB" sz="1000" b="0" i="0" u="none" strike="noStrike" baseline="0">
              <a:solidFill>
                <a:schemeClr val="dk1"/>
              </a:solidFill>
              <a:latin typeface="+mn-lt"/>
              <a:ea typeface="+mn-ea"/>
              <a:cs typeface="+mn-cs"/>
            </a:rPr>
            <a:t>• Has the impact on natural capital and the environment been considered? </a:t>
          </a:r>
        </a:p>
        <a:p>
          <a:endParaRPr lang="en-GB" sz="1000" b="0" i="0" u="none" strike="noStrike" baseline="0">
            <a:solidFill>
              <a:schemeClr val="dk1"/>
            </a:solidFill>
            <a:latin typeface="+mn-lt"/>
            <a:ea typeface="+mn-ea"/>
            <a:cs typeface="+mn-cs"/>
          </a:endParaRPr>
        </a:p>
        <a:p>
          <a:r>
            <a:rPr lang="en-GB" sz="1000" b="1" i="0" u="none" strike="noStrike" baseline="0">
              <a:solidFill>
                <a:schemeClr val="dk1"/>
              </a:solidFill>
              <a:latin typeface="+mn-lt"/>
              <a:ea typeface="+mn-ea"/>
              <a:cs typeface="+mn-cs"/>
            </a:rPr>
            <a:t>5. Robustness and efficiency of costs </a:t>
          </a:r>
        </a:p>
        <a:p>
          <a:r>
            <a:rPr lang="en-GB" sz="1000" b="0" i="0" u="none" strike="noStrike" baseline="0">
              <a:solidFill>
                <a:schemeClr val="dk1"/>
              </a:solidFill>
              <a:latin typeface="+mn-lt"/>
              <a:ea typeface="+mn-ea"/>
              <a:cs typeface="+mn-cs"/>
            </a:rPr>
            <a:t>• Is there persuasive evidence that the cost estimates are robust and efficient? </a:t>
          </a:r>
        </a:p>
        <a:p>
          <a:r>
            <a:rPr lang="en-GB" sz="1000" b="0" i="0" u="none" strike="noStrike" baseline="0">
              <a:solidFill>
                <a:schemeClr val="dk1"/>
              </a:solidFill>
              <a:latin typeface="+mn-lt"/>
              <a:ea typeface="+mn-ea"/>
              <a:cs typeface="+mn-cs"/>
            </a:rPr>
            <a:t>• Is there high quality third party assurance for the robustness of the cost estimates? </a:t>
          </a:r>
        </a:p>
        <a:p>
          <a:endParaRPr lang="en-GB" sz="1000" b="0" i="0" u="none" strike="noStrike" baseline="0">
            <a:solidFill>
              <a:schemeClr val="dk1"/>
            </a:solidFill>
            <a:latin typeface="+mn-lt"/>
            <a:ea typeface="+mn-ea"/>
            <a:cs typeface="+mn-cs"/>
          </a:endParaRPr>
        </a:p>
        <a:p>
          <a:r>
            <a:rPr lang="en-GB" sz="1000" b="1" i="0" u="none" strike="noStrike" baseline="0">
              <a:solidFill>
                <a:schemeClr val="dk1"/>
              </a:solidFill>
              <a:latin typeface="+mn-lt"/>
              <a:ea typeface="+mn-ea"/>
              <a:cs typeface="+mn-cs"/>
            </a:rPr>
            <a:t>6. Customer protection </a:t>
          </a:r>
        </a:p>
        <a:p>
          <a:r>
            <a:rPr lang="en-GB" sz="1000" b="0" i="0" u="none" strike="noStrike" baseline="0">
              <a:solidFill>
                <a:schemeClr val="dk1"/>
              </a:solidFill>
              <a:latin typeface="+mn-lt"/>
              <a:ea typeface="+mn-ea"/>
              <a:cs typeface="+mn-cs"/>
            </a:rPr>
            <a:t>• Are customers protected if the investment is cancelled, delayed or reduced in scope? </a:t>
          </a:r>
        </a:p>
        <a:p>
          <a:r>
            <a:rPr lang="en-GB" sz="1000" b="0" i="0" u="none" strike="noStrike" baseline="0">
              <a:solidFill>
                <a:schemeClr val="dk1"/>
              </a:solidFill>
              <a:latin typeface="+mn-lt"/>
              <a:ea typeface="+mn-ea"/>
              <a:cs typeface="+mn-cs"/>
            </a:rPr>
            <a:t>• Are the customer benefits that relate to the claim linked to outcomes and to a suitable incentive in the company’s business plan? </a:t>
          </a:r>
        </a:p>
        <a:p>
          <a:endParaRPr lang="en-GB" sz="1000" b="0" i="0" u="none" strike="noStrike" baseline="0">
            <a:solidFill>
              <a:schemeClr val="dk1"/>
            </a:solidFill>
            <a:latin typeface="+mn-lt"/>
            <a:ea typeface="+mn-ea"/>
            <a:cs typeface="+mn-cs"/>
          </a:endParaRPr>
        </a:p>
        <a:p>
          <a:r>
            <a:rPr lang="en-GB" sz="1000" b="1" i="0" u="none" strike="noStrike" baseline="0">
              <a:solidFill>
                <a:schemeClr val="dk1"/>
              </a:solidFill>
              <a:latin typeface="+mn-lt"/>
              <a:ea typeface="+mn-ea"/>
              <a:cs typeface="+mn-cs"/>
            </a:rPr>
            <a:t>7. Affordability </a:t>
          </a:r>
        </a:p>
        <a:p>
          <a:r>
            <a:rPr lang="en-GB" sz="1000" b="0" i="0" u="none" strike="noStrike" baseline="0">
              <a:solidFill>
                <a:schemeClr val="dk1"/>
              </a:solidFill>
              <a:latin typeface="+mn-lt"/>
              <a:ea typeface="+mn-ea"/>
              <a:cs typeface="+mn-cs"/>
            </a:rPr>
            <a:t>• Has the impact on affordability been considered? </a:t>
          </a:r>
        </a:p>
        <a:p>
          <a:r>
            <a:rPr lang="en-GB" sz="1000" b="0" i="0" u="none" strike="noStrike" baseline="0">
              <a:solidFill>
                <a:schemeClr val="dk1"/>
              </a:solidFill>
              <a:latin typeface="+mn-lt"/>
              <a:ea typeface="+mn-ea"/>
              <a:cs typeface="+mn-cs"/>
            </a:rPr>
            <a:t>• For large investment schemes in particular, is there persuasive evidence that the investment does not raise bills higher than what is affordable? </a:t>
          </a:r>
        </a:p>
        <a:p>
          <a:endParaRPr lang="en-GB" sz="1000" b="0" i="0" u="none" strike="noStrike" baseline="0">
            <a:solidFill>
              <a:schemeClr val="dk1"/>
            </a:solidFill>
            <a:latin typeface="+mn-lt"/>
            <a:ea typeface="+mn-ea"/>
            <a:cs typeface="+mn-cs"/>
          </a:endParaRPr>
        </a:p>
        <a:p>
          <a:r>
            <a:rPr lang="en-GB" sz="1000" b="1" i="0" u="none" strike="noStrike" baseline="0">
              <a:solidFill>
                <a:schemeClr val="dk1"/>
              </a:solidFill>
              <a:latin typeface="+mn-lt"/>
              <a:ea typeface="+mn-ea"/>
              <a:cs typeface="+mn-cs"/>
            </a:rPr>
            <a:t>8. Board assurance </a:t>
          </a:r>
        </a:p>
        <a:p>
          <a:r>
            <a:rPr lang="en-GB" sz="1000" b="0" i="0" u="none" strike="noStrike" baseline="0">
              <a:solidFill>
                <a:schemeClr val="dk1"/>
              </a:solidFill>
              <a:latin typeface="+mn-lt"/>
              <a:ea typeface="+mn-ea"/>
              <a:cs typeface="+mn-cs"/>
            </a:rPr>
            <a:t>• Does the company’s Board provide assurance that investment proposals are robust and deliverable, that a proper appraisal of options has taken place and that the option proposed is the best one for customers? </a:t>
          </a:r>
        </a:p>
        <a:p>
          <a:r>
            <a:rPr lang="en-GB" sz="1000" b="0" i="0" u="none" strike="noStrike" baseline="0">
              <a:solidFill>
                <a:schemeClr val="dk1"/>
              </a:solidFill>
              <a:latin typeface="+mn-lt"/>
              <a:ea typeface="+mn-ea"/>
              <a:cs typeface="+mn-cs"/>
            </a:rPr>
            <a:t>	</a:t>
          </a:r>
        </a:p>
        <a:p>
          <a:endParaRPr lang="en-GB" sz="1000" b="0" i="0" u="none" strike="noStrike" baseline="0">
            <a:solidFill>
              <a:schemeClr val="dk1"/>
            </a:solidFill>
            <a:latin typeface="+mn-lt"/>
            <a:ea typeface="+mn-ea"/>
            <a:cs typeface="+mn-cs"/>
          </a:endParaRPr>
        </a:p>
        <a:p>
          <a:r>
            <a:rPr lang="en-GB" sz="1000" b="0" i="0" u="none" strike="noStrike" baseline="0">
              <a:solidFill>
                <a:schemeClr val="dk1"/>
              </a:solidFill>
              <a:latin typeface="+mn-lt"/>
              <a:ea typeface="+mn-ea"/>
              <a:cs typeface="+mn-cs"/>
            </a:rPr>
            <a:t>	</a:t>
          </a:r>
        </a:p>
        <a:p>
          <a:endParaRPr lang="en-GB" sz="10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221591</xdr:colOff>
      <xdr:row>25</xdr:row>
      <xdr:rowOff>9261</xdr:rowOff>
    </xdr:from>
    <xdr:ext cx="6755471" cy="2675732"/>
    <xdr:sp macro="" textlink="">
      <xdr:nvSpPr>
        <xdr:cNvPr id="2" name="TextBox 1">
          <a:extLst>
            <a:ext uri="{FF2B5EF4-FFF2-40B4-BE49-F238E27FC236}">
              <a16:creationId xmlns="" xmlns:a16="http://schemas.microsoft.com/office/drawing/2014/main" id="{00000000-0008-0000-0400-000002000000}"/>
            </a:ext>
          </a:extLst>
        </xdr:cNvPr>
        <xdr:cNvSpPr txBox="1"/>
      </xdr:nvSpPr>
      <xdr:spPr>
        <a:xfrm>
          <a:off x="9088500" y="6653670"/>
          <a:ext cx="6755471" cy="2675732"/>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pPr marL="0" marR="0" lvl="0" indent="0" defTabSz="914400" eaLnBrk="1" fontAlgn="auto" latinLnBrk="0" hangingPunct="1">
            <a:lnSpc>
              <a:spcPct val="100000"/>
            </a:lnSpc>
            <a:spcBef>
              <a:spcPts val="0"/>
            </a:spcBef>
            <a:spcAft>
              <a:spcPts val="0"/>
            </a:spcAft>
            <a:buClrTx/>
            <a:buSzTx/>
            <a:buFontTx/>
            <a:buNone/>
            <a:tabLst/>
            <a:defRPr/>
          </a:pPr>
          <a:r>
            <a:rPr lang="en-GB" sz="1100"/>
            <a:t>The claim cost of £42m</a:t>
          </a:r>
          <a:r>
            <a:rPr lang="en-GB" sz="1100" baseline="0"/>
            <a:t> </a:t>
          </a:r>
          <a:r>
            <a:rPr lang="en-GB" sz="1100"/>
            <a:t>is gross</a:t>
          </a:r>
          <a:r>
            <a:rPr lang="en-GB" sz="1100" baseline="0"/>
            <a:t> of any implicit allowance. WSX estimates the implicit allowance to be zero on the grounds that our econometric models as per the March 2018 consultation don't account for the size of the non-infrastructure assets. (</a:t>
          </a:r>
          <a:r>
            <a:rPr lang="en-GB" sz="1100" i="1" baseline="0">
              <a:solidFill>
                <a:schemeClr val="dk1"/>
              </a:solidFill>
              <a:effectLst/>
              <a:latin typeface="+mn-lt"/>
              <a:ea typeface="+mn-ea"/>
              <a:cs typeface="+mn-cs"/>
            </a:rPr>
            <a:t>Source: 08.07 - Claim WSX03 summary - Number of non-infrastructure water supply assets.pdf)</a:t>
          </a:r>
          <a:endParaRPr lang="en-GB">
            <a:effectLst/>
          </a:endParaRPr>
        </a:p>
        <a:p>
          <a:r>
            <a:rPr lang="en-GB" sz="1100"/>
            <a:t>However, our </a:t>
          </a:r>
          <a:r>
            <a:rPr lang="en-GB" sz="1100" baseline="0"/>
            <a:t>current econometric models account for at least part of what the company claims. Our estimated </a:t>
          </a:r>
          <a:r>
            <a:rPr lang="en-GB" sz="1100" b="0" baseline="0"/>
            <a:t>implicit allowance is £7.6m. </a:t>
          </a:r>
          <a:r>
            <a:rPr lang="en-GB" sz="1100" baseline="0">
              <a:solidFill>
                <a:sysClr val="windowText" lastClr="000000"/>
              </a:solidFill>
            </a:rPr>
            <a:t>Below is a summary of how we calculate the implicit allowance. </a:t>
          </a:r>
        </a:p>
        <a:p>
          <a:endParaRPr lang="en-GB" sz="1100" baseline="0">
            <a:solidFill>
              <a:sysClr val="windowText" lastClr="000000"/>
            </a:solidFill>
          </a:endParaRPr>
        </a:p>
        <a:p>
          <a:r>
            <a:rPr lang="en-GB" sz="1100" baseline="0">
              <a:solidFill>
                <a:sysClr val="windowText" lastClr="000000"/>
              </a:solidFill>
            </a:rPr>
            <a:t>IA = adjusted-R2 of Z  x £42m</a:t>
          </a:r>
        </a:p>
        <a:p>
          <a:r>
            <a:rPr lang="en-GB" sz="1100" baseline="0">
              <a:solidFill>
                <a:sysClr val="windowText" lastClr="000000"/>
              </a:solidFill>
            </a:rPr>
            <a:t>Where:</a:t>
          </a:r>
        </a:p>
        <a:p>
          <a:r>
            <a:rPr lang="en-GB" sz="1100" baseline="0">
              <a:solidFill>
                <a:sysClr val="windowText" lastClr="000000"/>
              </a:solidFill>
            </a:rPr>
            <a:t>   Z is a new dependent variable defined as the weighted average water treated by WTW size band </a:t>
          </a:r>
        </a:p>
        <a:p>
          <a:r>
            <a:rPr lang="en-GB" sz="1100" baseline="0">
              <a:solidFill>
                <a:sysClr val="windowText" lastClr="000000"/>
              </a:solidFill>
            </a:rPr>
            <a:t>  The independent variables are the drivers used in our current water models. </a:t>
          </a:r>
        </a:p>
        <a:p>
          <a:r>
            <a:rPr lang="en-GB" sz="1100" baseline="0">
              <a:solidFill>
                <a:sysClr val="windowText" lastClr="000000"/>
              </a:solidFill>
            </a:rPr>
            <a:t>   £42m is the cost of the claim.</a:t>
          </a:r>
        </a:p>
        <a:p>
          <a:endParaRPr lang="en-GB" sz="1100" baseline="0">
            <a:solidFill>
              <a:sysClr val="windowText" lastClr="000000"/>
            </a:solidFill>
          </a:endParaRPr>
        </a:p>
        <a:p>
          <a:r>
            <a:rPr lang="en-GB" sz="1100" baseline="0">
              <a:solidFill>
                <a:sysClr val="windowText" lastClr="000000"/>
              </a:solidFill>
            </a:rPr>
            <a:t>We triangulate the adjusted-R2 across the several water model specifications. </a:t>
          </a:r>
        </a:p>
      </xdr:txBody>
    </xdr:sp>
    <xdr:clientData/>
  </xdr:oneCellAnchor>
  <xdr:oneCellAnchor>
    <xdr:from>
      <xdr:col>1</xdr:col>
      <xdr:colOff>1768078</xdr:colOff>
      <xdr:row>45</xdr:row>
      <xdr:rowOff>184545</xdr:rowOff>
    </xdr:from>
    <xdr:ext cx="2976563" cy="482203"/>
    <xdr:sp macro="" textlink="">
      <xdr:nvSpPr>
        <xdr:cNvPr id="3" name="TextBox 2">
          <a:extLst>
            <a:ext uri="{FF2B5EF4-FFF2-40B4-BE49-F238E27FC236}">
              <a16:creationId xmlns="" xmlns:a16="http://schemas.microsoft.com/office/drawing/2014/main" id="{00000000-0008-0000-0400-000003000000}"/>
            </a:ext>
          </a:extLst>
        </xdr:cNvPr>
        <xdr:cNvSpPr txBox="1"/>
      </xdr:nvSpPr>
      <xdr:spPr>
        <a:xfrm>
          <a:off x="1922859" y="677465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595313</xdr:colOff>
      <xdr:row>28</xdr:row>
      <xdr:rowOff>125808</xdr:rowOff>
    </xdr:from>
    <xdr:ext cx="8239125" cy="609013"/>
    <xdr:sp macro="" textlink="">
      <xdr:nvSpPr>
        <xdr:cNvPr id="2" name="TextBox 1">
          <a:extLst>
            <a:ext uri="{FF2B5EF4-FFF2-40B4-BE49-F238E27FC236}">
              <a16:creationId xmlns="" xmlns:a16="http://schemas.microsoft.com/office/drawing/2014/main" id="{00000000-0008-0000-0400-000002000000}"/>
            </a:ext>
          </a:extLst>
        </xdr:cNvPr>
        <xdr:cNvSpPr txBox="1"/>
      </xdr:nvSpPr>
      <xdr:spPr>
        <a:xfrm>
          <a:off x="3848932" y="8326379"/>
          <a:ext cx="8239125" cy="60901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endParaRPr lang="en-GB" sz="1100"/>
        </a:p>
        <a:p>
          <a:r>
            <a:rPr lang="en-GB" sz="1100">
              <a:solidFill>
                <a:schemeClr val="dk1"/>
              </a:solidFill>
              <a:effectLst/>
              <a:latin typeface="+mn-lt"/>
              <a:ea typeface="+mn-ea"/>
              <a:cs typeface="+mn-cs"/>
            </a:rPr>
            <a:t>There is an allowance in our model for new development, growth at sewage treatment growth and sewer flooding enhancement. Specifically, the allowance apportioned to sewer flooding for WSX in the Ofwat model is £54.316m. </a:t>
          </a:r>
        </a:p>
      </xdr:txBody>
    </xdr:sp>
    <xdr:clientData/>
  </xdr:oneCellAnchor>
  <xdr:oneCellAnchor>
    <xdr:from>
      <xdr:col>1</xdr:col>
      <xdr:colOff>1768078</xdr:colOff>
      <xdr:row>47</xdr:row>
      <xdr:rowOff>184545</xdr:rowOff>
    </xdr:from>
    <xdr:ext cx="2976563" cy="482203"/>
    <xdr:sp macro="" textlink="">
      <xdr:nvSpPr>
        <xdr:cNvPr id="3" name="TextBox 2">
          <a:extLst>
            <a:ext uri="{FF2B5EF4-FFF2-40B4-BE49-F238E27FC236}">
              <a16:creationId xmlns="" xmlns:a16="http://schemas.microsoft.com/office/drawing/2014/main"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1768078</xdr:colOff>
      <xdr:row>47</xdr:row>
      <xdr:rowOff>184545</xdr:rowOff>
    </xdr:from>
    <xdr:ext cx="2976563" cy="482203"/>
    <xdr:sp macro="" textlink="">
      <xdr:nvSpPr>
        <xdr:cNvPr id="3" name="TextBox 2">
          <a:extLst>
            <a:ext uri="{FF2B5EF4-FFF2-40B4-BE49-F238E27FC236}">
              <a16:creationId xmlns="" xmlns:a16="http://schemas.microsoft.com/office/drawing/2014/main"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7" name="TextBox 6">
          <a:extLst>
            <a:ext uri="{FF2B5EF4-FFF2-40B4-BE49-F238E27FC236}">
              <a16:creationId xmlns="" xmlns:a16="http://schemas.microsoft.com/office/drawing/2014/main" id="{00000000-0008-0000-0400-000003000000}"/>
            </a:ext>
          </a:extLst>
        </xdr:cNvPr>
        <xdr:cNvSpPr txBox="1"/>
      </xdr:nvSpPr>
      <xdr:spPr>
        <a:xfrm>
          <a:off x="1920478" y="16524683"/>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11" name="TextBox 10">
          <a:extLst>
            <a:ext uri="{FF2B5EF4-FFF2-40B4-BE49-F238E27FC236}">
              <a16:creationId xmlns:a16="http://schemas.microsoft.com/office/drawing/2014/main" xmlns="" id="{00000000-0008-0000-0400-000003000000}"/>
            </a:ext>
          </a:extLst>
        </xdr:cNvPr>
        <xdr:cNvSpPr txBox="1"/>
      </xdr:nvSpPr>
      <xdr:spPr>
        <a:xfrm>
          <a:off x="1920478" y="16524683"/>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15" name="TextBox 14">
          <a:extLst>
            <a:ext uri="{FF2B5EF4-FFF2-40B4-BE49-F238E27FC236}">
              <a16:creationId xmlns="" xmlns:a16="http://schemas.microsoft.com/office/drawing/2014/main" id="{00000000-0008-0000-0400-000003000000}"/>
            </a:ext>
          </a:extLst>
        </xdr:cNvPr>
        <xdr:cNvSpPr txBox="1"/>
      </xdr:nvSpPr>
      <xdr:spPr>
        <a:xfrm>
          <a:off x="1615678" y="23168370"/>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19" name="TextBox 18">
          <a:extLst>
            <a:ext uri="{FF2B5EF4-FFF2-40B4-BE49-F238E27FC236}">
              <a16:creationId xmlns="" xmlns:a16="http://schemas.microsoft.com/office/drawing/2014/main" id="{00000000-0008-0000-0400-000003000000}"/>
            </a:ext>
          </a:extLst>
        </xdr:cNvPr>
        <xdr:cNvSpPr txBox="1"/>
      </xdr:nvSpPr>
      <xdr:spPr>
        <a:xfrm>
          <a:off x="1615678" y="23168370"/>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23" name="TextBox 22">
          <a:extLst>
            <a:ext uri="{FF2B5EF4-FFF2-40B4-BE49-F238E27FC236}">
              <a16:creationId xmlns:a16="http://schemas.microsoft.com/office/drawing/2014/main" xmlns="" id="{00000000-0008-0000-0400-000003000000}"/>
            </a:ext>
          </a:extLst>
        </xdr:cNvPr>
        <xdr:cNvSpPr txBox="1"/>
      </xdr:nvSpPr>
      <xdr:spPr>
        <a:xfrm>
          <a:off x="1615678" y="23168370"/>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27" name="TextBox 26">
          <a:extLst>
            <a:ext uri="{FF2B5EF4-FFF2-40B4-BE49-F238E27FC236}">
              <a16:creationId xmlns="" xmlns:a16="http://schemas.microsoft.com/office/drawing/2014/main" id="{00000000-0008-0000-0400-000003000000}"/>
            </a:ext>
          </a:extLst>
        </xdr:cNvPr>
        <xdr:cNvSpPr txBox="1"/>
      </xdr:nvSpPr>
      <xdr:spPr>
        <a:xfrm>
          <a:off x="1615678" y="247780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31" name="TextBox 30">
          <a:extLst>
            <a:ext uri="{FF2B5EF4-FFF2-40B4-BE49-F238E27FC236}">
              <a16:creationId xmlns="" xmlns:a16="http://schemas.microsoft.com/office/drawing/2014/main" id="{00000000-0008-0000-0400-000003000000}"/>
            </a:ext>
          </a:extLst>
        </xdr:cNvPr>
        <xdr:cNvSpPr txBox="1"/>
      </xdr:nvSpPr>
      <xdr:spPr>
        <a:xfrm>
          <a:off x="1615678" y="247780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35" name="TextBox 34">
          <a:extLst>
            <a:ext uri="{FF2B5EF4-FFF2-40B4-BE49-F238E27FC236}">
              <a16:creationId xmlns:a16="http://schemas.microsoft.com/office/drawing/2014/main" xmlns="" id="{00000000-0008-0000-0400-000003000000}"/>
            </a:ext>
          </a:extLst>
        </xdr:cNvPr>
        <xdr:cNvSpPr txBox="1"/>
      </xdr:nvSpPr>
      <xdr:spPr>
        <a:xfrm>
          <a:off x="1615678" y="247780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39" name="TextBox 38">
          <a:extLst>
            <a:ext uri="{FF2B5EF4-FFF2-40B4-BE49-F238E27FC236}">
              <a16:creationId xmlns="" xmlns:a16="http://schemas.microsoft.com/office/drawing/2014/main" id="{00000000-0008-0000-0400-000003000000}"/>
            </a:ext>
          </a:extLst>
        </xdr:cNvPr>
        <xdr:cNvSpPr txBox="1"/>
      </xdr:nvSpPr>
      <xdr:spPr>
        <a:xfrm>
          <a:off x="1615678" y="247780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43" name="TextBox 42">
          <a:extLst>
            <a:ext uri="{FF2B5EF4-FFF2-40B4-BE49-F238E27FC236}">
              <a16:creationId xmlns="" xmlns:a16="http://schemas.microsoft.com/office/drawing/2014/main" id="{00000000-0008-0000-0400-000003000000}"/>
            </a:ext>
          </a:extLst>
        </xdr:cNvPr>
        <xdr:cNvSpPr txBox="1"/>
      </xdr:nvSpPr>
      <xdr:spPr>
        <a:xfrm>
          <a:off x="1615678" y="247780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47" name="TextBox 46">
          <a:extLst>
            <a:ext uri="{FF2B5EF4-FFF2-40B4-BE49-F238E27FC236}">
              <a16:creationId xmlns:a16="http://schemas.microsoft.com/office/drawing/2014/main" xmlns="" id="{00000000-0008-0000-0400-000003000000}"/>
            </a:ext>
          </a:extLst>
        </xdr:cNvPr>
        <xdr:cNvSpPr txBox="1"/>
      </xdr:nvSpPr>
      <xdr:spPr>
        <a:xfrm>
          <a:off x="1615678" y="247780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51" name="TextBox 50">
          <a:extLst>
            <a:ext uri="{FF2B5EF4-FFF2-40B4-BE49-F238E27FC236}">
              <a16:creationId xmlns="" xmlns:a16="http://schemas.microsoft.com/office/drawing/2014/main" id="{00000000-0008-0000-0400-000003000000}"/>
            </a:ext>
          </a:extLst>
        </xdr:cNvPr>
        <xdr:cNvSpPr txBox="1"/>
      </xdr:nvSpPr>
      <xdr:spPr>
        <a:xfrm>
          <a:off x="1615678" y="247780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55" name="TextBox 54">
          <a:extLst>
            <a:ext uri="{FF2B5EF4-FFF2-40B4-BE49-F238E27FC236}">
              <a16:creationId xmlns="" xmlns:a16="http://schemas.microsoft.com/office/drawing/2014/main" id="{00000000-0008-0000-0400-000003000000}"/>
            </a:ext>
          </a:extLst>
        </xdr:cNvPr>
        <xdr:cNvSpPr txBox="1"/>
      </xdr:nvSpPr>
      <xdr:spPr>
        <a:xfrm>
          <a:off x="1615678" y="247780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59" name="TextBox 58">
          <a:extLst>
            <a:ext uri="{FF2B5EF4-FFF2-40B4-BE49-F238E27FC236}">
              <a16:creationId xmlns:a16="http://schemas.microsoft.com/office/drawing/2014/main" xmlns="" id="{00000000-0008-0000-0400-000003000000}"/>
            </a:ext>
          </a:extLst>
        </xdr:cNvPr>
        <xdr:cNvSpPr txBox="1"/>
      </xdr:nvSpPr>
      <xdr:spPr>
        <a:xfrm>
          <a:off x="1615678" y="247780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63" name="TextBox 62">
          <a:extLst>
            <a:ext uri="{FF2B5EF4-FFF2-40B4-BE49-F238E27FC236}">
              <a16:creationId xmlns="" xmlns:a16="http://schemas.microsoft.com/office/drawing/2014/main" id="{00000000-0008-0000-0400-000003000000}"/>
            </a:ext>
          </a:extLst>
        </xdr:cNvPr>
        <xdr:cNvSpPr txBox="1"/>
      </xdr:nvSpPr>
      <xdr:spPr>
        <a:xfrm>
          <a:off x="1615678" y="247780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67" name="TextBox 66">
          <a:extLst>
            <a:ext uri="{FF2B5EF4-FFF2-40B4-BE49-F238E27FC236}">
              <a16:creationId xmlns="" xmlns:a16="http://schemas.microsoft.com/office/drawing/2014/main" id="{00000000-0008-0000-0400-000003000000}"/>
            </a:ext>
          </a:extLst>
        </xdr:cNvPr>
        <xdr:cNvSpPr txBox="1"/>
      </xdr:nvSpPr>
      <xdr:spPr>
        <a:xfrm>
          <a:off x="1615678" y="247780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71" name="TextBox 70">
          <a:extLst>
            <a:ext uri="{FF2B5EF4-FFF2-40B4-BE49-F238E27FC236}">
              <a16:creationId xmlns:a16="http://schemas.microsoft.com/office/drawing/2014/main" xmlns="" id="{00000000-0008-0000-0400-000003000000}"/>
            </a:ext>
          </a:extLst>
        </xdr:cNvPr>
        <xdr:cNvSpPr txBox="1"/>
      </xdr:nvSpPr>
      <xdr:spPr>
        <a:xfrm>
          <a:off x="1615678" y="247780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75" name="TextBox 74">
          <a:extLst>
            <a:ext uri="{FF2B5EF4-FFF2-40B4-BE49-F238E27FC236}">
              <a16:creationId xmlns:a16="http://schemas.microsoft.com/office/drawing/2014/main" xmlns="" id="{00000000-0008-0000-0400-000003000000}"/>
            </a:ext>
          </a:extLst>
        </xdr:cNvPr>
        <xdr:cNvSpPr txBox="1"/>
      </xdr:nvSpPr>
      <xdr:spPr>
        <a:xfrm>
          <a:off x="1615678" y="247780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79" name="TextBox 78">
          <a:extLst>
            <a:ext uri="{FF2B5EF4-FFF2-40B4-BE49-F238E27FC236}">
              <a16:creationId xmlns:a16="http://schemas.microsoft.com/office/drawing/2014/main" xmlns="" id="{00000000-0008-0000-0400-000003000000}"/>
            </a:ext>
          </a:extLst>
        </xdr:cNvPr>
        <xdr:cNvSpPr txBox="1"/>
      </xdr:nvSpPr>
      <xdr:spPr>
        <a:xfrm>
          <a:off x="1615678" y="247780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83" name="TextBox 82">
          <a:extLst>
            <a:ext uri="{FF2B5EF4-FFF2-40B4-BE49-F238E27FC236}">
              <a16:creationId xmlns="" xmlns:a16="http://schemas.microsoft.com/office/drawing/2014/main" id="{00000000-0008-0000-0400-000003000000}"/>
            </a:ext>
          </a:extLst>
        </xdr:cNvPr>
        <xdr:cNvSpPr txBox="1"/>
      </xdr:nvSpPr>
      <xdr:spPr>
        <a:xfrm>
          <a:off x="1615678" y="247780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87" name="TextBox 86">
          <a:extLst>
            <a:ext uri="{FF2B5EF4-FFF2-40B4-BE49-F238E27FC236}">
              <a16:creationId xmlns:a16="http://schemas.microsoft.com/office/drawing/2014/main" xmlns="" id="{00000000-0008-0000-0400-000003000000}"/>
            </a:ext>
          </a:extLst>
        </xdr:cNvPr>
        <xdr:cNvSpPr txBox="1"/>
      </xdr:nvSpPr>
      <xdr:spPr>
        <a:xfrm>
          <a:off x="1615678" y="247780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91" name="TextBox 90">
          <a:extLst>
            <a:ext uri="{FF2B5EF4-FFF2-40B4-BE49-F238E27FC236}">
              <a16:creationId xmlns:a16="http://schemas.microsoft.com/office/drawing/2014/main" xmlns="" id="{00000000-0008-0000-0400-000003000000}"/>
            </a:ext>
          </a:extLst>
        </xdr:cNvPr>
        <xdr:cNvSpPr txBox="1"/>
      </xdr:nvSpPr>
      <xdr:spPr>
        <a:xfrm>
          <a:off x="1615678" y="247780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95" name="TextBox 94">
          <a:extLst>
            <a:ext uri="{FF2B5EF4-FFF2-40B4-BE49-F238E27FC236}">
              <a16:creationId xmlns="" xmlns:a16="http://schemas.microsoft.com/office/drawing/2014/main" id="{00000000-0008-0000-0400-000003000000}"/>
            </a:ext>
          </a:extLst>
        </xdr:cNvPr>
        <xdr:cNvSpPr txBox="1"/>
      </xdr:nvSpPr>
      <xdr:spPr>
        <a:xfrm>
          <a:off x="1615678" y="247780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39289</xdr:colOff>
      <xdr:row>47</xdr:row>
      <xdr:rowOff>32657</xdr:rowOff>
    </xdr:from>
    <xdr:ext cx="11331180" cy="2159053"/>
    <xdr:sp macro="" textlink="">
      <xdr:nvSpPr>
        <xdr:cNvPr id="96" name="TextBox 95">
          <a:extLst>
            <a:ext uri="{FF2B5EF4-FFF2-40B4-BE49-F238E27FC236}">
              <a16:creationId xmlns="" xmlns:a16="http://schemas.microsoft.com/office/drawing/2014/main" id="{00000000-0008-0000-0400-000005000000}"/>
            </a:ext>
          </a:extLst>
        </xdr:cNvPr>
        <xdr:cNvSpPr txBox="1"/>
      </xdr:nvSpPr>
      <xdr:spPr>
        <a:xfrm>
          <a:off x="194070" y="21672267"/>
          <a:ext cx="11331180" cy="215905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Analysis/Further arguments</a:t>
          </a:r>
        </a:p>
        <a:p>
          <a:r>
            <a:rPr lang="en-GB" sz="1100"/>
            <a:t>The unit cost evidence presented in Section</a:t>
          </a:r>
          <a:r>
            <a:rPr lang="en-GB" sz="1100" baseline="0"/>
            <a:t> 4 defeats the argument to some extent: DWF schemes do seem to exhibit strong economies of scale. However, the schemes without DWF requirements show that a similar number of schemes lie above as well as be low the curve (average still exceeding Ofwat allowance). This shows that although on average the unit cost required is larger than he cost reimbursed by Ofwat, it is possible for schemes of this size to be less costly.</a:t>
          </a:r>
        </a:p>
        <a:p>
          <a:endParaRPr lang="en-GB" sz="1100" baseline="0"/>
        </a:p>
        <a:p>
          <a:endParaRPr lang="en-GB" sz="1100" baseline="0"/>
        </a:p>
        <a:p>
          <a:r>
            <a:rPr lang="en-GB" sz="1100" baseline="0"/>
            <a:t>There are gaps in the evidence for the need for adjustment:</a:t>
          </a:r>
        </a:p>
        <a:p>
          <a:r>
            <a:rPr lang="en-GB" sz="1100" u="sng" baseline="0"/>
            <a:t>1) Economies of scale:</a:t>
          </a:r>
        </a:p>
        <a:p>
          <a:r>
            <a:rPr lang="en-GB" sz="1100" baseline="0"/>
            <a:t>Data shows that the unit cost of capacity enhancements at STWs is subject to economies of scale, i.e. decreases in the size of the enhancement. However, no evidence is provided that economies of scale exist with respect to the size of the STW, as WSX claim. If smaller STWs require smaller enhancement schemes this is not made clear in the claim. Increasing unit cost per p.e. capacity enhancement is persuasive for PR14 data, but WSX themselves acknowledge that this data includes inefficiencies. Going forward, in PR19 they have managed to reduce these inefficiencies (Figure 4-3).</a:t>
          </a:r>
        </a:p>
      </xdr:txBody>
    </xdr:sp>
    <xdr:clientData/>
  </xdr:oneCellAnchor>
  <xdr:oneCellAnchor>
    <xdr:from>
      <xdr:col>1</xdr:col>
      <xdr:colOff>1768078</xdr:colOff>
      <xdr:row>47</xdr:row>
      <xdr:rowOff>184545</xdr:rowOff>
    </xdr:from>
    <xdr:ext cx="2976563" cy="482203"/>
    <xdr:sp macro="" textlink="">
      <xdr:nvSpPr>
        <xdr:cNvPr id="28" name="TextBox 27">
          <a:extLst>
            <a:ext uri="{FF2B5EF4-FFF2-40B4-BE49-F238E27FC236}">
              <a16:creationId xmlns:a16="http://schemas.microsoft.com/office/drawing/2014/main" xmlns="" id="{00000000-0008-0000-0400-000003000000}"/>
            </a:ext>
          </a:extLst>
        </xdr:cNvPr>
        <xdr:cNvSpPr txBox="1"/>
      </xdr:nvSpPr>
      <xdr:spPr>
        <a:xfrm>
          <a:off x="1915716" y="21763433"/>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29" name="TextBox 28">
          <a:extLst>
            <a:ext uri="{FF2B5EF4-FFF2-40B4-BE49-F238E27FC236}">
              <a16:creationId xmlns:a16="http://schemas.microsoft.com/office/drawing/2014/main" xmlns="" id="{00000000-0008-0000-0400-000003000000}"/>
            </a:ext>
          </a:extLst>
        </xdr:cNvPr>
        <xdr:cNvSpPr txBox="1"/>
      </xdr:nvSpPr>
      <xdr:spPr>
        <a:xfrm>
          <a:off x="1915716" y="21763433"/>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30" name="TextBox 29">
          <a:extLst>
            <a:ext uri="{FF2B5EF4-FFF2-40B4-BE49-F238E27FC236}">
              <a16:creationId xmlns="" xmlns:a16="http://schemas.microsoft.com/office/drawing/2014/main" id="{00000000-0008-0000-0400-000003000000}"/>
            </a:ext>
          </a:extLst>
        </xdr:cNvPr>
        <xdr:cNvSpPr txBox="1"/>
      </xdr:nvSpPr>
      <xdr:spPr>
        <a:xfrm>
          <a:off x="1915716" y="21763433"/>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32" name="TextBox 31">
          <a:extLst>
            <a:ext uri="{FF2B5EF4-FFF2-40B4-BE49-F238E27FC236}">
              <a16:creationId xmlns:a16="http://schemas.microsoft.com/office/drawing/2014/main" xmlns="" id="{00000000-0008-0000-0400-000003000000}"/>
            </a:ext>
          </a:extLst>
        </xdr:cNvPr>
        <xdr:cNvSpPr txBox="1"/>
      </xdr:nvSpPr>
      <xdr:spPr>
        <a:xfrm>
          <a:off x="1915716" y="21763433"/>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4</xdr:col>
      <xdr:colOff>344489</xdr:colOff>
      <xdr:row>24</xdr:row>
      <xdr:rowOff>35719</xdr:rowOff>
    </xdr:from>
    <xdr:ext cx="7118350" cy="2276521"/>
    <xdr:sp macro="" textlink="">
      <xdr:nvSpPr>
        <xdr:cNvPr id="33" name="TextBox 32">
          <a:extLst>
            <a:ext uri="{FF2B5EF4-FFF2-40B4-BE49-F238E27FC236}">
              <a16:creationId xmlns:a16="http://schemas.microsoft.com/office/drawing/2014/main" xmlns="" id="{00000000-0008-0000-0400-000002000000}"/>
            </a:ext>
          </a:extLst>
        </xdr:cNvPr>
        <xdr:cNvSpPr txBox="1"/>
      </xdr:nvSpPr>
      <xdr:spPr>
        <a:xfrm>
          <a:off x="10488614" y="6715125"/>
          <a:ext cx="7118350" cy="2276521"/>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050" b="1"/>
            <a:t>Implicit allowance</a:t>
          </a:r>
        </a:p>
        <a:p>
          <a:endParaRPr lang="en-GB" sz="1050" b="1"/>
        </a:p>
        <a:p>
          <a:r>
            <a:rPr lang="en-GB" sz="1050">
              <a:solidFill>
                <a:schemeClr val="dk1"/>
              </a:solidFill>
              <a:effectLst/>
              <a:latin typeface="+mn-lt"/>
              <a:ea typeface="+mn-ea"/>
              <a:cs typeface="+mn-cs"/>
            </a:rPr>
            <a:t>There is an implicit allowance since WSX has provided</a:t>
          </a:r>
          <a:r>
            <a:rPr lang="en-GB" sz="1050" baseline="0">
              <a:solidFill>
                <a:schemeClr val="dk1"/>
              </a:solidFill>
              <a:effectLst/>
              <a:latin typeface="+mn-lt"/>
              <a:ea typeface="+mn-ea"/>
              <a:cs typeface="+mn-cs"/>
            </a:rPr>
            <a:t> costs for its programme without accounting for any allowance from Ofwat. Ofwat's current modelled allowance for this factor is £40.8m and is the minimum implicit allowance .</a:t>
          </a:r>
        </a:p>
        <a:p>
          <a:r>
            <a:rPr lang="en-GB" sz="1050">
              <a:solidFill>
                <a:schemeClr val="dk1"/>
              </a:solidFill>
              <a:effectLst/>
              <a:latin typeface="+mn-lt"/>
              <a:ea typeface="+mn-ea"/>
              <a:cs typeface="+mn-cs"/>
            </a:rPr>
            <a:t>The econometric model specification does not include a</a:t>
          </a:r>
          <a:r>
            <a:rPr lang="en-GB" sz="1050" baseline="0">
              <a:solidFill>
                <a:schemeClr val="dk1"/>
              </a:solidFill>
              <a:effectLst/>
              <a:latin typeface="+mn-lt"/>
              <a:ea typeface="+mn-ea"/>
              <a:cs typeface="+mn-cs"/>
            </a:rPr>
            <a:t> treatment scale driver but there is likely to be an additional implicit allowance from company scale, e.g. through the number of connections or through population.</a:t>
          </a:r>
          <a:endParaRPr lang="en-GB" sz="1050">
            <a:effectLst/>
          </a:endParaRPr>
        </a:p>
        <a:p>
          <a:endParaRPr lang="en-GB" sz="105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There is also a potential intertemporal implicit allowance. As some schemes are driven by quality needs rather than growth, with the proposed growth schemes arising from anticipated needs and synergies with qualtiy, there is an implicit allowance for these schemes in the long run efficient allowance for this enhancement line. WSX should undertake this investment now if this is the most efficient option, but it can recover these costs in the future. Similarly,</a:t>
          </a:r>
          <a:r>
            <a:rPr lang="en-GB" sz="1100" baseline="0">
              <a:solidFill>
                <a:schemeClr val="dk1"/>
              </a:solidFill>
              <a:effectLst/>
              <a:latin typeface="+mn-lt"/>
              <a:ea typeface="+mn-ea"/>
              <a:cs typeface="+mn-cs"/>
            </a:rPr>
            <a:t> WSX costs the schemes to be forward looking, including future population growth. While this is efficient, again Ofwat would not allocate these costs in the current price control period. </a:t>
          </a:r>
        </a:p>
      </xdr:txBody>
    </xdr:sp>
    <xdr:clientData/>
  </xdr:oneCellAnchor>
  <xdr:oneCellAnchor>
    <xdr:from>
      <xdr:col>1</xdr:col>
      <xdr:colOff>1768078</xdr:colOff>
      <xdr:row>47</xdr:row>
      <xdr:rowOff>184545</xdr:rowOff>
    </xdr:from>
    <xdr:ext cx="2976563" cy="482203"/>
    <xdr:sp macro="" textlink="">
      <xdr:nvSpPr>
        <xdr:cNvPr id="34" name="TextBox 33">
          <a:extLst>
            <a:ext uri="{FF2B5EF4-FFF2-40B4-BE49-F238E27FC236}">
              <a16:creationId xmlns:a16="http://schemas.microsoft.com/office/drawing/2014/main" xmlns="" id="{00000000-0008-0000-0400-000003000000}"/>
            </a:ext>
          </a:extLst>
        </xdr:cNvPr>
        <xdr:cNvSpPr txBox="1"/>
      </xdr:nvSpPr>
      <xdr:spPr>
        <a:xfrm>
          <a:off x="1915716" y="21763433"/>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36" name="TextBox 35">
          <a:extLst>
            <a:ext uri="{FF2B5EF4-FFF2-40B4-BE49-F238E27FC236}">
              <a16:creationId xmlns="" xmlns:a16="http://schemas.microsoft.com/office/drawing/2014/main" id="{00000000-0008-0000-0400-000003000000}"/>
            </a:ext>
          </a:extLst>
        </xdr:cNvPr>
        <xdr:cNvSpPr txBox="1"/>
      </xdr:nvSpPr>
      <xdr:spPr>
        <a:xfrm>
          <a:off x="1915716" y="21763433"/>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37" name="TextBox 36">
          <a:extLst>
            <a:ext uri="{FF2B5EF4-FFF2-40B4-BE49-F238E27FC236}">
              <a16:creationId xmlns:a16="http://schemas.microsoft.com/office/drawing/2014/main" xmlns="" id="{00000000-0008-0000-0400-000003000000}"/>
            </a:ext>
          </a:extLst>
        </xdr:cNvPr>
        <xdr:cNvSpPr txBox="1"/>
      </xdr:nvSpPr>
      <xdr:spPr>
        <a:xfrm>
          <a:off x="1915716" y="21763433"/>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38" name="TextBox 37">
          <a:extLst>
            <a:ext uri="{FF2B5EF4-FFF2-40B4-BE49-F238E27FC236}">
              <a16:creationId xmlns:a16="http://schemas.microsoft.com/office/drawing/2014/main" xmlns="" id="{00000000-0008-0000-0400-000003000000}"/>
            </a:ext>
          </a:extLst>
        </xdr:cNvPr>
        <xdr:cNvSpPr txBox="1"/>
      </xdr:nvSpPr>
      <xdr:spPr>
        <a:xfrm>
          <a:off x="1915716" y="21763433"/>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40" name="TextBox 39">
          <a:extLst>
            <a:ext uri="{FF2B5EF4-FFF2-40B4-BE49-F238E27FC236}">
              <a16:creationId xmlns="" xmlns:a16="http://schemas.microsoft.com/office/drawing/2014/main" id="{00000000-0008-0000-0400-000003000000}"/>
            </a:ext>
          </a:extLst>
        </xdr:cNvPr>
        <xdr:cNvSpPr txBox="1"/>
      </xdr:nvSpPr>
      <xdr:spPr>
        <a:xfrm>
          <a:off x="1915716" y="21763433"/>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41" name="TextBox 40">
          <a:extLst>
            <a:ext uri="{FF2B5EF4-FFF2-40B4-BE49-F238E27FC236}">
              <a16:creationId xmlns:a16="http://schemas.microsoft.com/office/drawing/2014/main" xmlns="" id="{00000000-0008-0000-0400-000003000000}"/>
            </a:ext>
          </a:extLst>
        </xdr:cNvPr>
        <xdr:cNvSpPr txBox="1"/>
      </xdr:nvSpPr>
      <xdr:spPr>
        <a:xfrm>
          <a:off x="1915716" y="21763433"/>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42" name="TextBox 41">
          <a:extLst>
            <a:ext uri="{FF2B5EF4-FFF2-40B4-BE49-F238E27FC236}">
              <a16:creationId xmlns:a16="http://schemas.microsoft.com/office/drawing/2014/main" xmlns="" id="{00000000-0008-0000-0400-000003000000}"/>
            </a:ext>
          </a:extLst>
        </xdr:cNvPr>
        <xdr:cNvSpPr txBox="1"/>
      </xdr:nvSpPr>
      <xdr:spPr>
        <a:xfrm>
          <a:off x="1915716" y="21763433"/>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44" name="TextBox 43">
          <a:extLst>
            <a:ext uri="{FF2B5EF4-FFF2-40B4-BE49-F238E27FC236}">
              <a16:creationId xmlns="" xmlns:a16="http://schemas.microsoft.com/office/drawing/2014/main" id="{00000000-0008-0000-0400-000003000000}"/>
            </a:ext>
          </a:extLst>
        </xdr:cNvPr>
        <xdr:cNvSpPr txBox="1"/>
      </xdr:nvSpPr>
      <xdr:spPr>
        <a:xfrm>
          <a:off x="1915716" y="21763433"/>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45" name="TextBox 44">
          <a:extLst>
            <a:ext uri="{FF2B5EF4-FFF2-40B4-BE49-F238E27FC236}">
              <a16:creationId xmlns:a16="http://schemas.microsoft.com/office/drawing/2014/main" xmlns="" id="{00000000-0008-0000-0400-000003000000}"/>
            </a:ext>
          </a:extLst>
        </xdr:cNvPr>
        <xdr:cNvSpPr txBox="1"/>
      </xdr:nvSpPr>
      <xdr:spPr>
        <a:xfrm>
          <a:off x="1915716" y="21763433"/>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46" name="TextBox 45">
          <a:extLst>
            <a:ext uri="{FF2B5EF4-FFF2-40B4-BE49-F238E27FC236}">
              <a16:creationId xmlns:a16="http://schemas.microsoft.com/office/drawing/2014/main" xmlns="" id="{00000000-0008-0000-0400-000003000000}"/>
            </a:ext>
          </a:extLst>
        </xdr:cNvPr>
        <xdr:cNvSpPr txBox="1"/>
      </xdr:nvSpPr>
      <xdr:spPr>
        <a:xfrm>
          <a:off x="1915716" y="21763433"/>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48" name="TextBox 47">
          <a:extLst>
            <a:ext uri="{FF2B5EF4-FFF2-40B4-BE49-F238E27FC236}">
              <a16:creationId xmlns="" xmlns:a16="http://schemas.microsoft.com/office/drawing/2014/main" id="{00000000-0008-0000-0400-000003000000}"/>
            </a:ext>
          </a:extLst>
        </xdr:cNvPr>
        <xdr:cNvSpPr txBox="1"/>
      </xdr:nvSpPr>
      <xdr:spPr>
        <a:xfrm>
          <a:off x="1915716" y="21763433"/>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49" name="TextBox 48">
          <a:extLst>
            <a:ext uri="{FF2B5EF4-FFF2-40B4-BE49-F238E27FC236}">
              <a16:creationId xmlns:a16="http://schemas.microsoft.com/office/drawing/2014/main" xmlns="" id="{00000000-0008-0000-0400-000003000000}"/>
            </a:ext>
          </a:extLst>
        </xdr:cNvPr>
        <xdr:cNvSpPr txBox="1"/>
      </xdr:nvSpPr>
      <xdr:spPr>
        <a:xfrm>
          <a:off x="1915716" y="21763433"/>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50" name="TextBox 49">
          <a:extLst>
            <a:ext uri="{FF2B5EF4-FFF2-40B4-BE49-F238E27FC236}">
              <a16:creationId xmlns:a16="http://schemas.microsoft.com/office/drawing/2014/main" xmlns="" id="{00000000-0008-0000-0400-000003000000}"/>
            </a:ext>
          </a:extLst>
        </xdr:cNvPr>
        <xdr:cNvSpPr txBox="1"/>
      </xdr:nvSpPr>
      <xdr:spPr>
        <a:xfrm>
          <a:off x="1915716" y="21763433"/>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52" name="TextBox 51">
          <a:extLst>
            <a:ext uri="{FF2B5EF4-FFF2-40B4-BE49-F238E27FC236}">
              <a16:creationId xmlns="" xmlns:a16="http://schemas.microsoft.com/office/drawing/2014/main" id="{00000000-0008-0000-0400-000003000000}"/>
            </a:ext>
          </a:extLst>
        </xdr:cNvPr>
        <xdr:cNvSpPr txBox="1"/>
      </xdr:nvSpPr>
      <xdr:spPr>
        <a:xfrm>
          <a:off x="1915716" y="21763433"/>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53" name="TextBox 52">
          <a:extLst>
            <a:ext uri="{FF2B5EF4-FFF2-40B4-BE49-F238E27FC236}">
              <a16:creationId xmlns="" xmlns:a16="http://schemas.microsoft.com/office/drawing/2014/main" id="{00000000-0008-0000-0400-000003000000}"/>
            </a:ext>
          </a:extLst>
        </xdr:cNvPr>
        <xdr:cNvSpPr txBox="1"/>
      </xdr:nvSpPr>
      <xdr:spPr>
        <a:xfrm>
          <a:off x="1915716" y="21763433"/>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54" name="TextBox 53">
          <a:extLst>
            <a:ext uri="{FF2B5EF4-FFF2-40B4-BE49-F238E27FC236}">
              <a16:creationId xmlns="" xmlns:a16="http://schemas.microsoft.com/office/drawing/2014/main" id="{00000000-0008-0000-0400-000003000000}"/>
            </a:ext>
          </a:extLst>
        </xdr:cNvPr>
        <xdr:cNvSpPr txBox="1"/>
      </xdr:nvSpPr>
      <xdr:spPr>
        <a:xfrm>
          <a:off x="1915716" y="21763433"/>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56" name="TextBox 55">
          <a:extLst>
            <a:ext uri="{FF2B5EF4-FFF2-40B4-BE49-F238E27FC236}">
              <a16:creationId xmlns:a16="http://schemas.microsoft.com/office/drawing/2014/main" xmlns="" id="{00000000-0008-0000-0400-000003000000}"/>
            </a:ext>
          </a:extLst>
        </xdr:cNvPr>
        <xdr:cNvSpPr txBox="1"/>
      </xdr:nvSpPr>
      <xdr:spPr>
        <a:xfrm>
          <a:off x="1915716" y="21763433"/>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57" name="TextBox 56">
          <a:extLst>
            <a:ext uri="{FF2B5EF4-FFF2-40B4-BE49-F238E27FC236}">
              <a16:creationId xmlns="" xmlns:a16="http://schemas.microsoft.com/office/drawing/2014/main" id="{00000000-0008-0000-0400-000003000000}"/>
            </a:ext>
          </a:extLst>
        </xdr:cNvPr>
        <xdr:cNvSpPr txBox="1"/>
      </xdr:nvSpPr>
      <xdr:spPr>
        <a:xfrm>
          <a:off x="1915716" y="21763433"/>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58" name="TextBox 57">
          <a:extLst>
            <a:ext uri="{FF2B5EF4-FFF2-40B4-BE49-F238E27FC236}">
              <a16:creationId xmlns="" xmlns:a16="http://schemas.microsoft.com/office/drawing/2014/main" id="{00000000-0008-0000-0400-000003000000}"/>
            </a:ext>
          </a:extLst>
        </xdr:cNvPr>
        <xdr:cNvSpPr txBox="1"/>
      </xdr:nvSpPr>
      <xdr:spPr>
        <a:xfrm>
          <a:off x="1915716" y="21763433"/>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47</xdr:row>
      <xdr:rowOff>184545</xdr:rowOff>
    </xdr:from>
    <xdr:ext cx="2976563" cy="482203"/>
    <xdr:sp macro="" textlink="">
      <xdr:nvSpPr>
        <xdr:cNvPr id="60" name="TextBox 59">
          <a:extLst>
            <a:ext uri="{FF2B5EF4-FFF2-40B4-BE49-F238E27FC236}">
              <a16:creationId xmlns:a16="http://schemas.microsoft.com/office/drawing/2014/main" xmlns="" id="{00000000-0008-0000-0400-000003000000}"/>
            </a:ext>
          </a:extLst>
        </xdr:cNvPr>
        <xdr:cNvSpPr txBox="1"/>
      </xdr:nvSpPr>
      <xdr:spPr>
        <a:xfrm>
          <a:off x="1915716" y="21763433"/>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39289</xdr:colOff>
      <xdr:row>47</xdr:row>
      <xdr:rowOff>32657</xdr:rowOff>
    </xdr:from>
    <xdr:ext cx="11331180" cy="2159053"/>
    <xdr:sp macro="" textlink="">
      <xdr:nvSpPr>
        <xdr:cNvPr id="61" name="TextBox 60">
          <a:extLst>
            <a:ext uri="{FF2B5EF4-FFF2-40B4-BE49-F238E27FC236}">
              <a16:creationId xmlns:a16="http://schemas.microsoft.com/office/drawing/2014/main" xmlns="" id="{00000000-0008-0000-0400-000005000000}"/>
            </a:ext>
          </a:extLst>
        </xdr:cNvPr>
        <xdr:cNvSpPr txBox="1"/>
      </xdr:nvSpPr>
      <xdr:spPr>
        <a:xfrm>
          <a:off x="182164" y="17868220"/>
          <a:ext cx="11331180" cy="215905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Further Analysis</a:t>
          </a:r>
        </a:p>
        <a:p>
          <a:r>
            <a:rPr lang="en-GB" sz="1100"/>
            <a:t>The unit cost evidence presented in Section</a:t>
          </a:r>
          <a:r>
            <a:rPr lang="en-GB" sz="1100" baseline="0"/>
            <a:t> 4 helps to rebut the claim: DWF schemes do seem to exhibit strong economies of scale. However, the schemes without DWF requirements show that a similar number of schemes lie above as well as below the curve (average still exceeding Ofwat allowance). This shows that although on average the unit cost required is  higher than our assumptions of costs required, it is possible for schemes of this size to be less costly.</a:t>
          </a:r>
        </a:p>
        <a:p>
          <a:endParaRPr lang="en-GB" sz="1100" baseline="0"/>
        </a:p>
        <a:p>
          <a:endParaRPr lang="en-GB" sz="1100" baseline="0"/>
        </a:p>
        <a:p>
          <a:r>
            <a:rPr lang="en-GB" sz="1100" baseline="0"/>
            <a:t>There are gaps in the evidence for the need for adjustment:</a:t>
          </a:r>
        </a:p>
        <a:p>
          <a:r>
            <a:rPr lang="en-GB" sz="1100" u="sng" baseline="0"/>
            <a:t>Economies of scale:</a:t>
          </a:r>
        </a:p>
        <a:p>
          <a:r>
            <a:rPr lang="en-GB" sz="1100" baseline="0"/>
            <a:t>Data shows that the unit cost of capacity enhancements at STWs is subject to economies of scale, i.e. decreases in the size of the enhancement. However, no evidence is provided that economies of scale exist with respect to the size of the STW, as WSX claim. If smaller STWs require smaller enhancement schemes this is not made clear in the claim. Increasing unit cost per p.e. capacity enhancement is persuasive for PR14 data, but WSX themselves acknowledge that this data includes inefficiencies. Going forward, in PR19 they have managed to reduce these inefficiencies (Figure 4-3).</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198834</xdr:colOff>
      <xdr:row>28</xdr:row>
      <xdr:rowOff>38891</xdr:rowOff>
    </xdr:from>
    <xdr:ext cx="5535216" cy="1297919"/>
    <xdr:sp macro="" textlink="">
      <xdr:nvSpPr>
        <xdr:cNvPr id="2" name="TextBox 1">
          <a:extLst>
            <a:ext uri="{FF2B5EF4-FFF2-40B4-BE49-F238E27FC236}">
              <a16:creationId xmlns="" xmlns:a16="http://schemas.microsoft.com/office/drawing/2014/main" id="{00000000-0008-0000-0400-000002000000}"/>
            </a:ext>
          </a:extLst>
        </xdr:cNvPr>
        <xdr:cNvSpPr txBox="1"/>
      </xdr:nvSpPr>
      <xdr:spPr>
        <a:xfrm>
          <a:off x="4242877" y="9558448"/>
          <a:ext cx="5535216" cy="1297919"/>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r>
            <a:rPr lang="en-GB" sz="1100">
              <a:solidFill>
                <a:schemeClr val="dk1"/>
              </a:solidFill>
              <a:effectLst/>
              <a:latin typeface="+mn-lt"/>
              <a:ea typeface="+mn-ea"/>
              <a:cs typeface="+mn-cs"/>
            </a:rPr>
            <a:t>The company do not consider that the Ofwat</a:t>
          </a:r>
          <a:r>
            <a:rPr lang="en-GB" sz="1100" baseline="0">
              <a:solidFill>
                <a:schemeClr val="dk1"/>
              </a:solidFill>
              <a:effectLst/>
              <a:latin typeface="+mn-lt"/>
              <a:ea typeface="+mn-ea"/>
              <a:cs typeface="+mn-cs"/>
            </a:rPr>
            <a:t> modelled costs will include sufficient allowance required to deliver a 15% reduction in leakage. Therefore all of this claim is considered by the company to be in addition to any implicit allowance (08.08 - Claim WSX04 summary - Reducing leakage by a further 15%). However companies are expected to achieve upper quartile performance in leakage reduction with their baseline allowance and therefore all of this claim can be considered to be included in the implicit allowance.</a:t>
          </a:r>
          <a:endParaRPr lang="en-GB">
            <a:effectLst/>
          </a:endParaRPr>
        </a:p>
      </xdr:txBody>
    </xdr:sp>
    <xdr:clientData/>
  </xdr:oneCellAnchor>
  <xdr:oneCellAnchor>
    <xdr:from>
      <xdr:col>1</xdr:col>
      <xdr:colOff>1768078</xdr:colOff>
      <xdr:row>47</xdr:row>
      <xdr:rowOff>184545</xdr:rowOff>
    </xdr:from>
    <xdr:ext cx="2976563" cy="482203"/>
    <xdr:sp macro="" textlink="">
      <xdr:nvSpPr>
        <xdr:cNvPr id="3" name="TextBox 2">
          <a:extLst>
            <a:ext uri="{FF2B5EF4-FFF2-40B4-BE49-F238E27FC236}">
              <a16:creationId xmlns="" xmlns:a16="http://schemas.microsoft.com/office/drawing/2014/main"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1768078</xdr:colOff>
      <xdr:row>47</xdr:row>
      <xdr:rowOff>184545</xdr:rowOff>
    </xdr:from>
    <xdr:ext cx="2976563" cy="482203"/>
    <xdr:sp macro="" textlink="">
      <xdr:nvSpPr>
        <xdr:cNvPr id="3" name="TextBox 2">
          <a:extLst>
            <a:ext uri="{FF2B5EF4-FFF2-40B4-BE49-F238E27FC236}">
              <a16:creationId xmlns="" xmlns:a16="http://schemas.microsoft.com/office/drawing/2014/main"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xdr:col>
      <xdr:colOff>772465</xdr:colOff>
      <xdr:row>28</xdr:row>
      <xdr:rowOff>108942</xdr:rowOff>
    </xdr:from>
    <xdr:ext cx="5619751" cy="1297919"/>
    <xdr:sp macro="" textlink="">
      <xdr:nvSpPr>
        <xdr:cNvPr id="2" name="TextBox 1">
          <a:extLst>
            <a:ext uri="{FF2B5EF4-FFF2-40B4-BE49-F238E27FC236}">
              <a16:creationId xmlns="" xmlns:a16="http://schemas.microsoft.com/office/drawing/2014/main" id="{00000000-0008-0000-0400-000002000000}"/>
            </a:ext>
          </a:extLst>
        </xdr:cNvPr>
        <xdr:cNvSpPr txBox="1"/>
      </xdr:nvSpPr>
      <xdr:spPr>
        <a:xfrm>
          <a:off x="4607586" y="7255832"/>
          <a:ext cx="5619751" cy="1297919"/>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endParaRPr lang="en-GB" sz="1100"/>
        </a:p>
        <a:p>
          <a:r>
            <a:rPr lang="en-GB" sz="1100"/>
            <a:t>The</a:t>
          </a:r>
          <a:r>
            <a:rPr lang="en-GB" sz="1100" baseline="0"/>
            <a:t> company is set a performance level at the industry UQ level which is assumed to be funded from  our base econometric models. Performance above this level will receive outperformance payments. It therefore does not require additional funding upfront to go beyond the industry  as this would reward the company twice for performing above the industry UQ measure. We therefore assume a 100% implicit allowance.</a:t>
          </a:r>
          <a:endParaRPr lang="en-GB" sz="1100"/>
        </a:p>
      </xdr:txBody>
    </xdr:sp>
    <xdr:clientData/>
  </xdr:oneCellAnchor>
  <xdr:oneCellAnchor>
    <xdr:from>
      <xdr:col>1</xdr:col>
      <xdr:colOff>1768078</xdr:colOff>
      <xdr:row>47</xdr:row>
      <xdr:rowOff>184545</xdr:rowOff>
    </xdr:from>
    <xdr:ext cx="2976563" cy="482203"/>
    <xdr:sp macro="" textlink="">
      <xdr:nvSpPr>
        <xdr:cNvPr id="3" name="TextBox 2">
          <a:extLst>
            <a:ext uri="{FF2B5EF4-FFF2-40B4-BE49-F238E27FC236}">
              <a16:creationId xmlns="" xmlns:a16="http://schemas.microsoft.com/office/drawing/2014/main"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ura.gatzschulz\Documents\FM_CAC_WSX%20181029%2012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FWSHARE/PR14/Cost%20assessment/Menus/Analysis/Menu%20assessment/PR14%20menu%20assess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_Inputs WSX"/>
      <sheetName val="WSX-WN601001"/>
      <sheetName val="WSX-WWN803001"/>
      <sheetName val="WSX-WWN802001"/>
      <sheetName val="WSX-WN602001"/>
      <sheetName val="WSX-WWN801001"/>
      <sheetName val="WSX-WWN804001"/>
      <sheetName val="Profiling"/>
      <sheetName val="Interface"/>
      <sheetName val="Assessment gate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sheetData>
      <sheetData sheetId="2">
        <row r="3">
          <cell r="E3" t="str">
            <v>Base case, Company bid and actuals = Company PR14 plans, no baseline adjustment</v>
          </cell>
        </row>
      </sheetData>
      <sheetData sheetId="3"/>
      <sheetData sheetId="4"/>
      <sheetData sheetId="5"/>
      <sheetData sheetId="6"/>
      <sheetData sheetId="7"/>
      <sheetData sheetId="8">
        <row r="7">
          <cell r="C7" t="str">
            <v>ANH</v>
          </cell>
        </row>
      </sheetData>
      <sheetData sheetId="9">
        <row r="10">
          <cell r="D10" t="str">
            <v>Draft standard menu</v>
          </cell>
        </row>
      </sheetData>
      <sheetData sheetId="10">
        <row r="21">
          <cell r="D21" t="str">
            <v>ANH</v>
          </cell>
        </row>
      </sheetData>
      <sheetData sheetId="1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
  <sheetViews>
    <sheetView tabSelected="1" workbookViewId="0"/>
  </sheetViews>
  <sheetFormatPr defaultColWidth="9.08984375" defaultRowHeight="16" x14ac:dyDescent="0.5"/>
  <cols>
    <col min="1" max="1" width="1.81640625" style="2" customWidth="1"/>
    <col min="2" max="2" width="9.08984375" style="2" customWidth="1"/>
    <col min="3" max="3" width="9.08984375" style="2"/>
    <col min="4" max="5" width="9.08984375" style="2" customWidth="1"/>
    <col min="6" max="8" width="9.08984375" style="2"/>
    <col min="9" max="9" width="3.08984375" style="2" customWidth="1"/>
    <col min="10" max="10" width="9.08984375" style="2"/>
    <col min="11" max="11" width="16.08984375" style="2" bestFit="1" customWidth="1"/>
    <col min="12" max="12" width="9.08984375" style="2" customWidth="1"/>
    <col min="13" max="13" width="11.81640625" style="2" bestFit="1" customWidth="1"/>
    <col min="14" max="16384" width="9.08984375" style="2"/>
  </cols>
  <sheetData>
    <row r="1" spans="1:11" ht="21" x14ac:dyDescent="0.6">
      <c r="A1" s="7"/>
      <c r="B1" s="10" t="s">
        <v>0</v>
      </c>
      <c r="C1" s="11"/>
      <c r="D1" s="12"/>
      <c r="K1" s="8"/>
    </row>
    <row r="2" spans="1:11" ht="9" customHeight="1" x14ac:dyDescent="0.5"/>
  </sheetData>
  <conditionalFormatting sqref="L11:L15">
    <cfRule type="expression" dxfId="7" priority="3">
      <formula>L11="Error"</formula>
    </cfRule>
    <cfRule type="expression" dxfId="6" priority="4">
      <formula>L11="Ok"</formula>
    </cfRule>
  </conditionalFormatting>
  <conditionalFormatting sqref="L11:L15">
    <cfRule type="expression" dxfId="5" priority="1">
      <formula>$CO$6="Error"</formula>
    </cfRule>
    <cfRule type="expression" dxfId="4" priority="2">
      <formula>$CO$6="Ok"</formula>
    </cfRule>
  </conditionalFormatting>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I25"/>
  <sheetViews>
    <sheetView showGridLines="0" zoomScaleNormal="100" workbookViewId="0">
      <pane ySplit="2" topLeftCell="A3" activePane="bottomLeft" state="frozen"/>
      <selection pane="bottomLeft" activeCell="A3" sqref="A3"/>
    </sheetView>
  </sheetViews>
  <sheetFormatPr defaultColWidth="8.81640625" defaultRowHeight="13" x14ac:dyDescent="0.3"/>
  <cols>
    <col min="1" max="1" width="2.36328125" style="87" customWidth="1"/>
    <col min="2" max="2" width="19.6328125" style="89" customWidth="1"/>
    <col min="3" max="3" width="19.6328125" style="87" customWidth="1"/>
    <col min="4" max="4" width="14.36328125" style="87" customWidth="1"/>
    <col min="5" max="5" width="12.08984375" style="87" customWidth="1"/>
    <col min="6" max="6" width="11.81640625" style="87" customWidth="1"/>
    <col min="7" max="7" width="11.36328125" style="87" customWidth="1"/>
    <col min="8" max="8" width="13" style="87" customWidth="1"/>
    <col min="9" max="9" width="8.36328125" style="87" bestFit="1" customWidth="1"/>
    <col min="10" max="10" width="8.81640625" style="87"/>
    <col min="11" max="11" width="16.36328125" style="87" customWidth="1"/>
    <col min="12" max="12" width="8.81640625" style="87"/>
    <col min="13" max="13" width="17.36328125" style="87" customWidth="1"/>
    <col min="14" max="14" width="8.81640625" style="87"/>
    <col min="15" max="15" width="18.6328125" style="87" customWidth="1"/>
    <col min="16" max="16384" width="8.81640625" style="87"/>
  </cols>
  <sheetData>
    <row r="1" spans="2:8" s="85" customFormat="1" ht="15" customHeight="1" x14ac:dyDescent="0.3">
      <c r="B1" s="86" t="s">
        <v>368</v>
      </c>
      <c r="C1" s="101"/>
      <c r="D1" s="101"/>
      <c r="E1" s="101"/>
      <c r="F1" s="101"/>
      <c r="G1" s="102"/>
      <c r="H1" s="102"/>
    </row>
    <row r="2" spans="2:8" ht="15" customHeight="1" x14ac:dyDescent="0.35">
      <c r="B2" s="103" t="s">
        <v>369</v>
      </c>
      <c r="C2" s="88"/>
      <c r="D2" s="88"/>
      <c r="E2" s="88"/>
      <c r="F2" s="88"/>
    </row>
    <row r="3" spans="2:8" x14ac:dyDescent="0.3">
      <c r="G3" s="90"/>
    </row>
    <row r="4" spans="2:8" ht="26" x14ac:dyDescent="0.3">
      <c r="B4" s="105" t="s">
        <v>34</v>
      </c>
      <c r="C4" s="106" t="s">
        <v>35</v>
      </c>
      <c r="D4" s="106" t="s">
        <v>15</v>
      </c>
      <c r="E4" s="106" t="s">
        <v>355</v>
      </c>
      <c r="F4" s="106" t="s">
        <v>364</v>
      </c>
      <c r="G4" s="106" t="s">
        <v>365</v>
      </c>
      <c r="H4" s="106" t="s">
        <v>366</v>
      </c>
    </row>
    <row r="5" spans="2:8" ht="39" x14ac:dyDescent="0.3">
      <c r="B5" s="107" t="str">
        <f>'WSX-WN601001'!$C$11</f>
        <v>WSX-WN601001</v>
      </c>
      <c r="C5" s="104" t="str">
        <f>'WSX-WN601001'!$B$1</f>
        <v>Number of non-infrastructure water supply assets</v>
      </c>
      <c r="D5" s="104" t="str">
        <f>'WSX-WN601001'!$C10</f>
        <v>water network plus</v>
      </c>
      <c r="E5" s="110">
        <f>'WSX-WN601001'!C12</f>
        <v>42</v>
      </c>
      <c r="F5" s="104">
        <f>'WSX-WN601001'!$C$21</f>
        <v>0</v>
      </c>
      <c r="G5" s="104" t="str">
        <f>'WSX-WN601001'!$C$28</f>
        <v>Partial pass</v>
      </c>
      <c r="H5" s="104" t="str">
        <f>'WSX-WN601001'!$C$20</f>
        <v>Reject</v>
      </c>
    </row>
    <row r="6" spans="2:8" ht="26" x14ac:dyDescent="0.3">
      <c r="B6" s="107" t="str">
        <f>'WSX-WWN803001'!$C$11</f>
        <v>WSX-WWN803001</v>
      </c>
      <c r="C6" s="104" t="str">
        <f>'WSX-WWN803001'!$B$1</f>
        <v>Flooding programme</v>
      </c>
      <c r="D6" s="104" t="str">
        <f>'WSX-WWN803001'!$C10</f>
        <v>wastewater network plus</v>
      </c>
      <c r="E6" s="110">
        <f>'WSX-WWN803001'!C12</f>
        <v>86.805000000000007</v>
      </c>
      <c r="F6" s="110">
        <f>'WSX-WWN803001'!$C$21</f>
        <v>0</v>
      </c>
      <c r="G6" s="104" t="str">
        <f>'WSX-WWN803001'!$C$28</f>
        <v>Partial pass</v>
      </c>
      <c r="H6" s="104" t="str">
        <f>'WSX-WWN803001'!$C$20</f>
        <v>Reject</v>
      </c>
    </row>
    <row r="7" spans="2:8" ht="39" x14ac:dyDescent="0.3">
      <c r="B7" s="107" t="str">
        <f>'WSX-WWN802001'!$C$11</f>
        <v>WSX-WWN802001</v>
      </c>
      <c r="C7" s="104" t="str">
        <f>'WSX-WWN802001'!$B$1</f>
        <v>Sewage treatment works capacity programme</v>
      </c>
      <c r="D7" s="104" t="str">
        <f>'WSX-WWN802001'!$C10</f>
        <v>wastewater network plus</v>
      </c>
      <c r="E7" s="110">
        <f>'WSX-WWN802001'!C12</f>
        <v>61.064999999999998</v>
      </c>
      <c r="F7" s="104">
        <f>'WSX-WWN802001'!$C$21</f>
        <v>0</v>
      </c>
      <c r="G7" s="104" t="str">
        <f>'WSX-WWN802001'!$C$28</f>
        <v>Partial pass</v>
      </c>
      <c r="H7" s="104" t="str">
        <f>'WSX-WWN802001'!$C$20</f>
        <v>Reject</v>
      </c>
    </row>
    <row r="8" spans="2:8" ht="26" x14ac:dyDescent="0.3">
      <c r="B8" s="107" t="str">
        <f>'WSX-WN602001'!$C$11</f>
        <v>WSX-WN602001</v>
      </c>
      <c r="C8" s="104" t="str">
        <f>'WSX-WN602001'!$B$1</f>
        <v>Reducing leakage by a further 15%</v>
      </c>
      <c r="D8" s="104" t="str">
        <f>'WSX-WN602001'!$C10</f>
        <v>water network plus</v>
      </c>
      <c r="E8" s="110">
        <f>'WSX-WN602001'!C12</f>
        <v>25.34</v>
      </c>
      <c r="F8" s="104">
        <f>'WSX-WN602001'!$C$21</f>
        <v>0</v>
      </c>
      <c r="G8" s="104" t="str">
        <f>'WSX-WN602001'!$C$28</f>
        <v>Partial pass</v>
      </c>
      <c r="H8" s="104" t="str">
        <f>'WSX-WN602001'!$C$20</f>
        <v>Reject</v>
      </c>
    </row>
    <row r="9" spans="2:8" ht="26" x14ac:dyDescent="0.3">
      <c r="B9" s="107" t="str">
        <f>'WSX-WWN801001'!$C$11</f>
        <v>WSX-WWN801001</v>
      </c>
      <c r="C9" s="104" t="str">
        <f>'WSX-WWN801001'!$B$1</f>
        <v>North Bristol sewerage strategy</v>
      </c>
      <c r="D9" s="104" t="str">
        <f>'WSX-WWN801001'!$C10</f>
        <v>wastewater network plus</v>
      </c>
      <c r="E9" s="110">
        <f>'WSX-WWN801001'!C12</f>
        <v>47.192999999999998</v>
      </c>
      <c r="F9" s="104">
        <f>'WSX-WWN801001'!$C$21</f>
        <v>44.655999999999999</v>
      </c>
      <c r="G9" s="104" t="str">
        <f>'WSX-WWN801001'!$C$28</f>
        <v>Partial pass</v>
      </c>
      <c r="H9" s="104" t="str">
        <f>'WSX-WWN801001'!$C$20</f>
        <v>Partial accept</v>
      </c>
    </row>
    <row r="10" spans="2:8" ht="26" x14ac:dyDescent="0.3">
      <c r="B10" s="107" t="str">
        <f>'WSX-WWN804001'!$C$11</f>
        <v>WSX-WWN804001</v>
      </c>
      <c r="C10" s="104" t="str">
        <f>'WSX-WWN804001'!$B$1</f>
        <v>Pollution reduction strategy</v>
      </c>
      <c r="D10" s="104" t="str">
        <f>'WSX-WWN804001'!$C10</f>
        <v>wastewater network plus</v>
      </c>
      <c r="E10" s="110">
        <f>'WSX-WWN804001'!C12</f>
        <v>27.89</v>
      </c>
      <c r="F10" s="110">
        <f>'WSX-WWN804001'!$C$21</f>
        <v>0</v>
      </c>
      <c r="G10" s="104" t="str">
        <f>'WSX-WWN804001'!$C$28</f>
        <v>Partial pass</v>
      </c>
      <c r="H10" s="104" t="str">
        <f>'WSX-WWN804001'!$C$20</f>
        <v>Reject</v>
      </c>
    </row>
    <row r="18" spans="2:9" x14ac:dyDescent="0.3">
      <c r="B18" s="93" t="s">
        <v>350</v>
      </c>
      <c r="E18" s="93" t="s">
        <v>353</v>
      </c>
    </row>
    <row r="19" spans="2:9" x14ac:dyDescent="0.3">
      <c r="B19" s="94" t="s">
        <v>7</v>
      </c>
      <c r="C19" s="91">
        <f ca="1">SUMIF($D$5:$D$16,$B19,$F$5:$F$10)</f>
        <v>0</v>
      </c>
      <c r="E19" s="95" t="s">
        <v>323</v>
      </c>
      <c r="F19" s="95" t="s">
        <v>354</v>
      </c>
      <c r="G19" s="95" t="s">
        <v>325</v>
      </c>
      <c r="H19" s="95" t="s">
        <v>326</v>
      </c>
      <c r="I19" s="96" t="s">
        <v>172</v>
      </c>
    </row>
    <row r="20" spans="2:9" x14ac:dyDescent="0.3">
      <c r="B20" s="94" t="s">
        <v>351</v>
      </c>
      <c r="C20" s="91">
        <f ca="1">SUMIF($D$5:$D$16,$B20,$F$5:$F$10)</f>
        <v>0</v>
      </c>
      <c r="E20" s="97">
        <f>COUNTIF($G$5:$G$16,E$19)</f>
        <v>0</v>
      </c>
      <c r="F20" s="97">
        <f t="shared" ref="F20:I20" si="0">COUNTIF($G$5:$G$16,F$19)</f>
        <v>0</v>
      </c>
      <c r="G20" s="97">
        <f t="shared" si="0"/>
        <v>6</v>
      </c>
      <c r="H20" s="97">
        <f t="shared" si="0"/>
        <v>0</v>
      </c>
      <c r="I20" s="97">
        <f t="shared" si="0"/>
        <v>0</v>
      </c>
    </row>
    <row r="21" spans="2:9" x14ac:dyDescent="0.3">
      <c r="B21" s="94" t="s">
        <v>8</v>
      </c>
      <c r="C21" s="91">
        <f ca="1">SUMIF($D$5:$D$16,$B21,$F$5:$F$10)</f>
        <v>0</v>
      </c>
    </row>
    <row r="22" spans="2:9" x14ac:dyDescent="0.3">
      <c r="B22" s="94" t="s">
        <v>352</v>
      </c>
      <c r="C22" s="91">
        <f ca="1">SUMIF($D$5:$D$16,$B22,$F$5:$F$10)</f>
        <v>44.655999999999999</v>
      </c>
    </row>
    <row r="23" spans="2:9" x14ac:dyDescent="0.3">
      <c r="B23" s="94" t="s">
        <v>9</v>
      </c>
      <c r="C23" s="91">
        <f ca="1">SUMIF($D$5:$D$16,$B23,$F$5:$F$10)</f>
        <v>0</v>
      </c>
    </row>
    <row r="24" spans="2:9" x14ac:dyDescent="0.3">
      <c r="B24" s="98"/>
      <c r="C24" s="92"/>
    </row>
    <row r="25" spans="2:9" x14ac:dyDescent="0.3">
      <c r="B25" s="98"/>
      <c r="C25" s="92"/>
    </row>
  </sheetData>
  <conditionalFormatting sqref="I19">
    <cfRule type="containsText" dxfId="3" priority="1" operator="containsText" text="Fail">
      <formula>NOT(ISERROR(SEARCH("Fail",I19)))</formula>
    </cfRule>
    <cfRule type="containsText" dxfId="2" priority="2" operator="containsText" text="Marginal pass">
      <formula>NOT(ISERROR(SEARCH("Marginal pass",I19)))</formula>
    </cfRule>
    <cfRule type="containsText" dxfId="1" priority="3" operator="containsText" text="Partial Pass">
      <formula>NOT(ISERROR(SEARCH("Partial Pass",I19)))</formula>
    </cfRule>
    <cfRule type="containsText" dxfId="0" priority="4" operator="containsText" text="Pass">
      <formula>NOT(ISERROR(SEARCH("Pass",I19)))</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J1"/>
  <sheetViews>
    <sheetView showGridLines="0" zoomScale="80" zoomScaleNormal="80" workbookViewId="0"/>
  </sheetViews>
  <sheetFormatPr defaultRowHeight="14.5" x14ac:dyDescent="0.35"/>
  <cols>
    <col min="1" max="1" width="2.08984375" customWidth="1"/>
  </cols>
  <sheetData>
    <row r="1" spans="2:10" ht="21" x14ac:dyDescent="0.6">
      <c r="B1" s="10" t="s">
        <v>367</v>
      </c>
      <c r="C1" s="11"/>
      <c r="D1" s="12"/>
      <c r="E1" s="99"/>
      <c r="F1" s="99"/>
      <c r="G1" s="99"/>
      <c r="H1" s="99"/>
      <c r="I1" s="99"/>
      <c r="J1" s="100"/>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211"/>
  <sheetViews>
    <sheetView showFormulas="1" workbookViewId="0">
      <pane xSplit="2" ySplit="6" topLeftCell="C7" activePane="bottomRight" state="frozen"/>
      <selection pane="topRight" activeCell="C1" sqref="C1"/>
      <selection pane="bottomLeft" activeCell="A7" sqref="A7"/>
      <selection pane="bottomRight" activeCell="C7" sqref="C7"/>
    </sheetView>
  </sheetViews>
  <sheetFormatPr defaultColWidth="8.81640625" defaultRowHeight="14" x14ac:dyDescent="0.3"/>
  <cols>
    <col min="1" max="1" width="5.36328125" style="32" customWidth="1"/>
    <col min="2" max="2" width="8.26953125" style="32" customWidth="1"/>
    <col min="3" max="3" width="37.1796875" style="32" customWidth="1"/>
    <col min="4" max="4" width="3.81640625" style="32" customWidth="1"/>
    <col min="5" max="5" width="17.36328125" style="32" bestFit="1" customWidth="1"/>
    <col min="6" max="16" width="6.08984375" style="32" customWidth="1"/>
    <col min="17" max="17" width="10.36328125" style="32" customWidth="1"/>
    <col min="18" max="21" width="6.08984375" style="32" customWidth="1"/>
    <col min="22" max="16384" width="8.81640625" style="32"/>
  </cols>
  <sheetData>
    <row r="1" spans="1:21" x14ac:dyDescent="0.3">
      <c r="C1" s="32" t="s">
        <v>321</v>
      </c>
    </row>
    <row r="2" spans="1:21" x14ac:dyDescent="0.3">
      <c r="A2" s="32" t="s">
        <v>320</v>
      </c>
      <c r="B2" s="32" t="s">
        <v>319</v>
      </c>
      <c r="C2" s="32" t="s">
        <v>318</v>
      </c>
      <c r="D2" s="32" t="s">
        <v>317</v>
      </c>
      <c r="E2" s="32" t="s">
        <v>316</v>
      </c>
      <c r="F2" s="32" t="s">
        <v>315</v>
      </c>
      <c r="G2" s="32" t="s">
        <v>314</v>
      </c>
      <c r="H2" s="32" t="s">
        <v>313</v>
      </c>
      <c r="I2" s="32" t="s">
        <v>312</v>
      </c>
      <c r="J2" s="32" t="s">
        <v>311</v>
      </c>
      <c r="K2" s="32" t="s">
        <v>310</v>
      </c>
      <c r="L2" s="32" t="s">
        <v>309</v>
      </c>
      <c r="M2" s="32" t="s">
        <v>308</v>
      </c>
      <c r="N2" s="32" t="s">
        <v>307</v>
      </c>
      <c r="O2" s="32" t="s">
        <v>306</v>
      </c>
      <c r="P2" s="32" t="s">
        <v>305</v>
      </c>
      <c r="Q2" s="32" t="s">
        <v>2</v>
      </c>
      <c r="R2" s="32" t="s">
        <v>3</v>
      </c>
      <c r="S2" s="32" t="s">
        <v>4</v>
      </c>
      <c r="T2" s="32" t="s">
        <v>5</v>
      </c>
      <c r="U2" s="32" t="s">
        <v>6</v>
      </c>
    </row>
    <row r="4" spans="1:21" x14ac:dyDescent="0.3">
      <c r="F4" s="32" t="s">
        <v>44</v>
      </c>
      <c r="G4" s="32" t="s">
        <v>44</v>
      </c>
      <c r="H4" s="32" t="s">
        <v>44</v>
      </c>
      <c r="I4" s="32" t="s">
        <v>44</v>
      </c>
      <c r="J4" s="32" t="s">
        <v>44</v>
      </c>
      <c r="K4" s="32" t="s">
        <v>44</v>
      </c>
      <c r="L4" s="32" t="s">
        <v>44</v>
      </c>
      <c r="M4" s="32" t="s">
        <v>44</v>
      </c>
      <c r="N4" s="32" t="s">
        <v>44</v>
      </c>
      <c r="O4" s="32" t="s">
        <v>44</v>
      </c>
      <c r="P4" s="32" t="s">
        <v>44</v>
      </c>
      <c r="Q4" s="32" t="s">
        <v>44</v>
      </c>
      <c r="R4" s="32" t="s">
        <v>44</v>
      </c>
      <c r="S4" s="32" t="s">
        <v>44</v>
      </c>
      <c r="T4" s="32" t="s">
        <v>44</v>
      </c>
      <c r="U4" s="32" t="s">
        <v>44</v>
      </c>
    </row>
    <row r="5" spans="1:21" x14ac:dyDescent="0.3">
      <c r="F5" s="32" t="s">
        <v>304</v>
      </c>
      <c r="G5" s="32" t="s">
        <v>304</v>
      </c>
      <c r="H5" s="32" t="s">
        <v>304</v>
      </c>
      <c r="I5" s="32" t="s">
        <v>304</v>
      </c>
      <c r="J5" s="32" t="s">
        <v>304</v>
      </c>
      <c r="K5" s="32" t="s">
        <v>304</v>
      </c>
      <c r="L5" s="32" t="s">
        <v>304</v>
      </c>
      <c r="M5" s="32" t="s">
        <v>304</v>
      </c>
      <c r="N5" s="32" t="s">
        <v>304</v>
      </c>
      <c r="O5" s="32" t="s">
        <v>304</v>
      </c>
      <c r="P5" s="32" t="s">
        <v>304</v>
      </c>
      <c r="Q5" s="32" t="s">
        <v>304</v>
      </c>
      <c r="R5" s="32" t="s">
        <v>304</v>
      </c>
      <c r="S5" s="32" t="s">
        <v>304</v>
      </c>
      <c r="T5" s="32" t="s">
        <v>304</v>
      </c>
      <c r="U5" s="32" t="s">
        <v>304</v>
      </c>
    </row>
    <row r="6" spans="1:21" x14ac:dyDescent="0.3">
      <c r="F6" s="32" t="s">
        <v>303</v>
      </c>
      <c r="G6" s="32" t="s">
        <v>303</v>
      </c>
      <c r="H6" s="32" t="s">
        <v>303</v>
      </c>
      <c r="I6" s="32" t="s">
        <v>303</v>
      </c>
      <c r="J6" s="32" t="s">
        <v>303</v>
      </c>
      <c r="K6" s="32" t="s">
        <v>303</v>
      </c>
      <c r="L6" s="32" t="s">
        <v>303</v>
      </c>
      <c r="M6" s="32" t="s">
        <v>303</v>
      </c>
      <c r="N6" s="32" t="s">
        <v>303</v>
      </c>
      <c r="O6" s="32" t="s">
        <v>303</v>
      </c>
      <c r="P6" s="32" t="s">
        <v>303</v>
      </c>
      <c r="Q6" s="32" t="s">
        <v>303</v>
      </c>
      <c r="R6" s="32" t="s">
        <v>303</v>
      </c>
      <c r="S6" s="32" t="s">
        <v>303</v>
      </c>
      <c r="T6" s="32" t="s">
        <v>303</v>
      </c>
      <c r="U6" s="32" t="s">
        <v>303</v>
      </c>
    </row>
    <row r="7" spans="1:21" x14ac:dyDescent="0.3">
      <c r="A7" s="32" t="s">
        <v>48</v>
      </c>
      <c r="B7" s="32" t="s">
        <v>302</v>
      </c>
      <c r="C7" s="32" t="s">
        <v>136</v>
      </c>
      <c r="D7" s="32" t="s">
        <v>77</v>
      </c>
      <c r="E7" s="32" t="s">
        <v>44</v>
      </c>
      <c r="F7" s="32" t="s">
        <v>172</v>
      </c>
    </row>
    <row r="8" spans="1:21" x14ac:dyDescent="0.3">
      <c r="A8" s="32" t="s">
        <v>48</v>
      </c>
      <c r="B8" s="32" t="s">
        <v>301</v>
      </c>
      <c r="C8" s="32" t="s">
        <v>134</v>
      </c>
      <c r="D8" s="32" t="s">
        <v>77</v>
      </c>
      <c r="E8" s="32" t="s">
        <v>44</v>
      </c>
      <c r="F8" s="32" t="s">
        <v>172</v>
      </c>
    </row>
    <row r="9" spans="1:21" x14ac:dyDescent="0.3">
      <c r="A9" s="32" t="s">
        <v>48</v>
      </c>
      <c r="B9" s="32" t="s">
        <v>300</v>
      </c>
      <c r="C9" s="32" t="s">
        <v>132</v>
      </c>
      <c r="D9" s="32" t="s">
        <v>45</v>
      </c>
      <c r="E9" s="32" t="s">
        <v>44</v>
      </c>
      <c r="F9" s="33"/>
      <c r="G9" s="33"/>
      <c r="H9" s="33"/>
      <c r="I9" s="33"/>
      <c r="J9" s="33"/>
      <c r="K9" s="33"/>
      <c r="L9" s="33"/>
      <c r="M9" s="33"/>
      <c r="N9" s="33"/>
      <c r="O9" s="33">
        <v>0</v>
      </c>
      <c r="P9" s="33">
        <v>0</v>
      </c>
      <c r="Q9" s="33">
        <v>0</v>
      </c>
      <c r="R9" s="33">
        <v>0</v>
      </c>
      <c r="S9" s="33">
        <v>0</v>
      </c>
      <c r="T9" s="33">
        <v>0</v>
      </c>
      <c r="U9" s="33">
        <v>0</v>
      </c>
    </row>
    <row r="10" spans="1:21" x14ac:dyDescent="0.3">
      <c r="A10" s="32" t="s">
        <v>48</v>
      </c>
      <c r="B10" s="32" t="s">
        <v>299</v>
      </c>
      <c r="C10" s="32" t="s">
        <v>130</v>
      </c>
      <c r="D10" s="32" t="s">
        <v>45</v>
      </c>
      <c r="E10" s="32" t="s">
        <v>44</v>
      </c>
      <c r="F10" s="33"/>
      <c r="G10" s="33">
        <v>0</v>
      </c>
      <c r="H10" s="33">
        <v>0</v>
      </c>
      <c r="I10" s="33">
        <v>0</v>
      </c>
      <c r="J10" s="33">
        <v>0</v>
      </c>
      <c r="K10" s="33">
        <v>0</v>
      </c>
      <c r="L10" s="33">
        <v>0</v>
      </c>
      <c r="M10" s="33">
        <v>0</v>
      </c>
      <c r="N10" s="33">
        <v>0</v>
      </c>
      <c r="O10" s="33"/>
      <c r="P10" s="33"/>
      <c r="Q10" s="33"/>
      <c r="R10" s="33"/>
      <c r="S10" s="33"/>
      <c r="T10" s="33"/>
      <c r="U10" s="33"/>
    </row>
    <row r="11" spans="1:21" x14ac:dyDescent="0.3">
      <c r="A11" s="32" t="s">
        <v>48</v>
      </c>
      <c r="B11" s="32" t="s">
        <v>298</v>
      </c>
      <c r="C11" s="32" t="s">
        <v>128</v>
      </c>
      <c r="D11" s="32" t="s">
        <v>77</v>
      </c>
      <c r="E11" s="32" t="s">
        <v>44</v>
      </c>
      <c r="F11" s="32" t="s">
        <v>172</v>
      </c>
    </row>
    <row r="12" spans="1:21" x14ac:dyDescent="0.3">
      <c r="A12" s="32" t="s">
        <v>48</v>
      </c>
      <c r="B12" s="32" t="s">
        <v>297</v>
      </c>
      <c r="C12" s="32" t="s">
        <v>126</v>
      </c>
      <c r="D12" s="32" t="s">
        <v>77</v>
      </c>
      <c r="E12" s="32" t="s">
        <v>44</v>
      </c>
      <c r="F12" s="32" t="s">
        <v>172</v>
      </c>
    </row>
    <row r="13" spans="1:21" x14ac:dyDescent="0.3">
      <c r="A13" s="32" t="s">
        <v>48</v>
      </c>
      <c r="B13" s="32" t="s">
        <v>296</v>
      </c>
      <c r="C13" s="32" t="s">
        <v>124</v>
      </c>
      <c r="D13" s="32" t="s">
        <v>45</v>
      </c>
      <c r="E13" s="32" t="s">
        <v>44</v>
      </c>
      <c r="F13" s="33"/>
      <c r="G13" s="33"/>
      <c r="H13" s="33"/>
      <c r="I13" s="33"/>
      <c r="J13" s="33"/>
      <c r="K13" s="33"/>
      <c r="L13" s="33"/>
      <c r="M13" s="33"/>
      <c r="N13" s="33"/>
      <c r="O13" s="33">
        <v>0</v>
      </c>
      <c r="P13" s="33">
        <v>0</v>
      </c>
      <c r="Q13" s="33">
        <v>0</v>
      </c>
      <c r="R13" s="33">
        <v>0</v>
      </c>
      <c r="S13" s="33">
        <v>0</v>
      </c>
      <c r="T13" s="33">
        <v>0</v>
      </c>
      <c r="U13" s="33">
        <v>0</v>
      </c>
    </row>
    <row r="14" spans="1:21" x14ac:dyDescent="0.3">
      <c r="A14" s="32" t="s">
        <v>48</v>
      </c>
      <c r="B14" s="32" t="s">
        <v>295</v>
      </c>
      <c r="C14" s="32" t="s">
        <v>122</v>
      </c>
      <c r="D14" s="32" t="s">
        <v>45</v>
      </c>
      <c r="E14" s="32" t="s">
        <v>44</v>
      </c>
      <c r="F14" s="33"/>
      <c r="G14" s="33">
        <v>0</v>
      </c>
      <c r="H14" s="33">
        <v>0</v>
      </c>
      <c r="I14" s="33">
        <v>0</v>
      </c>
      <c r="J14" s="33">
        <v>0</v>
      </c>
      <c r="K14" s="33">
        <v>0</v>
      </c>
      <c r="L14" s="33">
        <v>0</v>
      </c>
      <c r="M14" s="33">
        <v>0</v>
      </c>
      <c r="N14" s="33">
        <v>0</v>
      </c>
      <c r="O14" s="33"/>
      <c r="P14" s="33"/>
      <c r="Q14" s="33"/>
      <c r="R14" s="33"/>
      <c r="S14" s="33"/>
      <c r="T14" s="33"/>
      <c r="U14" s="33"/>
    </row>
    <row r="15" spans="1:21" x14ac:dyDescent="0.3">
      <c r="A15" s="32" t="s">
        <v>48</v>
      </c>
      <c r="B15" s="32" t="s">
        <v>294</v>
      </c>
      <c r="C15" s="32" t="s">
        <v>120</v>
      </c>
      <c r="D15" s="32" t="s">
        <v>77</v>
      </c>
      <c r="E15" s="32" t="s">
        <v>44</v>
      </c>
      <c r="F15" s="32" t="s">
        <v>172</v>
      </c>
    </row>
    <row r="16" spans="1:21" x14ac:dyDescent="0.3">
      <c r="A16" s="32" t="s">
        <v>48</v>
      </c>
      <c r="B16" s="32" t="s">
        <v>293</v>
      </c>
      <c r="C16" s="32" t="s">
        <v>118</v>
      </c>
      <c r="D16" s="32" t="s">
        <v>77</v>
      </c>
      <c r="E16" s="32" t="s">
        <v>44</v>
      </c>
      <c r="F16" s="32" t="s">
        <v>172</v>
      </c>
    </row>
    <row r="17" spans="1:21" x14ac:dyDescent="0.3">
      <c r="A17" s="32" t="s">
        <v>48</v>
      </c>
      <c r="B17" s="32" t="s">
        <v>292</v>
      </c>
      <c r="C17" s="32" t="s">
        <v>116</v>
      </c>
      <c r="D17" s="32" t="s">
        <v>45</v>
      </c>
      <c r="E17" s="32" t="s">
        <v>44</v>
      </c>
      <c r="F17" s="33"/>
      <c r="G17" s="33"/>
      <c r="H17" s="33"/>
      <c r="I17" s="33"/>
      <c r="J17" s="33"/>
      <c r="K17" s="33"/>
      <c r="L17" s="33"/>
      <c r="M17" s="33"/>
      <c r="N17" s="33"/>
      <c r="O17" s="33">
        <v>0</v>
      </c>
      <c r="P17" s="33">
        <v>0</v>
      </c>
      <c r="Q17" s="33">
        <v>0</v>
      </c>
      <c r="R17" s="33">
        <v>0</v>
      </c>
      <c r="S17" s="33">
        <v>0</v>
      </c>
      <c r="T17" s="33">
        <v>0</v>
      </c>
      <c r="U17" s="33">
        <v>0</v>
      </c>
    </row>
    <row r="18" spans="1:21" x14ac:dyDescent="0.3">
      <c r="A18" s="32" t="s">
        <v>48</v>
      </c>
      <c r="B18" s="32" t="s">
        <v>291</v>
      </c>
      <c r="C18" s="32" t="s">
        <v>114</v>
      </c>
      <c r="D18" s="32" t="s">
        <v>45</v>
      </c>
      <c r="E18" s="32" t="s">
        <v>44</v>
      </c>
      <c r="F18" s="33"/>
      <c r="G18" s="33">
        <v>0</v>
      </c>
      <c r="H18" s="33">
        <v>0</v>
      </c>
      <c r="I18" s="33">
        <v>0</v>
      </c>
      <c r="J18" s="33">
        <v>0</v>
      </c>
      <c r="K18" s="33">
        <v>0</v>
      </c>
      <c r="L18" s="33">
        <v>0</v>
      </c>
      <c r="M18" s="33">
        <v>0</v>
      </c>
      <c r="N18" s="33">
        <v>0</v>
      </c>
      <c r="O18" s="33"/>
      <c r="P18" s="33"/>
      <c r="Q18" s="33"/>
      <c r="R18" s="33"/>
      <c r="S18" s="33"/>
      <c r="T18" s="33"/>
      <c r="U18" s="33"/>
    </row>
    <row r="19" spans="1:21" x14ac:dyDescent="0.3">
      <c r="A19" s="32" t="s">
        <v>48</v>
      </c>
      <c r="B19" s="32" t="s">
        <v>290</v>
      </c>
      <c r="C19" s="32" t="s">
        <v>112</v>
      </c>
      <c r="D19" s="32" t="s">
        <v>77</v>
      </c>
      <c r="E19" s="32" t="s">
        <v>44</v>
      </c>
      <c r="F19" s="32" t="s">
        <v>172</v>
      </c>
    </row>
    <row r="20" spans="1:21" x14ac:dyDescent="0.3">
      <c r="A20" s="32" t="s">
        <v>48</v>
      </c>
      <c r="B20" s="32" t="s">
        <v>289</v>
      </c>
      <c r="C20" s="32" t="s">
        <v>110</v>
      </c>
      <c r="D20" s="32" t="s">
        <v>77</v>
      </c>
      <c r="E20" s="32" t="s">
        <v>44</v>
      </c>
      <c r="F20" s="32" t="s">
        <v>172</v>
      </c>
    </row>
    <row r="21" spans="1:21" x14ac:dyDescent="0.3">
      <c r="A21" s="32" t="s">
        <v>48</v>
      </c>
      <c r="B21" s="32" t="s">
        <v>288</v>
      </c>
      <c r="C21" s="32" t="s">
        <v>108</v>
      </c>
      <c r="D21" s="32" t="s">
        <v>45</v>
      </c>
      <c r="E21" s="32" t="s">
        <v>44</v>
      </c>
      <c r="F21" s="33"/>
      <c r="G21" s="33"/>
      <c r="H21" s="33"/>
      <c r="I21" s="33"/>
      <c r="J21" s="33"/>
      <c r="K21" s="33"/>
      <c r="L21" s="33"/>
      <c r="M21" s="33"/>
      <c r="N21" s="33"/>
      <c r="O21" s="33">
        <v>0</v>
      </c>
      <c r="P21" s="33">
        <v>0</v>
      </c>
      <c r="Q21" s="33">
        <v>0</v>
      </c>
      <c r="R21" s="33">
        <v>0</v>
      </c>
      <c r="S21" s="33">
        <v>0</v>
      </c>
      <c r="T21" s="33">
        <v>0</v>
      </c>
      <c r="U21" s="33">
        <v>0</v>
      </c>
    </row>
    <row r="22" spans="1:21" x14ac:dyDescent="0.3">
      <c r="A22" s="32" t="s">
        <v>48</v>
      </c>
      <c r="B22" s="32" t="s">
        <v>287</v>
      </c>
      <c r="C22" s="32" t="s">
        <v>106</v>
      </c>
      <c r="D22" s="32" t="s">
        <v>45</v>
      </c>
      <c r="E22" s="32" t="s">
        <v>44</v>
      </c>
      <c r="F22" s="33"/>
      <c r="G22" s="33">
        <v>0</v>
      </c>
      <c r="H22" s="33">
        <v>0</v>
      </c>
      <c r="I22" s="33">
        <v>0</v>
      </c>
      <c r="J22" s="33">
        <v>0</v>
      </c>
      <c r="K22" s="33">
        <v>0</v>
      </c>
      <c r="L22" s="33">
        <v>0</v>
      </c>
      <c r="M22" s="33">
        <v>0</v>
      </c>
      <c r="N22" s="33">
        <v>0</v>
      </c>
      <c r="O22" s="33"/>
      <c r="P22" s="33"/>
      <c r="Q22" s="33"/>
      <c r="R22" s="33"/>
      <c r="S22" s="33"/>
      <c r="T22" s="33"/>
      <c r="U22" s="33"/>
    </row>
    <row r="23" spans="1:21" x14ac:dyDescent="0.3">
      <c r="A23" s="32" t="s">
        <v>48</v>
      </c>
      <c r="B23" s="32" t="s">
        <v>286</v>
      </c>
      <c r="C23" s="32" t="s">
        <v>104</v>
      </c>
      <c r="D23" s="32" t="s">
        <v>77</v>
      </c>
      <c r="E23" s="32" t="s">
        <v>44</v>
      </c>
      <c r="F23" s="32" t="s">
        <v>172</v>
      </c>
    </row>
    <row r="24" spans="1:21" x14ac:dyDescent="0.3">
      <c r="A24" s="32" t="s">
        <v>48</v>
      </c>
      <c r="B24" s="32" t="s">
        <v>285</v>
      </c>
      <c r="C24" s="32" t="s">
        <v>102</v>
      </c>
      <c r="D24" s="32" t="s">
        <v>77</v>
      </c>
      <c r="E24" s="32" t="s">
        <v>44</v>
      </c>
      <c r="F24" s="32" t="s">
        <v>172</v>
      </c>
    </row>
    <row r="25" spans="1:21" x14ac:dyDescent="0.3">
      <c r="A25" s="32" t="s">
        <v>48</v>
      </c>
      <c r="B25" s="32" t="s">
        <v>284</v>
      </c>
      <c r="C25" s="32" t="s">
        <v>100</v>
      </c>
      <c r="D25" s="32" t="s">
        <v>45</v>
      </c>
      <c r="E25" s="32" t="s">
        <v>44</v>
      </c>
      <c r="F25" s="33"/>
      <c r="G25" s="33"/>
      <c r="H25" s="33"/>
      <c r="I25" s="33"/>
      <c r="J25" s="33"/>
      <c r="K25" s="33"/>
      <c r="L25" s="33"/>
      <c r="M25" s="33"/>
      <c r="N25" s="33"/>
      <c r="O25" s="33">
        <v>0</v>
      </c>
      <c r="P25" s="33">
        <v>0</v>
      </c>
      <c r="Q25" s="33">
        <v>0</v>
      </c>
      <c r="R25" s="33">
        <v>0</v>
      </c>
      <c r="S25" s="33">
        <v>0</v>
      </c>
      <c r="T25" s="33">
        <v>0</v>
      </c>
      <c r="U25" s="33">
        <v>0</v>
      </c>
    </row>
    <row r="26" spans="1:21" x14ac:dyDescent="0.3">
      <c r="A26" s="32" t="s">
        <v>48</v>
      </c>
      <c r="B26" s="32" t="s">
        <v>283</v>
      </c>
      <c r="C26" s="32" t="s">
        <v>98</v>
      </c>
      <c r="D26" s="32" t="s">
        <v>45</v>
      </c>
      <c r="E26" s="32" t="s">
        <v>44</v>
      </c>
      <c r="F26" s="33"/>
      <c r="G26" s="33">
        <v>0</v>
      </c>
      <c r="H26" s="33">
        <v>0</v>
      </c>
      <c r="I26" s="33">
        <v>0</v>
      </c>
      <c r="J26" s="33">
        <v>0</v>
      </c>
      <c r="K26" s="33">
        <v>0</v>
      </c>
      <c r="L26" s="33">
        <v>0</v>
      </c>
      <c r="M26" s="33">
        <v>0</v>
      </c>
      <c r="N26" s="33">
        <v>0</v>
      </c>
      <c r="O26" s="33"/>
      <c r="P26" s="33"/>
      <c r="Q26" s="33"/>
      <c r="R26" s="33"/>
      <c r="S26" s="33"/>
      <c r="T26" s="33"/>
      <c r="U26" s="33"/>
    </row>
    <row r="27" spans="1:21" x14ac:dyDescent="0.3">
      <c r="A27" s="32" t="s">
        <v>48</v>
      </c>
      <c r="B27" s="32" t="s">
        <v>282</v>
      </c>
      <c r="C27" s="32" t="s">
        <v>96</v>
      </c>
      <c r="D27" s="32" t="s">
        <v>77</v>
      </c>
      <c r="E27" s="32" t="s">
        <v>44</v>
      </c>
      <c r="F27" s="32" t="s">
        <v>172</v>
      </c>
    </row>
    <row r="28" spans="1:21" x14ac:dyDescent="0.3">
      <c r="A28" s="32" t="s">
        <v>48</v>
      </c>
      <c r="B28" s="32" t="s">
        <v>281</v>
      </c>
      <c r="C28" s="32" t="s">
        <v>94</v>
      </c>
      <c r="D28" s="32" t="s">
        <v>77</v>
      </c>
      <c r="E28" s="32" t="s">
        <v>44</v>
      </c>
      <c r="F28" s="32" t="s">
        <v>172</v>
      </c>
    </row>
    <row r="29" spans="1:21" x14ac:dyDescent="0.3">
      <c r="A29" s="32" t="s">
        <v>48</v>
      </c>
      <c r="B29" s="32" t="s">
        <v>280</v>
      </c>
      <c r="C29" s="32" t="s">
        <v>92</v>
      </c>
      <c r="D29" s="32" t="s">
        <v>45</v>
      </c>
      <c r="E29" s="32" t="s">
        <v>44</v>
      </c>
      <c r="F29" s="33"/>
      <c r="G29" s="33"/>
      <c r="H29" s="33"/>
      <c r="I29" s="33"/>
      <c r="J29" s="33"/>
      <c r="K29" s="33"/>
      <c r="L29" s="33"/>
      <c r="M29" s="33"/>
      <c r="N29" s="33"/>
      <c r="O29" s="33">
        <v>0</v>
      </c>
      <c r="P29" s="33">
        <v>0</v>
      </c>
      <c r="Q29" s="33">
        <v>0</v>
      </c>
      <c r="R29" s="33">
        <v>0</v>
      </c>
      <c r="S29" s="33">
        <v>0</v>
      </c>
      <c r="T29" s="33">
        <v>0</v>
      </c>
      <c r="U29" s="33">
        <v>0</v>
      </c>
    </row>
    <row r="30" spans="1:21" x14ac:dyDescent="0.3">
      <c r="A30" s="32" t="s">
        <v>48</v>
      </c>
      <c r="B30" s="32" t="s">
        <v>279</v>
      </c>
      <c r="C30" s="32" t="s">
        <v>90</v>
      </c>
      <c r="D30" s="32" t="s">
        <v>45</v>
      </c>
      <c r="E30" s="32" t="s">
        <v>44</v>
      </c>
      <c r="F30" s="33"/>
      <c r="G30" s="33">
        <v>0</v>
      </c>
      <c r="H30" s="33">
        <v>0</v>
      </c>
      <c r="I30" s="33">
        <v>0</v>
      </c>
      <c r="J30" s="33">
        <v>0</v>
      </c>
      <c r="K30" s="33">
        <v>0</v>
      </c>
      <c r="L30" s="33">
        <v>0</v>
      </c>
      <c r="M30" s="33">
        <v>0</v>
      </c>
      <c r="N30" s="33">
        <v>0</v>
      </c>
      <c r="O30" s="33"/>
      <c r="P30" s="33"/>
      <c r="Q30" s="33"/>
      <c r="R30" s="33"/>
      <c r="S30" s="33"/>
      <c r="T30" s="33"/>
      <c r="U30" s="33"/>
    </row>
    <row r="31" spans="1:21" x14ac:dyDescent="0.3">
      <c r="A31" s="32" t="s">
        <v>48</v>
      </c>
      <c r="B31" s="32" t="s">
        <v>278</v>
      </c>
      <c r="C31" s="32" t="s">
        <v>88</v>
      </c>
      <c r="D31" s="32" t="s">
        <v>77</v>
      </c>
      <c r="E31" s="32" t="s">
        <v>44</v>
      </c>
      <c r="F31" s="32" t="s">
        <v>172</v>
      </c>
    </row>
    <row r="32" spans="1:21" x14ac:dyDescent="0.3">
      <c r="A32" s="32" t="s">
        <v>48</v>
      </c>
      <c r="B32" s="32" t="s">
        <v>277</v>
      </c>
      <c r="C32" s="32" t="s">
        <v>86</v>
      </c>
      <c r="D32" s="32" t="s">
        <v>77</v>
      </c>
      <c r="E32" s="32" t="s">
        <v>44</v>
      </c>
      <c r="F32" s="32" t="s">
        <v>172</v>
      </c>
    </row>
    <row r="33" spans="1:21" x14ac:dyDescent="0.3">
      <c r="A33" s="32" t="s">
        <v>48</v>
      </c>
      <c r="B33" s="32" t="s">
        <v>276</v>
      </c>
      <c r="C33" s="32" t="s">
        <v>84</v>
      </c>
      <c r="D33" s="32" t="s">
        <v>45</v>
      </c>
      <c r="E33" s="32" t="s">
        <v>44</v>
      </c>
      <c r="F33" s="33"/>
      <c r="G33" s="33"/>
      <c r="H33" s="33"/>
      <c r="I33" s="33"/>
      <c r="J33" s="33"/>
      <c r="K33" s="33"/>
      <c r="L33" s="33"/>
      <c r="M33" s="33"/>
      <c r="N33" s="33"/>
      <c r="O33" s="33">
        <v>0</v>
      </c>
      <c r="P33" s="33">
        <v>0</v>
      </c>
      <c r="Q33" s="33">
        <v>0</v>
      </c>
      <c r="R33" s="33">
        <v>0</v>
      </c>
      <c r="S33" s="33">
        <v>0</v>
      </c>
      <c r="T33" s="33">
        <v>0</v>
      </c>
      <c r="U33" s="33">
        <v>0</v>
      </c>
    </row>
    <row r="34" spans="1:21" x14ac:dyDescent="0.3">
      <c r="A34" s="32" t="s">
        <v>48</v>
      </c>
      <c r="B34" s="32" t="s">
        <v>275</v>
      </c>
      <c r="C34" s="32" t="s">
        <v>82</v>
      </c>
      <c r="D34" s="32" t="s">
        <v>45</v>
      </c>
      <c r="E34" s="32" t="s">
        <v>44</v>
      </c>
      <c r="F34" s="33"/>
      <c r="G34" s="33">
        <v>0</v>
      </c>
      <c r="H34" s="33">
        <v>0</v>
      </c>
      <c r="I34" s="33">
        <v>0</v>
      </c>
      <c r="J34" s="33">
        <v>0</v>
      </c>
      <c r="K34" s="33">
        <v>0</v>
      </c>
      <c r="L34" s="33">
        <v>0</v>
      </c>
      <c r="M34" s="33">
        <v>0</v>
      </c>
      <c r="N34" s="33">
        <v>0</v>
      </c>
      <c r="O34" s="33"/>
      <c r="P34" s="33"/>
      <c r="Q34" s="33"/>
      <c r="R34" s="33"/>
      <c r="S34" s="33"/>
      <c r="T34" s="33"/>
      <c r="U34" s="33"/>
    </row>
    <row r="35" spans="1:21" x14ac:dyDescent="0.3">
      <c r="A35" s="32" t="s">
        <v>48</v>
      </c>
      <c r="B35" s="32" t="s">
        <v>274</v>
      </c>
      <c r="C35" s="32" t="s">
        <v>80</v>
      </c>
      <c r="D35" s="32" t="s">
        <v>77</v>
      </c>
      <c r="E35" s="32" t="s">
        <v>44</v>
      </c>
      <c r="F35" s="32" t="s">
        <v>172</v>
      </c>
    </row>
    <row r="36" spans="1:21" x14ac:dyDescent="0.3">
      <c r="A36" s="32" t="s">
        <v>48</v>
      </c>
      <c r="B36" s="32" t="s">
        <v>273</v>
      </c>
      <c r="C36" s="32" t="s">
        <v>78</v>
      </c>
      <c r="D36" s="32" t="s">
        <v>77</v>
      </c>
      <c r="E36" s="32" t="s">
        <v>44</v>
      </c>
      <c r="F36" s="32" t="s">
        <v>172</v>
      </c>
    </row>
    <row r="37" spans="1:21" x14ac:dyDescent="0.3">
      <c r="A37" s="32" t="s">
        <v>48</v>
      </c>
      <c r="B37" s="32" t="s">
        <v>272</v>
      </c>
      <c r="C37" s="32" t="s">
        <v>75</v>
      </c>
      <c r="D37" s="32" t="s">
        <v>45</v>
      </c>
      <c r="E37" s="32" t="s">
        <v>44</v>
      </c>
      <c r="F37" s="33"/>
      <c r="G37" s="33"/>
      <c r="H37" s="33"/>
      <c r="I37" s="33"/>
      <c r="J37" s="33"/>
      <c r="K37" s="33"/>
      <c r="L37" s="33"/>
      <c r="M37" s="33"/>
      <c r="N37" s="33"/>
      <c r="O37" s="33">
        <v>0</v>
      </c>
      <c r="P37" s="33">
        <v>0</v>
      </c>
      <c r="Q37" s="33">
        <v>0</v>
      </c>
      <c r="R37" s="33">
        <v>0</v>
      </c>
      <c r="S37" s="33">
        <v>0</v>
      </c>
      <c r="T37" s="33">
        <v>0</v>
      </c>
      <c r="U37" s="33">
        <v>0</v>
      </c>
    </row>
    <row r="38" spans="1:21" x14ac:dyDescent="0.3">
      <c r="A38" s="32" t="s">
        <v>48</v>
      </c>
      <c r="B38" s="32" t="s">
        <v>271</v>
      </c>
      <c r="C38" s="32" t="s">
        <v>73</v>
      </c>
      <c r="D38" s="32" t="s">
        <v>45</v>
      </c>
      <c r="E38" s="32" t="s">
        <v>44</v>
      </c>
      <c r="F38" s="33"/>
      <c r="G38" s="33">
        <v>0</v>
      </c>
      <c r="H38" s="33">
        <v>0</v>
      </c>
      <c r="I38" s="33">
        <v>0</v>
      </c>
      <c r="J38" s="33">
        <v>0</v>
      </c>
      <c r="K38" s="33">
        <v>0</v>
      </c>
      <c r="L38" s="33">
        <v>0</v>
      </c>
      <c r="M38" s="33">
        <v>0</v>
      </c>
      <c r="N38" s="33">
        <v>0</v>
      </c>
      <c r="O38" s="33"/>
      <c r="P38" s="33"/>
      <c r="Q38" s="33"/>
      <c r="R38" s="33"/>
      <c r="S38" s="33"/>
      <c r="T38" s="33"/>
      <c r="U38" s="33"/>
    </row>
    <row r="39" spans="1:21" x14ac:dyDescent="0.3">
      <c r="A39" s="32" t="s">
        <v>48</v>
      </c>
      <c r="B39" s="32" t="s">
        <v>270</v>
      </c>
      <c r="C39" s="32" t="s">
        <v>136</v>
      </c>
      <c r="D39" s="32" t="s">
        <v>77</v>
      </c>
      <c r="E39" s="32" t="s">
        <v>44</v>
      </c>
      <c r="F39" s="32" t="s">
        <v>38</v>
      </c>
    </row>
    <row r="40" spans="1:21" x14ac:dyDescent="0.3">
      <c r="A40" s="32" t="s">
        <v>48</v>
      </c>
      <c r="B40" s="32" t="s">
        <v>269</v>
      </c>
      <c r="C40" s="32" t="s">
        <v>134</v>
      </c>
      <c r="D40" s="32" t="s">
        <v>77</v>
      </c>
      <c r="E40" s="32" t="s">
        <v>44</v>
      </c>
      <c r="F40" s="32" t="s">
        <v>268</v>
      </c>
    </row>
    <row r="41" spans="1:21" x14ac:dyDescent="0.3">
      <c r="A41" s="32" t="s">
        <v>48</v>
      </c>
      <c r="B41" s="32" t="s">
        <v>267</v>
      </c>
      <c r="C41" s="32" t="s">
        <v>132</v>
      </c>
      <c r="D41" s="32" t="s">
        <v>45</v>
      </c>
      <c r="E41" s="32" t="s">
        <v>44</v>
      </c>
      <c r="F41" s="33"/>
      <c r="G41" s="33"/>
      <c r="H41" s="33"/>
      <c r="I41" s="33"/>
      <c r="J41" s="33"/>
      <c r="K41" s="33"/>
      <c r="L41" s="33"/>
      <c r="M41" s="33"/>
      <c r="N41" s="33"/>
      <c r="O41" s="33">
        <v>8.48481553398058</v>
      </c>
      <c r="P41" s="33">
        <v>8.7393599999999996</v>
      </c>
      <c r="Q41" s="33">
        <v>8.4</v>
      </c>
      <c r="R41" s="33">
        <v>8.4</v>
      </c>
      <c r="S41" s="33">
        <v>8.4</v>
      </c>
      <c r="T41" s="33">
        <v>8.4</v>
      </c>
      <c r="U41" s="33">
        <v>8.4</v>
      </c>
    </row>
    <row r="42" spans="1:21" x14ac:dyDescent="0.3">
      <c r="A42" s="32" t="s">
        <v>48</v>
      </c>
      <c r="B42" s="32" t="s">
        <v>266</v>
      </c>
      <c r="C42" s="32" t="s">
        <v>130</v>
      </c>
      <c r="D42" s="32" t="s">
        <v>45</v>
      </c>
      <c r="E42" s="32" t="s">
        <v>44</v>
      </c>
      <c r="F42" s="33"/>
      <c r="G42" s="33">
        <v>6.6979917339746002</v>
      </c>
      <c r="H42" s="33">
        <v>6.89893148599384</v>
      </c>
      <c r="I42" s="33">
        <v>7.1058994305736496</v>
      </c>
      <c r="J42" s="33">
        <v>7.3190764134908601</v>
      </c>
      <c r="K42" s="33">
        <v>7.5386487058955902</v>
      </c>
      <c r="L42" s="33">
        <v>7.7648081670724496</v>
      </c>
      <c r="M42" s="33">
        <v>7.9977524120846297</v>
      </c>
      <c r="N42" s="33">
        <v>8.2376849844471707</v>
      </c>
      <c r="O42" s="33"/>
      <c r="P42" s="33"/>
      <c r="Q42" s="33"/>
      <c r="R42" s="33"/>
      <c r="S42" s="33"/>
      <c r="T42" s="33"/>
      <c r="U42" s="33"/>
    </row>
    <row r="43" spans="1:21" x14ac:dyDescent="0.3">
      <c r="A43" s="32" t="s">
        <v>48</v>
      </c>
      <c r="B43" s="32" t="s">
        <v>265</v>
      </c>
      <c r="C43" s="32" t="s">
        <v>128</v>
      </c>
      <c r="D43" s="32" t="s">
        <v>77</v>
      </c>
      <c r="E43" s="32" t="s">
        <v>44</v>
      </c>
      <c r="F43" s="32" t="s">
        <v>41</v>
      </c>
    </row>
    <row r="44" spans="1:21" x14ac:dyDescent="0.3">
      <c r="A44" s="32" t="s">
        <v>48</v>
      </c>
      <c r="B44" s="32" t="s">
        <v>264</v>
      </c>
      <c r="C44" s="32" t="s">
        <v>126</v>
      </c>
      <c r="D44" s="32" t="s">
        <v>77</v>
      </c>
      <c r="E44" s="32" t="s">
        <v>44</v>
      </c>
      <c r="F44" s="32" t="s">
        <v>221</v>
      </c>
    </row>
    <row r="45" spans="1:21" x14ac:dyDescent="0.3">
      <c r="A45" s="32" t="s">
        <v>48</v>
      </c>
      <c r="B45" s="32" t="s">
        <v>263</v>
      </c>
      <c r="C45" s="32" t="s">
        <v>124</v>
      </c>
      <c r="D45" s="32" t="s">
        <v>45</v>
      </c>
      <c r="E45" s="32" t="s">
        <v>44</v>
      </c>
      <c r="F45" s="33"/>
      <c r="G45" s="33"/>
      <c r="H45" s="33"/>
      <c r="I45" s="33"/>
      <c r="J45" s="33"/>
      <c r="K45" s="33"/>
      <c r="L45" s="33"/>
      <c r="M45" s="33"/>
      <c r="N45" s="33"/>
      <c r="O45" s="33">
        <v>0</v>
      </c>
      <c r="P45" s="33">
        <v>0</v>
      </c>
      <c r="Q45" s="33">
        <v>4.34</v>
      </c>
      <c r="R45" s="33">
        <v>4.7</v>
      </c>
      <c r="S45" s="33">
        <v>5.07</v>
      </c>
      <c r="T45" s="33">
        <v>5.43</v>
      </c>
      <c r="U45" s="33">
        <v>5.8</v>
      </c>
    </row>
    <row r="46" spans="1:21" x14ac:dyDescent="0.3">
      <c r="A46" s="32" t="s">
        <v>48</v>
      </c>
      <c r="B46" s="32" t="s">
        <v>262</v>
      </c>
      <c r="C46" s="32" t="s">
        <v>122</v>
      </c>
      <c r="D46" s="32" t="s">
        <v>45</v>
      </c>
      <c r="E46" s="32" t="s">
        <v>44</v>
      </c>
      <c r="F46" s="33"/>
      <c r="G46" s="33">
        <v>0</v>
      </c>
      <c r="H46" s="33">
        <v>0</v>
      </c>
      <c r="I46" s="33">
        <v>0</v>
      </c>
      <c r="J46" s="33">
        <v>0</v>
      </c>
      <c r="K46" s="33">
        <v>0</v>
      </c>
      <c r="L46" s="33">
        <v>0</v>
      </c>
      <c r="M46" s="33">
        <v>0</v>
      </c>
      <c r="N46" s="33">
        <v>0</v>
      </c>
      <c r="O46" s="33"/>
      <c r="P46" s="33"/>
      <c r="Q46" s="33"/>
      <c r="R46" s="33"/>
      <c r="S46" s="33"/>
      <c r="T46" s="33"/>
      <c r="U46" s="33"/>
    </row>
    <row r="47" spans="1:21" x14ac:dyDescent="0.3">
      <c r="A47" s="32" t="s">
        <v>48</v>
      </c>
      <c r="B47" s="32" t="s">
        <v>261</v>
      </c>
      <c r="C47" s="32" t="s">
        <v>120</v>
      </c>
      <c r="D47" s="32" t="s">
        <v>77</v>
      </c>
      <c r="E47" s="32" t="s">
        <v>44</v>
      </c>
      <c r="F47" s="32">
        <v>0</v>
      </c>
    </row>
    <row r="48" spans="1:21" x14ac:dyDescent="0.3">
      <c r="A48" s="32" t="s">
        <v>48</v>
      </c>
      <c r="B48" s="32" t="s">
        <v>260</v>
      </c>
      <c r="C48" s="32" t="s">
        <v>118</v>
      </c>
      <c r="D48" s="32" t="s">
        <v>77</v>
      </c>
      <c r="E48" s="32" t="s">
        <v>44</v>
      </c>
      <c r="F48" s="32">
        <v>0</v>
      </c>
    </row>
    <row r="49" spans="1:21" x14ac:dyDescent="0.3">
      <c r="A49" s="32" t="s">
        <v>48</v>
      </c>
      <c r="B49" s="32" t="s">
        <v>259</v>
      </c>
      <c r="C49" s="32" t="s">
        <v>116</v>
      </c>
      <c r="D49" s="32" t="s">
        <v>45</v>
      </c>
      <c r="E49" s="32" t="s">
        <v>44</v>
      </c>
      <c r="F49" s="33"/>
      <c r="G49" s="33"/>
      <c r="H49" s="33"/>
      <c r="I49" s="33"/>
      <c r="J49" s="33"/>
      <c r="K49" s="33"/>
      <c r="L49" s="33"/>
      <c r="M49" s="33"/>
      <c r="N49" s="33"/>
      <c r="O49" s="33">
        <v>0</v>
      </c>
      <c r="P49" s="33">
        <v>0</v>
      </c>
      <c r="Q49" s="33">
        <v>0</v>
      </c>
      <c r="R49" s="33">
        <v>0</v>
      </c>
      <c r="S49" s="33">
        <v>0</v>
      </c>
      <c r="T49" s="33">
        <v>0</v>
      </c>
      <c r="U49" s="33">
        <v>0</v>
      </c>
    </row>
    <row r="50" spans="1:21" x14ac:dyDescent="0.3">
      <c r="A50" s="32" t="s">
        <v>48</v>
      </c>
      <c r="B50" s="32" t="s">
        <v>258</v>
      </c>
      <c r="C50" s="32" t="s">
        <v>114</v>
      </c>
      <c r="D50" s="32" t="s">
        <v>45</v>
      </c>
      <c r="E50" s="32" t="s">
        <v>44</v>
      </c>
      <c r="F50" s="33"/>
      <c r="G50" s="33">
        <v>0</v>
      </c>
      <c r="H50" s="33">
        <v>0</v>
      </c>
      <c r="I50" s="33">
        <v>0</v>
      </c>
      <c r="J50" s="33">
        <v>0</v>
      </c>
      <c r="K50" s="33">
        <v>0</v>
      </c>
      <c r="L50" s="33">
        <v>0</v>
      </c>
      <c r="M50" s="33">
        <v>0</v>
      </c>
      <c r="N50" s="33">
        <v>0</v>
      </c>
      <c r="O50" s="33"/>
      <c r="P50" s="33"/>
      <c r="Q50" s="33"/>
      <c r="R50" s="33"/>
      <c r="S50" s="33"/>
      <c r="T50" s="33"/>
      <c r="U50" s="33"/>
    </row>
    <row r="51" spans="1:21" x14ac:dyDescent="0.3">
      <c r="A51" s="32" t="s">
        <v>48</v>
      </c>
      <c r="B51" s="32" t="s">
        <v>257</v>
      </c>
      <c r="C51" s="32" t="s">
        <v>112</v>
      </c>
      <c r="D51" s="32" t="s">
        <v>77</v>
      </c>
      <c r="E51" s="32" t="s">
        <v>44</v>
      </c>
      <c r="F51" s="32">
        <v>0</v>
      </c>
    </row>
    <row r="52" spans="1:21" x14ac:dyDescent="0.3">
      <c r="A52" s="32" t="s">
        <v>48</v>
      </c>
      <c r="B52" s="32" t="s">
        <v>256</v>
      </c>
      <c r="C52" s="32" t="s">
        <v>110</v>
      </c>
      <c r="D52" s="32" t="s">
        <v>77</v>
      </c>
      <c r="E52" s="32" t="s">
        <v>44</v>
      </c>
      <c r="F52" s="32">
        <v>0</v>
      </c>
    </row>
    <row r="53" spans="1:21" x14ac:dyDescent="0.3">
      <c r="A53" s="32" t="s">
        <v>48</v>
      </c>
      <c r="B53" s="32" t="s">
        <v>255</v>
      </c>
      <c r="C53" s="32" t="s">
        <v>108</v>
      </c>
      <c r="D53" s="32" t="s">
        <v>45</v>
      </c>
      <c r="E53" s="32" t="s">
        <v>44</v>
      </c>
      <c r="F53" s="33"/>
      <c r="G53" s="33"/>
      <c r="H53" s="33"/>
      <c r="I53" s="33"/>
      <c r="J53" s="33"/>
      <c r="K53" s="33"/>
      <c r="L53" s="33"/>
      <c r="M53" s="33"/>
      <c r="N53" s="33"/>
      <c r="O53" s="33">
        <v>0</v>
      </c>
      <c r="P53" s="33">
        <v>0</v>
      </c>
      <c r="Q53" s="33">
        <v>0</v>
      </c>
      <c r="R53" s="33">
        <v>0</v>
      </c>
      <c r="S53" s="33">
        <v>0</v>
      </c>
      <c r="T53" s="33">
        <v>0</v>
      </c>
      <c r="U53" s="33">
        <v>0</v>
      </c>
    </row>
    <row r="54" spans="1:21" x14ac:dyDescent="0.3">
      <c r="A54" s="32" t="s">
        <v>48</v>
      </c>
      <c r="B54" s="32" t="s">
        <v>254</v>
      </c>
      <c r="C54" s="32" t="s">
        <v>106</v>
      </c>
      <c r="D54" s="32" t="s">
        <v>45</v>
      </c>
      <c r="E54" s="32" t="s">
        <v>44</v>
      </c>
      <c r="F54" s="33"/>
      <c r="G54" s="33">
        <v>0</v>
      </c>
      <c r="H54" s="33">
        <v>0</v>
      </c>
      <c r="I54" s="33">
        <v>0</v>
      </c>
      <c r="J54" s="33">
        <v>0</v>
      </c>
      <c r="K54" s="33">
        <v>0</v>
      </c>
      <c r="L54" s="33">
        <v>0</v>
      </c>
      <c r="M54" s="33">
        <v>0</v>
      </c>
      <c r="N54" s="33">
        <v>0</v>
      </c>
      <c r="O54" s="33"/>
      <c r="P54" s="33"/>
      <c r="Q54" s="33"/>
      <c r="R54" s="33"/>
      <c r="S54" s="33"/>
      <c r="T54" s="33"/>
      <c r="U54" s="33"/>
    </row>
    <row r="55" spans="1:21" x14ac:dyDescent="0.3">
      <c r="A55" s="32" t="s">
        <v>48</v>
      </c>
      <c r="B55" s="32" t="s">
        <v>253</v>
      </c>
      <c r="C55" s="32" t="s">
        <v>104</v>
      </c>
      <c r="D55" s="32" t="s">
        <v>77</v>
      </c>
      <c r="E55" s="32" t="s">
        <v>44</v>
      </c>
      <c r="F55" s="32">
        <v>0</v>
      </c>
    </row>
    <row r="56" spans="1:21" x14ac:dyDescent="0.3">
      <c r="A56" s="32" t="s">
        <v>48</v>
      </c>
      <c r="B56" s="32" t="s">
        <v>252</v>
      </c>
      <c r="C56" s="32" t="s">
        <v>102</v>
      </c>
      <c r="D56" s="32" t="s">
        <v>77</v>
      </c>
      <c r="E56" s="32" t="s">
        <v>44</v>
      </c>
      <c r="F56" s="32">
        <v>0</v>
      </c>
    </row>
    <row r="57" spans="1:21" x14ac:dyDescent="0.3">
      <c r="A57" s="32" t="s">
        <v>48</v>
      </c>
      <c r="B57" s="32" t="s">
        <v>251</v>
      </c>
      <c r="C57" s="32" t="s">
        <v>100</v>
      </c>
      <c r="D57" s="32" t="s">
        <v>45</v>
      </c>
      <c r="E57" s="32" t="s">
        <v>44</v>
      </c>
      <c r="F57" s="33"/>
      <c r="G57" s="33"/>
      <c r="H57" s="33"/>
      <c r="I57" s="33"/>
      <c r="J57" s="33"/>
      <c r="K57" s="33"/>
      <c r="L57" s="33"/>
      <c r="M57" s="33"/>
      <c r="N57" s="33"/>
      <c r="O57" s="33">
        <v>0</v>
      </c>
      <c r="P57" s="33">
        <v>0</v>
      </c>
      <c r="Q57" s="33">
        <v>0</v>
      </c>
      <c r="R57" s="33">
        <v>0</v>
      </c>
      <c r="S57" s="33">
        <v>0</v>
      </c>
      <c r="T57" s="33">
        <v>0</v>
      </c>
      <c r="U57" s="33">
        <v>0</v>
      </c>
    </row>
    <row r="58" spans="1:21" x14ac:dyDescent="0.3">
      <c r="A58" s="32" t="s">
        <v>48</v>
      </c>
      <c r="B58" s="32" t="s">
        <v>250</v>
      </c>
      <c r="C58" s="32" t="s">
        <v>98</v>
      </c>
      <c r="D58" s="32" t="s">
        <v>45</v>
      </c>
      <c r="E58" s="32" t="s">
        <v>44</v>
      </c>
      <c r="F58" s="33"/>
      <c r="G58" s="33">
        <v>0</v>
      </c>
      <c r="H58" s="33">
        <v>0</v>
      </c>
      <c r="I58" s="33">
        <v>0</v>
      </c>
      <c r="J58" s="33">
        <v>0</v>
      </c>
      <c r="K58" s="33">
        <v>0</v>
      </c>
      <c r="L58" s="33">
        <v>0</v>
      </c>
      <c r="M58" s="33">
        <v>0</v>
      </c>
      <c r="N58" s="33">
        <v>0</v>
      </c>
      <c r="O58" s="33"/>
      <c r="P58" s="33"/>
      <c r="Q58" s="33"/>
      <c r="R58" s="33"/>
      <c r="S58" s="33"/>
      <c r="T58" s="33"/>
      <c r="U58" s="33"/>
    </row>
    <row r="59" spans="1:21" x14ac:dyDescent="0.3">
      <c r="A59" s="32" t="s">
        <v>48</v>
      </c>
      <c r="B59" s="32" t="s">
        <v>249</v>
      </c>
      <c r="C59" s="32" t="s">
        <v>96</v>
      </c>
      <c r="D59" s="32" t="s">
        <v>77</v>
      </c>
      <c r="E59" s="32" t="s">
        <v>44</v>
      </c>
      <c r="F59" s="32">
        <v>0</v>
      </c>
    </row>
    <row r="60" spans="1:21" x14ac:dyDescent="0.3">
      <c r="A60" s="32" t="s">
        <v>48</v>
      </c>
      <c r="B60" s="32" t="s">
        <v>248</v>
      </c>
      <c r="C60" s="32" t="s">
        <v>94</v>
      </c>
      <c r="D60" s="32" t="s">
        <v>77</v>
      </c>
      <c r="E60" s="32" t="s">
        <v>44</v>
      </c>
      <c r="F60" s="32">
        <v>0</v>
      </c>
    </row>
    <row r="61" spans="1:21" x14ac:dyDescent="0.3">
      <c r="A61" s="32" t="s">
        <v>48</v>
      </c>
      <c r="B61" s="32" t="s">
        <v>247</v>
      </c>
      <c r="C61" s="32" t="s">
        <v>92</v>
      </c>
      <c r="D61" s="32" t="s">
        <v>45</v>
      </c>
      <c r="E61" s="32" t="s">
        <v>44</v>
      </c>
      <c r="F61" s="33"/>
      <c r="G61" s="33"/>
      <c r="H61" s="33"/>
      <c r="I61" s="33"/>
      <c r="J61" s="33"/>
      <c r="K61" s="33"/>
      <c r="L61" s="33"/>
      <c r="M61" s="33"/>
      <c r="N61" s="33"/>
      <c r="O61" s="33">
        <v>0</v>
      </c>
      <c r="P61" s="33">
        <v>0</v>
      </c>
      <c r="Q61" s="33">
        <v>0</v>
      </c>
      <c r="R61" s="33">
        <v>0</v>
      </c>
      <c r="S61" s="33">
        <v>0</v>
      </c>
      <c r="T61" s="33">
        <v>0</v>
      </c>
      <c r="U61" s="33">
        <v>0</v>
      </c>
    </row>
    <row r="62" spans="1:21" x14ac:dyDescent="0.3">
      <c r="A62" s="32" t="s">
        <v>48</v>
      </c>
      <c r="B62" s="32" t="s">
        <v>246</v>
      </c>
      <c r="C62" s="32" t="s">
        <v>90</v>
      </c>
      <c r="D62" s="32" t="s">
        <v>45</v>
      </c>
      <c r="E62" s="32" t="s">
        <v>44</v>
      </c>
      <c r="F62" s="33"/>
      <c r="G62" s="33">
        <v>0</v>
      </c>
      <c r="H62" s="33">
        <v>0</v>
      </c>
      <c r="I62" s="33">
        <v>0</v>
      </c>
      <c r="J62" s="33">
        <v>0</v>
      </c>
      <c r="K62" s="33">
        <v>0</v>
      </c>
      <c r="L62" s="33">
        <v>0</v>
      </c>
      <c r="M62" s="33">
        <v>0</v>
      </c>
      <c r="N62" s="33">
        <v>0</v>
      </c>
      <c r="O62" s="33"/>
      <c r="P62" s="33"/>
      <c r="Q62" s="33"/>
      <c r="R62" s="33"/>
      <c r="S62" s="33"/>
      <c r="T62" s="33"/>
      <c r="U62" s="33"/>
    </row>
    <row r="63" spans="1:21" x14ac:dyDescent="0.3">
      <c r="A63" s="32" t="s">
        <v>48</v>
      </c>
      <c r="B63" s="32" t="s">
        <v>245</v>
      </c>
      <c r="C63" s="32" t="s">
        <v>88</v>
      </c>
      <c r="D63" s="32" t="s">
        <v>77</v>
      </c>
      <c r="E63" s="32" t="s">
        <v>44</v>
      </c>
      <c r="F63" s="32">
        <v>0</v>
      </c>
    </row>
    <row r="64" spans="1:21" x14ac:dyDescent="0.3">
      <c r="A64" s="32" t="s">
        <v>48</v>
      </c>
      <c r="B64" s="32" t="s">
        <v>244</v>
      </c>
      <c r="C64" s="32" t="s">
        <v>86</v>
      </c>
      <c r="D64" s="32" t="s">
        <v>77</v>
      </c>
      <c r="E64" s="32" t="s">
        <v>44</v>
      </c>
      <c r="F64" s="32">
        <v>0</v>
      </c>
    </row>
    <row r="65" spans="1:21" x14ac:dyDescent="0.3">
      <c r="A65" s="32" t="s">
        <v>48</v>
      </c>
      <c r="B65" s="32" t="s">
        <v>243</v>
      </c>
      <c r="C65" s="32" t="s">
        <v>84</v>
      </c>
      <c r="D65" s="32" t="s">
        <v>45</v>
      </c>
      <c r="E65" s="32" t="s">
        <v>44</v>
      </c>
      <c r="F65" s="33"/>
      <c r="G65" s="33"/>
      <c r="H65" s="33"/>
      <c r="I65" s="33"/>
      <c r="J65" s="33"/>
      <c r="K65" s="33"/>
      <c r="L65" s="33"/>
      <c r="M65" s="33"/>
      <c r="N65" s="33"/>
      <c r="O65" s="33">
        <v>0</v>
      </c>
      <c r="P65" s="33">
        <v>0</v>
      </c>
      <c r="Q65" s="33">
        <v>0</v>
      </c>
      <c r="R65" s="33">
        <v>0</v>
      </c>
      <c r="S65" s="33">
        <v>0</v>
      </c>
      <c r="T65" s="33">
        <v>0</v>
      </c>
      <c r="U65" s="33">
        <v>0</v>
      </c>
    </row>
    <row r="66" spans="1:21" x14ac:dyDescent="0.3">
      <c r="A66" s="32" t="s">
        <v>48</v>
      </c>
      <c r="B66" s="32" t="s">
        <v>242</v>
      </c>
      <c r="C66" s="32" t="s">
        <v>82</v>
      </c>
      <c r="D66" s="32" t="s">
        <v>45</v>
      </c>
      <c r="E66" s="32" t="s">
        <v>44</v>
      </c>
      <c r="F66" s="33"/>
      <c r="G66" s="33">
        <v>0</v>
      </c>
      <c r="H66" s="33">
        <v>0</v>
      </c>
      <c r="I66" s="33">
        <v>0</v>
      </c>
      <c r="J66" s="33">
        <v>0</v>
      </c>
      <c r="K66" s="33">
        <v>0</v>
      </c>
      <c r="L66" s="33">
        <v>0</v>
      </c>
      <c r="M66" s="33">
        <v>0</v>
      </c>
      <c r="N66" s="33">
        <v>0</v>
      </c>
      <c r="O66" s="33"/>
      <c r="P66" s="33"/>
      <c r="Q66" s="33"/>
      <c r="R66" s="33"/>
      <c r="S66" s="33"/>
      <c r="T66" s="33"/>
      <c r="U66" s="33"/>
    </row>
    <row r="67" spans="1:21" x14ac:dyDescent="0.3">
      <c r="A67" s="32" t="s">
        <v>48</v>
      </c>
      <c r="B67" s="32" t="s">
        <v>241</v>
      </c>
      <c r="C67" s="32" t="s">
        <v>80</v>
      </c>
      <c r="D67" s="32" t="s">
        <v>77</v>
      </c>
      <c r="E67" s="32" t="s">
        <v>44</v>
      </c>
      <c r="F67" s="32">
        <v>0</v>
      </c>
    </row>
    <row r="68" spans="1:21" x14ac:dyDescent="0.3">
      <c r="A68" s="32" t="s">
        <v>48</v>
      </c>
      <c r="B68" s="32" t="s">
        <v>240</v>
      </c>
      <c r="C68" s="32" t="s">
        <v>78</v>
      </c>
      <c r="D68" s="32" t="s">
        <v>77</v>
      </c>
      <c r="E68" s="32" t="s">
        <v>44</v>
      </c>
      <c r="F68" s="32">
        <v>0</v>
      </c>
    </row>
    <row r="69" spans="1:21" x14ac:dyDescent="0.3">
      <c r="A69" s="32" t="s">
        <v>48</v>
      </c>
      <c r="B69" s="32" t="s">
        <v>239</v>
      </c>
      <c r="C69" s="32" t="s">
        <v>75</v>
      </c>
      <c r="D69" s="32" t="s">
        <v>45</v>
      </c>
      <c r="E69" s="32" t="s">
        <v>44</v>
      </c>
      <c r="F69" s="33"/>
      <c r="G69" s="33"/>
      <c r="H69" s="33"/>
      <c r="I69" s="33"/>
      <c r="J69" s="33"/>
      <c r="K69" s="33"/>
      <c r="L69" s="33"/>
      <c r="M69" s="33"/>
      <c r="N69" s="33"/>
      <c r="O69" s="33">
        <v>0</v>
      </c>
      <c r="P69" s="33">
        <v>0</v>
      </c>
      <c r="Q69" s="33">
        <v>0</v>
      </c>
      <c r="R69" s="33">
        <v>0</v>
      </c>
      <c r="S69" s="33">
        <v>0</v>
      </c>
      <c r="T69" s="33">
        <v>0</v>
      </c>
      <c r="U69" s="33">
        <v>0</v>
      </c>
    </row>
    <row r="70" spans="1:21" x14ac:dyDescent="0.3">
      <c r="A70" s="32" t="s">
        <v>48</v>
      </c>
      <c r="B70" s="32" t="s">
        <v>238</v>
      </c>
      <c r="C70" s="32" t="s">
        <v>73</v>
      </c>
      <c r="D70" s="32" t="s">
        <v>45</v>
      </c>
      <c r="E70" s="32" t="s">
        <v>44</v>
      </c>
      <c r="F70" s="33"/>
      <c r="G70" s="33">
        <v>0</v>
      </c>
      <c r="H70" s="33">
        <v>0</v>
      </c>
      <c r="I70" s="33">
        <v>0</v>
      </c>
      <c r="J70" s="33">
        <v>0</v>
      </c>
      <c r="K70" s="33">
        <v>0</v>
      </c>
      <c r="L70" s="33">
        <v>0</v>
      </c>
      <c r="M70" s="33">
        <v>0</v>
      </c>
      <c r="N70" s="33">
        <v>0</v>
      </c>
      <c r="O70" s="33"/>
      <c r="P70" s="33"/>
      <c r="Q70" s="33"/>
      <c r="R70" s="33"/>
      <c r="S70" s="33"/>
      <c r="T70" s="33"/>
      <c r="U70" s="33"/>
    </row>
    <row r="71" spans="1:21" s="37" customFormat="1" x14ac:dyDescent="0.3">
      <c r="A71" s="37" t="s">
        <v>48</v>
      </c>
      <c r="B71" s="37" t="s">
        <v>237</v>
      </c>
      <c r="C71" s="37" t="s">
        <v>136</v>
      </c>
      <c r="D71" s="37" t="s">
        <v>77</v>
      </c>
      <c r="E71" s="37" t="s">
        <v>44</v>
      </c>
      <c r="F71" s="37" t="s">
        <v>42</v>
      </c>
    </row>
    <row r="72" spans="1:21" s="37" customFormat="1" x14ac:dyDescent="0.3">
      <c r="A72" s="37" t="s">
        <v>48</v>
      </c>
      <c r="B72" s="37" t="s">
        <v>236</v>
      </c>
      <c r="C72" s="37" t="s">
        <v>134</v>
      </c>
      <c r="D72" s="37" t="s">
        <v>77</v>
      </c>
      <c r="E72" s="37" t="s">
        <v>44</v>
      </c>
      <c r="F72" s="37" t="s">
        <v>235</v>
      </c>
    </row>
    <row r="73" spans="1:21" s="37" customFormat="1" x14ac:dyDescent="0.3">
      <c r="A73" s="37" t="s">
        <v>48</v>
      </c>
      <c r="B73" s="37" t="s">
        <v>234</v>
      </c>
      <c r="C73" s="37" t="s">
        <v>132</v>
      </c>
      <c r="D73" s="37" t="s">
        <v>45</v>
      </c>
      <c r="E73" s="37" t="s">
        <v>44</v>
      </c>
      <c r="F73" s="38"/>
      <c r="G73" s="38"/>
      <c r="H73" s="38"/>
      <c r="I73" s="38"/>
      <c r="J73" s="38"/>
      <c r="K73" s="38"/>
      <c r="L73" s="38"/>
      <c r="M73" s="38"/>
      <c r="N73" s="38"/>
      <c r="O73" s="38">
        <v>0</v>
      </c>
      <c r="P73" s="38">
        <v>0</v>
      </c>
      <c r="Q73" s="38">
        <v>11.798</v>
      </c>
      <c r="R73" s="38">
        <v>28.315999999999999</v>
      </c>
      <c r="S73" s="38">
        <v>7.0789999999999997</v>
      </c>
      <c r="T73" s="38">
        <v>0</v>
      </c>
      <c r="U73" s="38">
        <v>0</v>
      </c>
    </row>
    <row r="74" spans="1:21" s="37" customFormat="1" x14ac:dyDescent="0.3">
      <c r="A74" s="37" t="s">
        <v>48</v>
      </c>
      <c r="B74" s="37" t="s">
        <v>233</v>
      </c>
      <c r="C74" s="37" t="s">
        <v>130</v>
      </c>
      <c r="D74" s="37" t="s">
        <v>45</v>
      </c>
      <c r="E74" s="37" t="s">
        <v>44</v>
      </c>
      <c r="F74" s="38"/>
      <c r="G74" s="38">
        <v>0</v>
      </c>
      <c r="H74" s="38">
        <v>0</v>
      </c>
      <c r="I74" s="38">
        <v>0</v>
      </c>
      <c r="J74" s="38">
        <v>0</v>
      </c>
      <c r="K74" s="38">
        <v>0</v>
      </c>
      <c r="L74" s="38">
        <v>0</v>
      </c>
      <c r="M74" s="38">
        <v>0</v>
      </c>
      <c r="N74" s="38">
        <v>0</v>
      </c>
      <c r="O74" s="38"/>
      <c r="P74" s="38"/>
      <c r="Q74" s="38"/>
      <c r="R74" s="38"/>
      <c r="S74" s="38"/>
      <c r="T74" s="38"/>
      <c r="U74" s="38"/>
    </row>
    <row r="75" spans="1:21" s="42" customFormat="1" x14ac:dyDescent="0.3">
      <c r="A75" s="42" t="s">
        <v>48</v>
      </c>
      <c r="B75" s="42" t="s">
        <v>232</v>
      </c>
      <c r="C75" s="42" t="s">
        <v>128</v>
      </c>
      <c r="D75" s="42" t="s">
        <v>77</v>
      </c>
      <c r="E75" s="42" t="s">
        <v>44</v>
      </c>
      <c r="F75" s="42" t="s">
        <v>40</v>
      </c>
    </row>
    <row r="76" spans="1:21" s="42" customFormat="1" x14ac:dyDescent="0.3">
      <c r="A76" s="42" t="s">
        <v>48</v>
      </c>
      <c r="B76" s="42" t="s">
        <v>231</v>
      </c>
      <c r="C76" s="42" t="s">
        <v>126</v>
      </c>
      <c r="D76" s="42" t="s">
        <v>77</v>
      </c>
      <c r="E76" s="42" t="s">
        <v>44</v>
      </c>
      <c r="F76" s="42" t="s">
        <v>230</v>
      </c>
    </row>
    <row r="77" spans="1:21" s="42" customFormat="1" x14ac:dyDescent="0.3">
      <c r="A77" s="42" t="s">
        <v>48</v>
      </c>
      <c r="B77" s="42" t="s">
        <v>229</v>
      </c>
      <c r="C77" s="42" t="s">
        <v>124</v>
      </c>
      <c r="D77" s="42" t="s">
        <v>45</v>
      </c>
      <c r="E77" s="42" t="s">
        <v>44</v>
      </c>
      <c r="F77" s="43"/>
      <c r="G77" s="43"/>
      <c r="H77" s="43"/>
      <c r="I77" s="43"/>
      <c r="J77" s="43"/>
      <c r="K77" s="43"/>
      <c r="L77" s="43"/>
      <c r="M77" s="43"/>
      <c r="N77" s="43"/>
      <c r="O77" s="43">
        <v>0</v>
      </c>
      <c r="P77" s="43">
        <v>0</v>
      </c>
      <c r="Q77" s="43">
        <v>5.9729999999999999</v>
      </c>
      <c r="R77" s="43">
        <v>8.3490000000000002</v>
      </c>
      <c r="S77" s="43">
        <v>12.334</v>
      </c>
      <c r="T77" s="43">
        <v>19.097999999999999</v>
      </c>
      <c r="U77" s="43">
        <v>15.311</v>
      </c>
    </row>
    <row r="78" spans="1:21" s="42" customFormat="1" x14ac:dyDescent="0.3">
      <c r="A78" s="42" t="s">
        <v>48</v>
      </c>
      <c r="B78" s="42" t="s">
        <v>228</v>
      </c>
      <c r="C78" s="42" t="s">
        <v>122</v>
      </c>
      <c r="D78" s="42" t="s">
        <v>45</v>
      </c>
      <c r="E78" s="42" t="s">
        <v>44</v>
      </c>
      <c r="F78" s="43"/>
      <c r="G78" s="43">
        <v>0</v>
      </c>
      <c r="H78" s="43">
        <v>0</v>
      </c>
      <c r="I78" s="43">
        <v>0</v>
      </c>
      <c r="J78" s="43">
        <v>0</v>
      </c>
      <c r="K78" s="43">
        <v>0</v>
      </c>
      <c r="L78" s="43">
        <v>0</v>
      </c>
      <c r="M78" s="43">
        <v>0</v>
      </c>
      <c r="N78" s="43">
        <v>0</v>
      </c>
      <c r="O78" s="43"/>
      <c r="P78" s="43"/>
      <c r="Q78" s="43"/>
      <c r="R78" s="43"/>
      <c r="S78" s="43"/>
      <c r="T78" s="43"/>
      <c r="U78" s="43"/>
    </row>
    <row r="79" spans="1:21" s="44" customFormat="1" x14ac:dyDescent="0.3">
      <c r="A79" s="44" t="s">
        <v>48</v>
      </c>
      <c r="B79" s="44" t="s">
        <v>227</v>
      </c>
      <c r="C79" s="44" t="s">
        <v>120</v>
      </c>
      <c r="D79" s="44" t="s">
        <v>77</v>
      </c>
      <c r="E79" s="44" t="s">
        <v>44</v>
      </c>
      <c r="F79" s="44" t="s">
        <v>39</v>
      </c>
    </row>
    <row r="80" spans="1:21" s="44" customFormat="1" x14ac:dyDescent="0.3">
      <c r="A80" s="44" t="s">
        <v>48</v>
      </c>
      <c r="B80" s="44" t="s">
        <v>226</v>
      </c>
      <c r="C80" s="44" t="s">
        <v>118</v>
      </c>
      <c r="D80" s="44" t="s">
        <v>77</v>
      </c>
      <c r="E80" s="44" t="s">
        <v>44</v>
      </c>
      <c r="F80" s="44" t="s">
        <v>221</v>
      </c>
    </row>
    <row r="81" spans="1:21" s="44" customFormat="1" x14ac:dyDescent="0.3">
      <c r="A81" s="44" t="s">
        <v>48</v>
      </c>
      <c r="B81" s="44" t="s">
        <v>225</v>
      </c>
      <c r="C81" s="44" t="s">
        <v>116</v>
      </c>
      <c r="D81" s="44" t="s">
        <v>45</v>
      </c>
      <c r="E81" s="44" t="s">
        <v>44</v>
      </c>
      <c r="F81" s="45"/>
      <c r="G81" s="45"/>
      <c r="H81" s="45"/>
      <c r="I81" s="45"/>
      <c r="J81" s="45"/>
      <c r="K81" s="45"/>
      <c r="L81" s="45"/>
      <c r="M81" s="45"/>
      <c r="N81" s="45"/>
      <c r="O81" s="45">
        <v>0</v>
      </c>
      <c r="P81" s="45">
        <v>0</v>
      </c>
      <c r="Q81" s="45">
        <v>17.361000000000001</v>
      </c>
      <c r="R81" s="45">
        <v>17.361000000000001</v>
      </c>
      <c r="S81" s="45">
        <v>17.361000000000001</v>
      </c>
      <c r="T81" s="45">
        <v>17.361000000000001</v>
      </c>
      <c r="U81" s="45">
        <v>17.361000000000001</v>
      </c>
    </row>
    <row r="82" spans="1:21" s="44" customFormat="1" x14ac:dyDescent="0.3">
      <c r="A82" s="44" t="s">
        <v>48</v>
      </c>
      <c r="B82" s="44" t="s">
        <v>224</v>
      </c>
      <c r="C82" s="44" t="s">
        <v>114</v>
      </c>
      <c r="D82" s="44" t="s">
        <v>45</v>
      </c>
      <c r="E82" s="44" t="s">
        <v>44</v>
      </c>
      <c r="F82" s="45"/>
      <c r="G82" s="45">
        <v>0</v>
      </c>
      <c r="H82" s="45">
        <v>0</v>
      </c>
      <c r="I82" s="45">
        <v>0</v>
      </c>
      <c r="J82" s="45">
        <v>0</v>
      </c>
      <c r="K82" s="45">
        <v>0</v>
      </c>
      <c r="L82" s="45">
        <v>0</v>
      </c>
      <c r="M82" s="45">
        <v>0</v>
      </c>
      <c r="N82" s="45">
        <v>0</v>
      </c>
      <c r="O82" s="45"/>
      <c r="P82" s="45"/>
      <c r="Q82" s="45"/>
      <c r="R82" s="45"/>
      <c r="S82" s="45"/>
      <c r="T82" s="45"/>
      <c r="U82" s="45"/>
    </row>
    <row r="83" spans="1:21" s="40" customFormat="1" x14ac:dyDescent="0.3">
      <c r="A83" s="40" t="s">
        <v>48</v>
      </c>
      <c r="B83" s="40" t="s">
        <v>223</v>
      </c>
      <c r="C83" s="40" t="s">
        <v>112</v>
      </c>
      <c r="D83" s="40" t="s">
        <v>77</v>
      </c>
      <c r="E83" s="40" t="s">
        <v>44</v>
      </c>
      <c r="F83" s="40" t="s">
        <v>43</v>
      </c>
    </row>
    <row r="84" spans="1:21" s="40" customFormat="1" x14ac:dyDescent="0.3">
      <c r="A84" s="40" t="s">
        <v>48</v>
      </c>
      <c r="B84" s="40" t="s">
        <v>222</v>
      </c>
      <c r="C84" s="40" t="s">
        <v>110</v>
      </c>
      <c r="D84" s="40" t="s">
        <v>77</v>
      </c>
      <c r="E84" s="40" t="s">
        <v>44</v>
      </c>
      <c r="F84" s="40" t="s">
        <v>221</v>
      </c>
    </row>
    <row r="85" spans="1:21" s="40" customFormat="1" x14ac:dyDescent="0.3">
      <c r="A85" s="40" t="s">
        <v>48</v>
      </c>
      <c r="B85" s="40" t="s">
        <v>220</v>
      </c>
      <c r="C85" s="40" t="s">
        <v>108</v>
      </c>
      <c r="D85" s="40" t="s">
        <v>45</v>
      </c>
      <c r="E85" s="40" t="s">
        <v>44</v>
      </c>
      <c r="F85" s="41"/>
      <c r="G85" s="41"/>
      <c r="H85" s="41"/>
      <c r="I85" s="41"/>
      <c r="J85" s="41"/>
      <c r="K85" s="41"/>
      <c r="L85" s="41"/>
      <c r="M85" s="41"/>
      <c r="N85" s="41"/>
      <c r="O85" s="41">
        <v>0</v>
      </c>
      <c r="P85" s="41">
        <v>0</v>
      </c>
      <c r="Q85" s="41">
        <v>5.5780000000000003</v>
      </c>
      <c r="R85" s="41">
        <v>5.5780000000000003</v>
      </c>
      <c r="S85" s="41">
        <v>5.5780000000000003</v>
      </c>
      <c r="T85" s="41">
        <v>5.5780000000000003</v>
      </c>
      <c r="U85" s="41">
        <v>5.5780000000000003</v>
      </c>
    </row>
    <row r="86" spans="1:21" s="40" customFormat="1" x14ac:dyDescent="0.3">
      <c r="A86" s="40" t="s">
        <v>48</v>
      </c>
      <c r="B86" s="40" t="s">
        <v>219</v>
      </c>
      <c r="C86" s="40" t="s">
        <v>106</v>
      </c>
      <c r="D86" s="40" t="s">
        <v>45</v>
      </c>
      <c r="E86" s="40" t="s">
        <v>44</v>
      </c>
      <c r="F86" s="41"/>
      <c r="G86" s="41">
        <v>0</v>
      </c>
      <c r="H86" s="41">
        <v>0</v>
      </c>
      <c r="I86" s="41">
        <v>0</v>
      </c>
      <c r="J86" s="41">
        <v>0</v>
      </c>
      <c r="K86" s="41">
        <v>0</v>
      </c>
      <c r="L86" s="41">
        <v>0</v>
      </c>
      <c r="M86" s="41">
        <v>0</v>
      </c>
      <c r="N86" s="41">
        <v>0</v>
      </c>
      <c r="O86" s="41"/>
      <c r="P86" s="41"/>
      <c r="Q86" s="41"/>
      <c r="R86" s="41"/>
      <c r="S86" s="41"/>
      <c r="T86" s="41"/>
      <c r="U86" s="41"/>
    </row>
    <row r="87" spans="1:21" x14ac:dyDescent="0.3">
      <c r="A87" s="32" t="s">
        <v>48</v>
      </c>
      <c r="B87" s="32" t="s">
        <v>218</v>
      </c>
      <c r="C87" s="32" t="s">
        <v>104</v>
      </c>
      <c r="D87" s="32" t="s">
        <v>77</v>
      </c>
      <c r="E87" s="32" t="s">
        <v>44</v>
      </c>
      <c r="F87" s="32">
        <v>0</v>
      </c>
    </row>
    <row r="88" spans="1:21" x14ac:dyDescent="0.3">
      <c r="A88" s="32" t="s">
        <v>48</v>
      </c>
      <c r="B88" s="32" t="s">
        <v>217</v>
      </c>
      <c r="C88" s="32" t="s">
        <v>102</v>
      </c>
      <c r="D88" s="32" t="s">
        <v>77</v>
      </c>
      <c r="E88" s="32" t="s">
        <v>44</v>
      </c>
      <c r="F88" s="32">
        <v>0</v>
      </c>
    </row>
    <row r="89" spans="1:21" x14ac:dyDescent="0.3">
      <c r="A89" s="32" t="s">
        <v>48</v>
      </c>
      <c r="B89" s="32" t="s">
        <v>216</v>
      </c>
      <c r="C89" s="32" t="s">
        <v>100</v>
      </c>
      <c r="D89" s="32" t="s">
        <v>45</v>
      </c>
      <c r="E89" s="32" t="s">
        <v>44</v>
      </c>
      <c r="F89" s="33"/>
      <c r="G89" s="33"/>
      <c r="H89" s="33"/>
      <c r="I89" s="33"/>
      <c r="J89" s="33"/>
      <c r="K89" s="33"/>
      <c r="L89" s="33"/>
      <c r="M89" s="33"/>
      <c r="N89" s="33"/>
      <c r="O89" s="33">
        <v>0</v>
      </c>
      <c r="P89" s="33">
        <v>0</v>
      </c>
      <c r="Q89" s="33">
        <v>0</v>
      </c>
      <c r="R89" s="33">
        <v>0</v>
      </c>
      <c r="S89" s="33">
        <v>0</v>
      </c>
      <c r="T89" s="33">
        <v>0</v>
      </c>
      <c r="U89" s="33">
        <v>0</v>
      </c>
    </row>
    <row r="90" spans="1:21" x14ac:dyDescent="0.3">
      <c r="A90" s="32" t="s">
        <v>48</v>
      </c>
      <c r="B90" s="32" t="s">
        <v>215</v>
      </c>
      <c r="C90" s="32" t="s">
        <v>98</v>
      </c>
      <c r="D90" s="32" t="s">
        <v>45</v>
      </c>
      <c r="E90" s="32" t="s">
        <v>44</v>
      </c>
      <c r="F90" s="33"/>
      <c r="G90" s="33">
        <v>0</v>
      </c>
      <c r="H90" s="33">
        <v>0</v>
      </c>
      <c r="I90" s="33">
        <v>0</v>
      </c>
      <c r="J90" s="33">
        <v>0</v>
      </c>
      <c r="K90" s="33">
        <v>0</v>
      </c>
      <c r="L90" s="33">
        <v>0</v>
      </c>
      <c r="M90" s="33">
        <v>0</v>
      </c>
      <c r="N90" s="33">
        <v>0</v>
      </c>
      <c r="O90" s="33"/>
      <c r="P90" s="33"/>
      <c r="Q90" s="33"/>
      <c r="R90" s="33"/>
      <c r="S90" s="33"/>
      <c r="T90" s="33"/>
      <c r="U90" s="33"/>
    </row>
    <row r="91" spans="1:21" x14ac:dyDescent="0.3">
      <c r="A91" s="32" t="s">
        <v>48</v>
      </c>
      <c r="B91" s="32" t="s">
        <v>214</v>
      </c>
      <c r="C91" s="32" t="s">
        <v>96</v>
      </c>
      <c r="D91" s="32" t="s">
        <v>77</v>
      </c>
      <c r="E91" s="32" t="s">
        <v>44</v>
      </c>
      <c r="F91" s="32">
        <v>0</v>
      </c>
    </row>
    <row r="92" spans="1:21" x14ac:dyDescent="0.3">
      <c r="A92" s="32" t="s">
        <v>48</v>
      </c>
      <c r="B92" s="32" t="s">
        <v>213</v>
      </c>
      <c r="C92" s="32" t="s">
        <v>94</v>
      </c>
      <c r="D92" s="32" t="s">
        <v>77</v>
      </c>
      <c r="E92" s="32" t="s">
        <v>44</v>
      </c>
      <c r="F92" s="32">
        <v>0</v>
      </c>
    </row>
    <row r="93" spans="1:21" x14ac:dyDescent="0.3">
      <c r="A93" s="32" t="s">
        <v>48</v>
      </c>
      <c r="B93" s="32" t="s">
        <v>212</v>
      </c>
      <c r="C93" s="32" t="s">
        <v>92</v>
      </c>
      <c r="D93" s="32" t="s">
        <v>45</v>
      </c>
      <c r="E93" s="32" t="s">
        <v>44</v>
      </c>
      <c r="F93" s="33"/>
      <c r="G93" s="33"/>
      <c r="H93" s="33"/>
      <c r="I93" s="33"/>
      <c r="J93" s="33"/>
      <c r="K93" s="33"/>
      <c r="L93" s="33"/>
      <c r="M93" s="33"/>
      <c r="N93" s="33"/>
      <c r="O93" s="33">
        <v>0</v>
      </c>
      <c r="P93" s="33">
        <v>0</v>
      </c>
      <c r="Q93" s="33">
        <v>0</v>
      </c>
      <c r="R93" s="33">
        <v>0</v>
      </c>
      <c r="S93" s="33">
        <v>0</v>
      </c>
      <c r="T93" s="33">
        <v>0</v>
      </c>
      <c r="U93" s="33">
        <v>0</v>
      </c>
    </row>
    <row r="94" spans="1:21" x14ac:dyDescent="0.3">
      <c r="A94" s="32" t="s">
        <v>48</v>
      </c>
      <c r="B94" s="32" t="s">
        <v>211</v>
      </c>
      <c r="C94" s="32" t="s">
        <v>90</v>
      </c>
      <c r="D94" s="32" t="s">
        <v>45</v>
      </c>
      <c r="E94" s="32" t="s">
        <v>44</v>
      </c>
      <c r="F94" s="33"/>
      <c r="G94" s="33">
        <v>0</v>
      </c>
      <c r="H94" s="33">
        <v>0</v>
      </c>
      <c r="I94" s="33">
        <v>0</v>
      </c>
      <c r="J94" s="33">
        <v>0</v>
      </c>
      <c r="K94" s="33">
        <v>0</v>
      </c>
      <c r="L94" s="33">
        <v>0</v>
      </c>
      <c r="M94" s="33">
        <v>0</v>
      </c>
      <c r="N94" s="33">
        <v>0</v>
      </c>
      <c r="O94" s="33"/>
      <c r="P94" s="33"/>
      <c r="Q94" s="33"/>
      <c r="R94" s="33"/>
      <c r="S94" s="33"/>
      <c r="T94" s="33"/>
      <c r="U94" s="33"/>
    </row>
    <row r="95" spans="1:21" x14ac:dyDescent="0.3">
      <c r="A95" s="32" t="s">
        <v>48</v>
      </c>
      <c r="B95" s="32" t="s">
        <v>210</v>
      </c>
      <c r="C95" s="32" t="s">
        <v>88</v>
      </c>
      <c r="D95" s="32" t="s">
        <v>77</v>
      </c>
      <c r="E95" s="32" t="s">
        <v>44</v>
      </c>
      <c r="F95" s="32">
        <v>0</v>
      </c>
    </row>
    <row r="96" spans="1:21" x14ac:dyDescent="0.3">
      <c r="A96" s="32" t="s">
        <v>48</v>
      </c>
      <c r="B96" s="32" t="s">
        <v>209</v>
      </c>
      <c r="C96" s="32" t="s">
        <v>86</v>
      </c>
      <c r="D96" s="32" t="s">
        <v>77</v>
      </c>
      <c r="E96" s="32" t="s">
        <v>44</v>
      </c>
      <c r="F96" s="32">
        <v>0</v>
      </c>
    </row>
    <row r="97" spans="1:21" x14ac:dyDescent="0.3">
      <c r="A97" s="32" t="s">
        <v>48</v>
      </c>
      <c r="B97" s="32" t="s">
        <v>208</v>
      </c>
      <c r="C97" s="32" t="s">
        <v>84</v>
      </c>
      <c r="D97" s="32" t="s">
        <v>45</v>
      </c>
      <c r="E97" s="32" t="s">
        <v>44</v>
      </c>
      <c r="F97" s="33"/>
      <c r="G97" s="33"/>
      <c r="H97" s="33"/>
      <c r="I97" s="33"/>
      <c r="J97" s="33"/>
      <c r="K97" s="33"/>
      <c r="L97" s="33"/>
      <c r="M97" s="33"/>
      <c r="N97" s="33"/>
      <c r="O97" s="33">
        <v>0</v>
      </c>
      <c r="P97" s="33">
        <v>0</v>
      </c>
      <c r="Q97" s="33">
        <v>0</v>
      </c>
      <c r="R97" s="33">
        <v>0</v>
      </c>
      <c r="S97" s="33">
        <v>0</v>
      </c>
      <c r="T97" s="33">
        <v>0</v>
      </c>
      <c r="U97" s="33">
        <v>0</v>
      </c>
    </row>
    <row r="98" spans="1:21" x14ac:dyDescent="0.3">
      <c r="A98" s="32" t="s">
        <v>48</v>
      </c>
      <c r="B98" s="32" t="s">
        <v>207</v>
      </c>
      <c r="C98" s="32" t="s">
        <v>82</v>
      </c>
      <c r="D98" s="32" t="s">
        <v>45</v>
      </c>
      <c r="E98" s="32" t="s">
        <v>44</v>
      </c>
      <c r="F98" s="33"/>
      <c r="G98" s="33">
        <v>0</v>
      </c>
      <c r="H98" s="33">
        <v>0</v>
      </c>
      <c r="I98" s="33">
        <v>0</v>
      </c>
      <c r="J98" s="33">
        <v>0</v>
      </c>
      <c r="K98" s="33">
        <v>0</v>
      </c>
      <c r="L98" s="33">
        <v>0</v>
      </c>
      <c r="M98" s="33">
        <v>0</v>
      </c>
      <c r="N98" s="33">
        <v>0</v>
      </c>
      <c r="O98" s="33"/>
      <c r="P98" s="33"/>
      <c r="Q98" s="33"/>
      <c r="R98" s="33"/>
      <c r="S98" s="33"/>
      <c r="T98" s="33"/>
      <c r="U98" s="33"/>
    </row>
    <row r="99" spans="1:21" x14ac:dyDescent="0.3">
      <c r="A99" s="32" t="s">
        <v>48</v>
      </c>
      <c r="B99" s="32" t="s">
        <v>206</v>
      </c>
      <c r="C99" s="32" t="s">
        <v>80</v>
      </c>
      <c r="D99" s="32" t="s">
        <v>77</v>
      </c>
      <c r="E99" s="32" t="s">
        <v>44</v>
      </c>
      <c r="F99" s="32">
        <v>0</v>
      </c>
    </row>
    <row r="100" spans="1:21" x14ac:dyDescent="0.3">
      <c r="A100" s="32" t="s">
        <v>48</v>
      </c>
      <c r="B100" s="32" t="s">
        <v>205</v>
      </c>
      <c r="C100" s="32" t="s">
        <v>78</v>
      </c>
      <c r="D100" s="32" t="s">
        <v>77</v>
      </c>
      <c r="E100" s="32" t="s">
        <v>44</v>
      </c>
      <c r="F100" s="32">
        <v>0</v>
      </c>
    </row>
    <row r="101" spans="1:21" x14ac:dyDescent="0.3">
      <c r="A101" s="32" t="s">
        <v>48</v>
      </c>
      <c r="B101" s="32" t="s">
        <v>204</v>
      </c>
      <c r="C101" s="32" t="s">
        <v>75</v>
      </c>
      <c r="D101" s="32" t="s">
        <v>45</v>
      </c>
      <c r="E101" s="32" t="s">
        <v>44</v>
      </c>
      <c r="F101" s="33"/>
      <c r="G101" s="33"/>
      <c r="H101" s="33"/>
      <c r="I101" s="33"/>
      <c r="J101" s="33"/>
      <c r="K101" s="33"/>
      <c r="L101" s="33"/>
      <c r="M101" s="33"/>
      <c r="N101" s="33"/>
      <c r="O101" s="33">
        <v>0</v>
      </c>
      <c r="P101" s="33">
        <v>0</v>
      </c>
      <c r="Q101" s="33">
        <v>0</v>
      </c>
      <c r="R101" s="33">
        <v>0</v>
      </c>
      <c r="S101" s="33">
        <v>0</v>
      </c>
      <c r="T101" s="33">
        <v>0</v>
      </c>
      <c r="U101" s="33">
        <v>0</v>
      </c>
    </row>
    <row r="102" spans="1:21" x14ac:dyDescent="0.3">
      <c r="A102" s="32" t="s">
        <v>48</v>
      </c>
      <c r="B102" s="32" t="s">
        <v>203</v>
      </c>
      <c r="C102" s="32" t="s">
        <v>73</v>
      </c>
      <c r="D102" s="32" t="s">
        <v>45</v>
      </c>
      <c r="E102" s="32" t="s">
        <v>44</v>
      </c>
      <c r="F102" s="33"/>
      <c r="G102" s="33">
        <v>0</v>
      </c>
      <c r="H102" s="33">
        <v>0</v>
      </c>
      <c r="I102" s="33">
        <v>0</v>
      </c>
      <c r="J102" s="33">
        <v>0</v>
      </c>
      <c r="K102" s="33">
        <v>0</v>
      </c>
      <c r="L102" s="33">
        <v>0</v>
      </c>
      <c r="M102" s="33">
        <v>0</v>
      </c>
      <c r="N102" s="33">
        <v>0</v>
      </c>
      <c r="O102" s="33"/>
      <c r="P102" s="33"/>
      <c r="Q102" s="33"/>
      <c r="R102" s="33"/>
      <c r="S102" s="33"/>
      <c r="T102" s="33"/>
      <c r="U102" s="33"/>
    </row>
    <row r="103" spans="1:21" x14ac:dyDescent="0.3">
      <c r="A103" s="32" t="s">
        <v>48</v>
      </c>
      <c r="B103" s="32" t="s">
        <v>202</v>
      </c>
      <c r="C103" s="32" t="s">
        <v>136</v>
      </c>
      <c r="D103" s="32" t="s">
        <v>77</v>
      </c>
      <c r="E103" s="32" t="s">
        <v>44</v>
      </c>
      <c r="F103" s="32" t="s">
        <v>172</v>
      </c>
    </row>
    <row r="104" spans="1:21" x14ac:dyDescent="0.3">
      <c r="A104" s="32" t="s">
        <v>48</v>
      </c>
      <c r="B104" s="32" t="s">
        <v>201</v>
      </c>
      <c r="C104" s="32" t="s">
        <v>134</v>
      </c>
      <c r="D104" s="32" t="s">
        <v>77</v>
      </c>
      <c r="E104" s="32" t="s">
        <v>44</v>
      </c>
      <c r="F104" s="32" t="s">
        <v>172</v>
      </c>
    </row>
    <row r="105" spans="1:21" x14ac:dyDescent="0.3">
      <c r="A105" s="32" t="s">
        <v>48</v>
      </c>
      <c r="B105" s="32" t="s">
        <v>200</v>
      </c>
      <c r="C105" s="32" t="s">
        <v>132</v>
      </c>
      <c r="D105" s="32" t="s">
        <v>45</v>
      </c>
      <c r="E105" s="32" t="s">
        <v>44</v>
      </c>
      <c r="F105" s="33"/>
      <c r="G105" s="33"/>
      <c r="H105" s="33"/>
      <c r="I105" s="33"/>
      <c r="J105" s="33"/>
      <c r="K105" s="33"/>
      <c r="L105" s="33"/>
      <c r="M105" s="33"/>
      <c r="N105" s="33"/>
      <c r="O105" s="33">
        <v>0</v>
      </c>
      <c r="P105" s="33">
        <v>0</v>
      </c>
      <c r="Q105" s="33">
        <v>0</v>
      </c>
      <c r="R105" s="33">
        <v>0</v>
      </c>
      <c r="S105" s="33">
        <v>0</v>
      </c>
      <c r="T105" s="33">
        <v>0</v>
      </c>
      <c r="U105" s="33">
        <v>0</v>
      </c>
    </row>
    <row r="106" spans="1:21" x14ac:dyDescent="0.3">
      <c r="A106" s="32" t="s">
        <v>48</v>
      </c>
      <c r="B106" s="32" t="s">
        <v>199</v>
      </c>
      <c r="C106" s="32" t="s">
        <v>130</v>
      </c>
      <c r="D106" s="32" t="s">
        <v>45</v>
      </c>
      <c r="E106" s="32" t="s">
        <v>44</v>
      </c>
      <c r="F106" s="33"/>
      <c r="G106" s="33">
        <v>0</v>
      </c>
      <c r="H106" s="33">
        <v>0</v>
      </c>
      <c r="I106" s="33">
        <v>0</v>
      </c>
      <c r="J106" s="33">
        <v>0</v>
      </c>
      <c r="K106" s="33">
        <v>0</v>
      </c>
      <c r="L106" s="33">
        <v>0</v>
      </c>
      <c r="M106" s="33">
        <v>0</v>
      </c>
      <c r="N106" s="33">
        <v>0</v>
      </c>
      <c r="O106" s="33"/>
      <c r="P106" s="33"/>
      <c r="Q106" s="33"/>
      <c r="R106" s="33"/>
      <c r="S106" s="33"/>
      <c r="T106" s="33"/>
      <c r="U106" s="33"/>
    </row>
    <row r="107" spans="1:21" x14ac:dyDescent="0.3">
      <c r="A107" s="32" t="s">
        <v>48</v>
      </c>
      <c r="B107" s="32" t="s">
        <v>198</v>
      </c>
      <c r="C107" s="32" t="s">
        <v>128</v>
      </c>
      <c r="D107" s="32" t="s">
        <v>77</v>
      </c>
      <c r="E107" s="32" t="s">
        <v>44</v>
      </c>
      <c r="F107" s="32" t="s">
        <v>172</v>
      </c>
    </row>
    <row r="108" spans="1:21" x14ac:dyDescent="0.3">
      <c r="A108" s="32" t="s">
        <v>48</v>
      </c>
      <c r="B108" s="32" t="s">
        <v>197</v>
      </c>
      <c r="C108" s="32" t="s">
        <v>126</v>
      </c>
      <c r="D108" s="32" t="s">
        <v>77</v>
      </c>
      <c r="E108" s="32" t="s">
        <v>44</v>
      </c>
      <c r="F108" s="32" t="s">
        <v>172</v>
      </c>
    </row>
    <row r="109" spans="1:21" x14ac:dyDescent="0.3">
      <c r="A109" s="32" t="s">
        <v>48</v>
      </c>
      <c r="B109" s="32" t="s">
        <v>196</v>
      </c>
      <c r="C109" s="32" t="s">
        <v>124</v>
      </c>
      <c r="D109" s="32" t="s">
        <v>45</v>
      </c>
      <c r="E109" s="32" t="s">
        <v>44</v>
      </c>
      <c r="F109" s="33"/>
      <c r="G109" s="33"/>
      <c r="H109" s="33"/>
      <c r="I109" s="33"/>
      <c r="J109" s="33"/>
      <c r="K109" s="33"/>
      <c r="L109" s="33"/>
      <c r="M109" s="33"/>
      <c r="N109" s="33"/>
      <c r="O109" s="33">
        <v>0</v>
      </c>
      <c r="P109" s="33">
        <v>0</v>
      </c>
      <c r="Q109" s="33">
        <v>0</v>
      </c>
      <c r="R109" s="33">
        <v>0</v>
      </c>
      <c r="S109" s="33">
        <v>0</v>
      </c>
      <c r="T109" s="33">
        <v>0</v>
      </c>
      <c r="U109" s="33">
        <v>0</v>
      </c>
    </row>
    <row r="110" spans="1:21" x14ac:dyDescent="0.3">
      <c r="A110" s="32" t="s">
        <v>48</v>
      </c>
      <c r="B110" s="32" t="s">
        <v>195</v>
      </c>
      <c r="C110" s="32" t="s">
        <v>122</v>
      </c>
      <c r="D110" s="32" t="s">
        <v>45</v>
      </c>
      <c r="E110" s="32" t="s">
        <v>44</v>
      </c>
      <c r="F110" s="33"/>
      <c r="G110" s="33">
        <v>0</v>
      </c>
      <c r="H110" s="33">
        <v>0</v>
      </c>
      <c r="I110" s="33">
        <v>0</v>
      </c>
      <c r="J110" s="33">
        <v>0</v>
      </c>
      <c r="K110" s="33">
        <v>0</v>
      </c>
      <c r="L110" s="33">
        <v>0</v>
      </c>
      <c r="M110" s="33">
        <v>0</v>
      </c>
      <c r="N110" s="33">
        <v>0</v>
      </c>
      <c r="O110" s="33"/>
      <c r="P110" s="33"/>
      <c r="Q110" s="33"/>
      <c r="R110" s="33"/>
      <c r="S110" s="33"/>
      <c r="T110" s="33"/>
      <c r="U110" s="33"/>
    </row>
    <row r="111" spans="1:21" x14ac:dyDescent="0.3">
      <c r="A111" s="32" t="s">
        <v>48</v>
      </c>
      <c r="B111" s="32" t="s">
        <v>194</v>
      </c>
      <c r="C111" s="32" t="s">
        <v>120</v>
      </c>
      <c r="D111" s="32" t="s">
        <v>77</v>
      </c>
      <c r="E111" s="32" t="s">
        <v>44</v>
      </c>
      <c r="F111" s="32" t="s">
        <v>172</v>
      </c>
    </row>
    <row r="112" spans="1:21" x14ac:dyDescent="0.3">
      <c r="A112" s="32" t="s">
        <v>48</v>
      </c>
      <c r="B112" s="32" t="s">
        <v>193</v>
      </c>
      <c r="C112" s="32" t="s">
        <v>118</v>
      </c>
      <c r="D112" s="32" t="s">
        <v>77</v>
      </c>
      <c r="E112" s="32" t="s">
        <v>44</v>
      </c>
      <c r="F112" s="32" t="s">
        <v>172</v>
      </c>
    </row>
    <row r="113" spans="1:21" x14ac:dyDescent="0.3">
      <c r="A113" s="32" t="s">
        <v>48</v>
      </c>
      <c r="B113" s="32" t="s">
        <v>192</v>
      </c>
      <c r="C113" s="32" t="s">
        <v>116</v>
      </c>
      <c r="D113" s="32" t="s">
        <v>45</v>
      </c>
      <c r="E113" s="32" t="s">
        <v>44</v>
      </c>
      <c r="F113" s="33"/>
      <c r="G113" s="33"/>
      <c r="H113" s="33"/>
      <c r="I113" s="33"/>
      <c r="J113" s="33"/>
      <c r="K113" s="33"/>
      <c r="L113" s="33"/>
      <c r="M113" s="33"/>
      <c r="N113" s="33"/>
      <c r="O113" s="33">
        <v>0</v>
      </c>
      <c r="P113" s="33">
        <v>0</v>
      </c>
      <c r="Q113" s="33">
        <v>0</v>
      </c>
      <c r="R113" s="33">
        <v>0</v>
      </c>
      <c r="S113" s="33">
        <v>0</v>
      </c>
      <c r="T113" s="33">
        <v>0</v>
      </c>
      <c r="U113" s="33">
        <v>0</v>
      </c>
    </row>
    <row r="114" spans="1:21" x14ac:dyDescent="0.3">
      <c r="A114" s="32" t="s">
        <v>48</v>
      </c>
      <c r="B114" s="32" t="s">
        <v>191</v>
      </c>
      <c r="C114" s="32" t="s">
        <v>114</v>
      </c>
      <c r="D114" s="32" t="s">
        <v>45</v>
      </c>
      <c r="E114" s="32" t="s">
        <v>44</v>
      </c>
      <c r="F114" s="33"/>
      <c r="G114" s="33">
        <v>0</v>
      </c>
      <c r="H114" s="33">
        <v>0</v>
      </c>
      <c r="I114" s="33">
        <v>0</v>
      </c>
      <c r="J114" s="33">
        <v>0</v>
      </c>
      <c r="K114" s="33">
        <v>0</v>
      </c>
      <c r="L114" s="33">
        <v>0</v>
      </c>
      <c r="M114" s="33">
        <v>0</v>
      </c>
      <c r="N114" s="33">
        <v>0</v>
      </c>
      <c r="O114" s="33"/>
      <c r="P114" s="33"/>
      <c r="Q114" s="33"/>
      <c r="R114" s="33"/>
      <c r="S114" s="33"/>
      <c r="T114" s="33"/>
      <c r="U114" s="33"/>
    </row>
    <row r="115" spans="1:21" x14ac:dyDescent="0.3">
      <c r="A115" s="32" t="s">
        <v>48</v>
      </c>
      <c r="B115" s="32" t="s">
        <v>190</v>
      </c>
      <c r="C115" s="32" t="s">
        <v>112</v>
      </c>
      <c r="D115" s="32" t="s">
        <v>77</v>
      </c>
      <c r="E115" s="32" t="s">
        <v>44</v>
      </c>
      <c r="F115" s="32" t="s">
        <v>172</v>
      </c>
    </row>
    <row r="116" spans="1:21" x14ac:dyDescent="0.3">
      <c r="A116" s="32" t="s">
        <v>48</v>
      </c>
      <c r="B116" s="32" t="s">
        <v>189</v>
      </c>
      <c r="C116" s="32" t="s">
        <v>110</v>
      </c>
      <c r="D116" s="32" t="s">
        <v>77</v>
      </c>
      <c r="E116" s="32" t="s">
        <v>44</v>
      </c>
      <c r="F116" s="32" t="s">
        <v>172</v>
      </c>
    </row>
    <row r="117" spans="1:21" x14ac:dyDescent="0.3">
      <c r="A117" s="32" t="s">
        <v>48</v>
      </c>
      <c r="B117" s="32" t="s">
        <v>188</v>
      </c>
      <c r="C117" s="32" t="s">
        <v>108</v>
      </c>
      <c r="D117" s="32" t="s">
        <v>45</v>
      </c>
      <c r="E117" s="32" t="s">
        <v>44</v>
      </c>
      <c r="F117" s="33"/>
      <c r="G117" s="33"/>
      <c r="H117" s="33"/>
      <c r="I117" s="33"/>
      <c r="J117" s="33"/>
      <c r="K117" s="33"/>
      <c r="L117" s="33"/>
      <c r="M117" s="33"/>
      <c r="N117" s="33"/>
      <c r="O117" s="33">
        <v>0</v>
      </c>
      <c r="P117" s="33">
        <v>0</v>
      </c>
      <c r="Q117" s="33">
        <v>0</v>
      </c>
      <c r="R117" s="33">
        <v>0</v>
      </c>
      <c r="S117" s="33">
        <v>0</v>
      </c>
      <c r="T117" s="33">
        <v>0</v>
      </c>
      <c r="U117" s="33">
        <v>0</v>
      </c>
    </row>
    <row r="118" spans="1:21" x14ac:dyDescent="0.3">
      <c r="A118" s="32" t="s">
        <v>48</v>
      </c>
      <c r="B118" s="32" t="s">
        <v>187</v>
      </c>
      <c r="C118" s="32" t="s">
        <v>106</v>
      </c>
      <c r="D118" s="32" t="s">
        <v>45</v>
      </c>
      <c r="E118" s="32" t="s">
        <v>44</v>
      </c>
      <c r="F118" s="33"/>
      <c r="G118" s="33">
        <v>0</v>
      </c>
      <c r="H118" s="33">
        <v>0</v>
      </c>
      <c r="I118" s="33">
        <v>0</v>
      </c>
      <c r="J118" s="33">
        <v>0</v>
      </c>
      <c r="K118" s="33">
        <v>0</v>
      </c>
      <c r="L118" s="33">
        <v>0</v>
      </c>
      <c r="M118" s="33">
        <v>0</v>
      </c>
      <c r="N118" s="33">
        <v>0</v>
      </c>
      <c r="O118" s="33"/>
      <c r="P118" s="33"/>
      <c r="Q118" s="33"/>
      <c r="R118" s="33"/>
      <c r="S118" s="33"/>
      <c r="T118" s="33"/>
      <c r="U118" s="33"/>
    </row>
    <row r="119" spans="1:21" x14ac:dyDescent="0.3">
      <c r="A119" s="32" t="s">
        <v>48</v>
      </c>
      <c r="B119" s="32" t="s">
        <v>186</v>
      </c>
      <c r="C119" s="32" t="s">
        <v>104</v>
      </c>
      <c r="D119" s="32" t="s">
        <v>77</v>
      </c>
      <c r="E119" s="32" t="s">
        <v>44</v>
      </c>
      <c r="F119" s="32" t="s">
        <v>172</v>
      </c>
    </row>
    <row r="120" spans="1:21" x14ac:dyDescent="0.3">
      <c r="A120" s="32" t="s">
        <v>48</v>
      </c>
      <c r="B120" s="32" t="s">
        <v>185</v>
      </c>
      <c r="C120" s="32" t="s">
        <v>102</v>
      </c>
      <c r="D120" s="32" t="s">
        <v>77</v>
      </c>
      <c r="E120" s="32" t="s">
        <v>44</v>
      </c>
      <c r="F120" s="32" t="s">
        <v>172</v>
      </c>
    </row>
    <row r="121" spans="1:21" x14ac:dyDescent="0.3">
      <c r="A121" s="32" t="s">
        <v>48</v>
      </c>
      <c r="B121" s="32" t="s">
        <v>184</v>
      </c>
      <c r="C121" s="32" t="s">
        <v>100</v>
      </c>
      <c r="D121" s="32" t="s">
        <v>45</v>
      </c>
      <c r="E121" s="32" t="s">
        <v>44</v>
      </c>
      <c r="F121" s="33"/>
      <c r="G121" s="33"/>
      <c r="H121" s="33"/>
      <c r="I121" s="33"/>
      <c r="J121" s="33"/>
      <c r="K121" s="33"/>
      <c r="L121" s="33"/>
      <c r="M121" s="33"/>
      <c r="N121" s="33"/>
      <c r="O121" s="33">
        <v>0</v>
      </c>
      <c r="P121" s="33">
        <v>0</v>
      </c>
      <c r="Q121" s="33">
        <v>0</v>
      </c>
      <c r="R121" s="33">
        <v>0</v>
      </c>
      <c r="S121" s="33">
        <v>0</v>
      </c>
      <c r="T121" s="33">
        <v>0</v>
      </c>
      <c r="U121" s="33">
        <v>0</v>
      </c>
    </row>
    <row r="122" spans="1:21" x14ac:dyDescent="0.3">
      <c r="A122" s="32" t="s">
        <v>48</v>
      </c>
      <c r="B122" s="32" t="s">
        <v>183</v>
      </c>
      <c r="C122" s="32" t="s">
        <v>98</v>
      </c>
      <c r="D122" s="32" t="s">
        <v>45</v>
      </c>
      <c r="E122" s="32" t="s">
        <v>44</v>
      </c>
      <c r="F122" s="33"/>
      <c r="G122" s="33">
        <v>0</v>
      </c>
      <c r="H122" s="33">
        <v>0</v>
      </c>
      <c r="I122" s="33">
        <v>0</v>
      </c>
      <c r="J122" s="33">
        <v>0</v>
      </c>
      <c r="K122" s="33">
        <v>0</v>
      </c>
      <c r="L122" s="33">
        <v>0</v>
      </c>
      <c r="M122" s="33">
        <v>0</v>
      </c>
      <c r="N122" s="33">
        <v>0</v>
      </c>
      <c r="O122" s="33"/>
      <c r="P122" s="33"/>
      <c r="Q122" s="33"/>
      <c r="R122" s="33"/>
      <c r="S122" s="33"/>
      <c r="T122" s="33"/>
      <c r="U122" s="33"/>
    </row>
    <row r="123" spans="1:21" x14ac:dyDescent="0.3">
      <c r="A123" s="32" t="s">
        <v>48</v>
      </c>
      <c r="B123" s="32" t="s">
        <v>182</v>
      </c>
      <c r="C123" s="32" t="s">
        <v>96</v>
      </c>
      <c r="D123" s="32" t="s">
        <v>77</v>
      </c>
      <c r="E123" s="32" t="s">
        <v>44</v>
      </c>
      <c r="F123" s="32" t="s">
        <v>172</v>
      </c>
    </row>
    <row r="124" spans="1:21" x14ac:dyDescent="0.3">
      <c r="A124" s="32" t="s">
        <v>48</v>
      </c>
      <c r="B124" s="32" t="s">
        <v>181</v>
      </c>
      <c r="C124" s="32" t="s">
        <v>94</v>
      </c>
      <c r="D124" s="32" t="s">
        <v>77</v>
      </c>
      <c r="E124" s="32" t="s">
        <v>44</v>
      </c>
      <c r="F124" s="32" t="s">
        <v>172</v>
      </c>
    </row>
    <row r="125" spans="1:21" x14ac:dyDescent="0.3">
      <c r="A125" s="32" t="s">
        <v>48</v>
      </c>
      <c r="B125" s="32" t="s">
        <v>180</v>
      </c>
      <c r="C125" s="32" t="s">
        <v>92</v>
      </c>
      <c r="D125" s="32" t="s">
        <v>45</v>
      </c>
      <c r="E125" s="32" t="s">
        <v>44</v>
      </c>
      <c r="F125" s="33"/>
      <c r="G125" s="33"/>
      <c r="H125" s="33"/>
      <c r="I125" s="33"/>
      <c r="J125" s="33"/>
      <c r="K125" s="33"/>
      <c r="L125" s="33"/>
      <c r="M125" s="33"/>
      <c r="N125" s="33"/>
      <c r="O125" s="33">
        <v>0</v>
      </c>
      <c r="P125" s="33">
        <v>0</v>
      </c>
      <c r="Q125" s="33">
        <v>0</v>
      </c>
      <c r="R125" s="33">
        <v>0</v>
      </c>
      <c r="S125" s="33">
        <v>0</v>
      </c>
      <c r="T125" s="33">
        <v>0</v>
      </c>
      <c r="U125" s="33">
        <v>0</v>
      </c>
    </row>
    <row r="126" spans="1:21" x14ac:dyDescent="0.3">
      <c r="A126" s="32" t="s">
        <v>48</v>
      </c>
      <c r="B126" s="32" t="s">
        <v>179</v>
      </c>
      <c r="C126" s="32" t="s">
        <v>90</v>
      </c>
      <c r="D126" s="32" t="s">
        <v>45</v>
      </c>
      <c r="E126" s="32" t="s">
        <v>44</v>
      </c>
      <c r="F126" s="33"/>
      <c r="G126" s="33">
        <v>0</v>
      </c>
      <c r="H126" s="33">
        <v>0</v>
      </c>
      <c r="I126" s="33">
        <v>0</v>
      </c>
      <c r="J126" s="33">
        <v>0</v>
      </c>
      <c r="K126" s="33">
        <v>0</v>
      </c>
      <c r="L126" s="33">
        <v>0</v>
      </c>
      <c r="M126" s="33">
        <v>0</v>
      </c>
      <c r="N126" s="33">
        <v>0</v>
      </c>
      <c r="O126" s="33"/>
      <c r="P126" s="33"/>
      <c r="Q126" s="33"/>
      <c r="R126" s="33"/>
      <c r="S126" s="33"/>
      <c r="T126" s="33"/>
      <c r="U126" s="33"/>
    </row>
    <row r="127" spans="1:21" x14ac:dyDescent="0.3">
      <c r="A127" s="32" t="s">
        <v>48</v>
      </c>
      <c r="B127" s="32" t="s">
        <v>178</v>
      </c>
      <c r="C127" s="32" t="s">
        <v>88</v>
      </c>
      <c r="D127" s="32" t="s">
        <v>77</v>
      </c>
      <c r="E127" s="32" t="s">
        <v>44</v>
      </c>
      <c r="F127" s="32" t="s">
        <v>172</v>
      </c>
    </row>
    <row r="128" spans="1:21" x14ac:dyDescent="0.3">
      <c r="A128" s="32" t="s">
        <v>48</v>
      </c>
      <c r="B128" s="32" t="s">
        <v>177</v>
      </c>
      <c r="C128" s="32" t="s">
        <v>86</v>
      </c>
      <c r="D128" s="32" t="s">
        <v>77</v>
      </c>
      <c r="E128" s="32" t="s">
        <v>44</v>
      </c>
      <c r="F128" s="32" t="s">
        <v>172</v>
      </c>
    </row>
    <row r="129" spans="1:21" x14ac:dyDescent="0.3">
      <c r="A129" s="32" t="s">
        <v>48</v>
      </c>
      <c r="B129" s="32" t="s">
        <v>176</v>
      </c>
      <c r="C129" s="32" t="s">
        <v>84</v>
      </c>
      <c r="D129" s="32" t="s">
        <v>45</v>
      </c>
      <c r="E129" s="32" t="s">
        <v>44</v>
      </c>
      <c r="F129" s="33"/>
      <c r="G129" s="33"/>
      <c r="H129" s="33"/>
      <c r="I129" s="33"/>
      <c r="J129" s="33"/>
      <c r="K129" s="33"/>
      <c r="L129" s="33"/>
      <c r="M129" s="33"/>
      <c r="N129" s="33"/>
      <c r="O129" s="33">
        <v>0</v>
      </c>
      <c r="P129" s="33">
        <v>0</v>
      </c>
      <c r="Q129" s="33">
        <v>0</v>
      </c>
      <c r="R129" s="33">
        <v>0</v>
      </c>
      <c r="S129" s="33">
        <v>0</v>
      </c>
      <c r="T129" s="33">
        <v>0</v>
      </c>
      <c r="U129" s="33">
        <v>0</v>
      </c>
    </row>
    <row r="130" spans="1:21" x14ac:dyDescent="0.3">
      <c r="A130" s="32" t="s">
        <v>48</v>
      </c>
      <c r="B130" s="32" t="s">
        <v>175</v>
      </c>
      <c r="C130" s="32" t="s">
        <v>82</v>
      </c>
      <c r="D130" s="32" t="s">
        <v>45</v>
      </c>
      <c r="E130" s="32" t="s">
        <v>44</v>
      </c>
      <c r="F130" s="33"/>
      <c r="G130" s="33">
        <v>0</v>
      </c>
      <c r="H130" s="33">
        <v>0</v>
      </c>
      <c r="I130" s="33">
        <v>0</v>
      </c>
      <c r="J130" s="33">
        <v>0</v>
      </c>
      <c r="K130" s="33">
        <v>0</v>
      </c>
      <c r="L130" s="33">
        <v>0</v>
      </c>
      <c r="M130" s="33">
        <v>0</v>
      </c>
      <c r="N130" s="33">
        <v>0</v>
      </c>
      <c r="O130" s="33"/>
      <c r="P130" s="33"/>
      <c r="Q130" s="33"/>
      <c r="R130" s="33"/>
      <c r="S130" s="33"/>
      <c r="T130" s="33"/>
      <c r="U130" s="33"/>
    </row>
    <row r="131" spans="1:21" x14ac:dyDescent="0.3">
      <c r="A131" s="32" t="s">
        <v>48</v>
      </c>
      <c r="B131" s="32" t="s">
        <v>174</v>
      </c>
      <c r="C131" s="32" t="s">
        <v>80</v>
      </c>
      <c r="D131" s="32" t="s">
        <v>77</v>
      </c>
      <c r="E131" s="32" t="s">
        <v>44</v>
      </c>
      <c r="F131" s="32" t="s">
        <v>172</v>
      </c>
    </row>
    <row r="132" spans="1:21" x14ac:dyDescent="0.3">
      <c r="A132" s="32" t="s">
        <v>48</v>
      </c>
      <c r="B132" s="32" t="s">
        <v>173</v>
      </c>
      <c r="C132" s="32" t="s">
        <v>78</v>
      </c>
      <c r="D132" s="32" t="s">
        <v>77</v>
      </c>
      <c r="E132" s="32" t="s">
        <v>44</v>
      </c>
      <c r="F132" s="32" t="s">
        <v>172</v>
      </c>
    </row>
    <row r="133" spans="1:21" x14ac:dyDescent="0.3">
      <c r="A133" s="32" t="s">
        <v>48</v>
      </c>
      <c r="B133" s="32" t="s">
        <v>171</v>
      </c>
      <c r="C133" s="32" t="s">
        <v>75</v>
      </c>
      <c r="D133" s="32" t="s">
        <v>45</v>
      </c>
      <c r="E133" s="32" t="s">
        <v>44</v>
      </c>
      <c r="F133" s="33"/>
      <c r="G133" s="33"/>
      <c r="H133" s="33"/>
      <c r="I133" s="33"/>
      <c r="J133" s="33"/>
      <c r="K133" s="33"/>
      <c r="L133" s="33"/>
      <c r="M133" s="33"/>
      <c r="N133" s="33"/>
      <c r="O133" s="33">
        <v>0</v>
      </c>
      <c r="P133" s="33">
        <v>0</v>
      </c>
      <c r="Q133" s="33">
        <v>0</v>
      </c>
      <c r="R133" s="33">
        <v>0</v>
      </c>
      <c r="S133" s="33">
        <v>0</v>
      </c>
      <c r="T133" s="33">
        <v>0</v>
      </c>
      <c r="U133" s="33">
        <v>0</v>
      </c>
    </row>
    <row r="134" spans="1:21" x14ac:dyDescent="0.3">
      <c r="A134" s="32" t="s">
        <v>48</v>
      </c>
      <c r="B134" s="32" t="s">
        <v>170</v>
      </c>
      <c r="C134" s="32" t="s">
        <v>73</v>
      </c>
      <c r="D134" s="32" t="s">
        <v>45</v>
      </c>
      <c r="E134" s="32" t="s">
        <v>44</v>
      </c>
      <c r="F134" s="33"/>
      <c r="G134" s="33">
        <v>0</v>
      </c>
      <c r="H134" s="33">
        <v>0</v>
      </c>
      <c r="I134" s="33">
        <v>0</v>
      </c>
      <c r="J134" s="33">
        <v>0</v>
      </c>
      <c r="K134" s="33">
        <v>0</v>
      </c>
      <c r="L134" s="33">
        <v>0</v>
      </c>
      <c r="M134" s="33">
        <v>0</v>
      </c>
      <c r="N134" s="33">
        <v>0</v>
      </c>
      <c r="O134" s="33"/>
      <c r="P134" s="33"/>
      <c r="Q134" s="33"/>
      <c r="R134" s="33"/>
      <c r="S134" s="33"/>
      <c r="T134" s="33"/>
      <c r="U134" s="33"/>
    </row>
    <row r="135" spans="1:21" x14ac:dyDescent="0.3">
      <c r="A135" s="32" t="s">
        <v>48</v>
      </c>
      <c r="B135" s="32" t="s">
        <v>169</v>
      </c>
      <c r="C135" s="32" t="s">
        <v>136</v>
      </c>
      <c r="D135" s="32" t="s">
        <v>77</v>
      </c>
      <c r="E135" s="32" t="s">
        <v>44</v>
      </c>
      <c r="F135" s="32">
        <v>0</v>
      </c>
    </row>
    <row r="136" spans="1:21" x14ac:dyDescent="0.3">
      <c r="A136" s="32" t="s">
        <v>48</v>
      </c>
      <c r="B136" s="32" t="s">
        <v>168</v>
      </c>
      <c r="C136" s="32" t="s">
        <v>134</v>
      </c>
      <c r="D136" s="32" t="s">
        <v>77</v>
      </c>
      <c r="E136" s="32" t="s">
        <v>44</v>
      </c>
      <c r="F136" s="32">
        <v>0</v>
      </c>
    </row>
    <row r="137" spans="1:21" x14ac:dyDescent="0.3">
      <c r="A137" s="32" t="s">
        <v>48</v>
      </c>
      <c r="B137" s="32" t="s">
        <v>167</v>
      </c>
      <c r="C137" s="32" t="s">
        <v>132</v>
      </c>
      <c r="D137" s="32" t="s">
        <v>45</v>
      </c>
      <c r="E137" s="32" t="s">
        <v>44</v>
      </c>
      <c r="F137" s="33"/>
      <c r="G137" s="33"/>
      <c r="H137" s="33"/>
      <c r="I137" s="33"/>
      <c r="J137" s="33"/>
      <c r="K137" s="33"/>
      <c r="L137" s="33"/>
      <c r="M137" s="33"/>
      <c r="N137" s="33"/>
      <c r="O137" s="33">
        <v>0</v>
      </c>
      <c r="P137" s="33">
        <v>0</v>
      </c>
      <c r="Q137" s="33">
        <v>0</v>
      </c>
      <c r="R137" s="33">
        <v>0</v>
      </c>
      <c r="S137" s="33">
        <v>0</v>
      </c>
      <c r="T137" s="33">
        <v>0</v>
      </c>
      <c r="U137" s="33">
        <v>0</v>
      </c>
    </row>
    <row r="138" spans="1:21" x14ac:dyDescent="0.3">
      <c r="A138" s="32" t="s">
        <v>48</v>
      </c>
      <c r="B138" s="32" t="s">
        <v>166</v>
      </c>
      <c r="C138" s="32" t="s">
        <v>130</v>
      </c>
      <c r="D138" s="32" t="s">
        <v>45</v>
      </c>
      <c r="E138" s="32" t="s">
        <v>44</v>
      </c>
      <c r="F138" s="33"/>
      <c r="G138" s="33"/>
      <c r="H138" s="33"/>
      <c r="I138" s="33">
        <v>0</v>
      </c>
      <c r="J138" s="33">
        <v>0</v>
      </c>
      <c r="K138" s="33">
        <v>0</v>
      </c>
      <c r="L138" s="33">
        <v>0</v>
      </c>
      <c r="M138" s="33">
        <v>0</v>
      </c>
      <c r="N138" s="33">
        <v>0</v>
      </c>
      <c r="O138" s="33"/>
      <c r="P138" s="33"/>
      <c r="Q138" s="33"/>
      <c r="R138" s="33"/>
      <c r="S138" s="33"/>
      <c r="T138" s="33"/>
      <c r="U138" s="33"/>
    </row>
    <row r="139" spans="1:21" x14ac:dyDescent="0.3">
      <c r="A139" s="32" t="s">
        <v>48</v>
      </c>
      <c r="B139" s="32" t="s">
        <v>165</v>
      </c>
      <c r="C139" s="32" t="s">
        <v>128</v>
      </c>
      <c r="D139" s="32" t="s">
        <v>77</v>
      </c>
      <c r="E139" s="32" t="s">
        <v>44</v>
      </c>
      <c r="F139" s="32">
        <v>0</v>
      </c>
    </row>
    <row r="140" spans="1:21" x14ac:dyDescent="0.3">
      <c r="A140" s="32" t="s">
        <v>48</v>
      </c>
      <c r="B140" s="32" t="s">
        <v>164</v>
      </c>
      <c r="C140" s="32" t="s">
        <v>126</v>
      </c>
      <c r="D140" s="32" t="s">
        <v>77</v>
      </c>
      <c r="E140" s="32" t="s">
        <v>44</v>
      </c>
      <c r="F140" s="32">
        <v>0</v>
      </c>
    </row>
    <row r="141" spans="1:21" x14ac:dyDescent="0.3">
      <c r="A141" s="32" t="s">
        <v>48</v>
      </c>
      <c r="B141" s="32" t="s">
        <v>163</v>
      </c>
      <c r="C141" s="32" t="s">
        <v>124</v>
      </c>
      <c r="D141" s="32" t="s">
        <v>45</v>
      </c>
      <c r="E141" s="32" t="s">
        <v>44</v>
      </c>
      <c r="F141" s="33"/>
      <c r="G141" s="33"/>
      <c r="H141" s="33"/>
      <c r="I141" s="33"/>
      <c r="J141" s="33"/>
      <c r="K141" s="33"/>
      <c r="L141" s="33"/>
      <c r="M141" s="33"/>
      <c r="N141" s="33"/>
      <c r="O141" s="33">
        <v>0</v>
      </c>
      <c r="P141" s="33">
        <v>0</v>
      </c>
      <c r="Q141" s="33">
        <v>0</v>
      </c>
      <c r="R141" s="33">
        <v>0</v>
      </c>
      <c r="S141" s="33">
        <v>0</v>
      </c>
      <c r="T141" s="33">
        <v>0</v>
      </c>
      <c r="U141" s="33">
        <v>0</v>
      </c>
    </row>
    <row r="142" spans="1:21" x14ac:dyDescent="0.3">
      <c r="A142" s="32" t="s">
        <v>48</v>
      </c>
      <c r="B142" s="32" t="s">
        <v>162</v>
      </c>
      <c r="C142" s="32" t="s">
        <v>122</v>
      </c>
      <c r="D142" s="32" t="s">
        <v>45</v>
      </c>
      <c r="E142" s="32" t="s">
        <v>44</v>
      </c>
      <c r="F142" s="33"/>
      <c r="G142" s="33"/>
      <c r="H142" s="33"/>
      <c r="I142" s="33">
        <v>0</v>
      </c>
      <c r="J142" s="33">
        <v>0</v>
      </c>
      <c r="K142" s="33">
        <v>0</v>
      </c>
      <c r="L142" s="33">
        <v>0</v>
      </c>
      <c r="M142" s="33">
        <v>0</v>
      </c>
      <c r="N142" s="33">
        <v>0</v>
      </c>
      <c r="O142" s="33"/>
      <c r="P142" s="33"/>
      <c r="Q142" s="33"/>
      <c r="R142" s="33"/>
      <c r="S142" s="33"/>
      <c r="T142" s="33"/>
      <c r="U142" s="33"/>
    </row>
    <row r="143" spans="1:21" x14ac:dyDescent="0.3">
      <c r="A143" s="32" t="s">
        <v>48</v>
      </c>
      <c r="B143" s="32" t="s">
        <v>161</v>
      </c>
      <c r="C143" s="32" t="s">
        <v>120</v>
      </c>
      <c r="D143" s="32" t="s">
        <v>77</v>
      </c>
      <c r="E143" s="32" t="s">
        <v>44</v>
      </c>
      <c r="F143" s="32">
        <v>0</v>
      </c>
    </row>
    <row r="144" spans="1:21" x14ac:dyDescent="0.3">
      <c r="A144" s="32" t="s">
        <v>48</v>
      </c>
      <c r="B144" s="32" t="s">
        <v>160</v>
      </c>
      <c r="C144" s="32" t="s">
        <v>118</v>
      </c>
      <c r="D144" s="32" t="s">
        <v>77</v>
      </c>
      <c r="E144" s="32" t="s">
        <v>44</v>
      </c>
      <c r="F144" s="32">
        <v>0</v>
      </c>
    </row>
    <row r="145" spans="1:21" x14ac:dyDescent="0.3">
      <c r="A145" s="32" t="s">
        <v>48</v>
      </c>
      <c r="B145" s="32" t="s">
        <v>159</v>
      </c>
      <c r="C145" s="32" t="s">
        <v>116</v>
      </c>
      <c r="D145" s="32" t="s">
        <v>45</v>
      </c>
      <c r="E145" s="32" t="s">
        <v>44</v>
      </c>
      <c r="F145" s="33"/>
      <c r="G145" s="33"/>
      <c r="H145" s="33"/>
      <c r="I145" s="33"/>
      <c r="J145" s="33"/>
      <c r="K145" s="33"/>
      <c r="L145" s="33"/>
      <c r="M145" s="33"/>
      <c r="N145" s="33"/>
      <c r="O145" s="33">
        <v>0</v>
      </c>
      <c r="P145" s="33">
        <v>0</v>
      </c>
      <c r="Q145" s="33">
        <v>0</v>
      </c>
      <c r="R145" s="33">
        <v>0</v>
      </c>
      <c r="S145" s="33">
        <v>0</v>
      </c>
      <c r="T145" s="33">
        <v>0</v>
      </c>
      <c r="U145" s="33">
        <v>0</v>
      </c>
    </row>
    <row r="146" spans="1:21" x14ac:dyDescent="0.3">
      <c r="A146" s="32" t="s">
        <v>48</v>
      </c>
      <c r="B146" s="32" t="s">
        <v>158</v>
      </c>
      <c r="C146" s="32" t="s">
        <v>114</v>
      </c>
      <c r="D146" s="32" t="s">
        <v>45</v>
      </c>
      <c r="E146" s="32" t="s">
        <v>44</v>
      </c>
      <c r="F146" s="33"/>
      <c r="G146" s="33"/>
      <c r="H146" s="33"/>
      <c r="I146" s="33">
        <v>0</v>
      </c>
      <c r="J146" s="33">
        <v>0</v>
      </c>
      <c r="K146" s="33">
        <v>0</v>
      </c>
      <c r="L146" s="33">
        <v>0</v>
      </c>
      <c r="M146" s="33">
        <v>0</v>
      </c>
      <c r="N146" s="33">
        <v>0</v>
      </c>
      <c r="O146" s="33"/>
      <c r="P146" s="33"/>
      <c r="Q146" s="33"/>
      <c r="R146" s="33"/>
      <c r="S146" s="33"/>
      <c r="T146" s="33"/>
      <c r="U146" s="33"/>
    </row>
    <row r="147" spans="1:21" x14ac:dyDescent="0.3">
      <c r="A147" s="32" t="s">
        <v>48</v>
      </c>
      <c r="B147" s="32" t="s">
        <v>157</v>
      </c>
      <c r="C147" s="32" t="s">
        <v>112</v>
      </c>
      <c r="D147" s="32" t="s">
        <v>77</v>
      </c>
      <c r="E147" s="32" t="s">
        <v>44</v>
      </c>
      <c r="F147" s="32">
        <v>0</v>
      </c>
    </row>
    <row r="148" spans="1:21" x14ac:dyDescent="0.3">
      <c r="A148" s="32" t="s">
        <v>48</v>
      </c>
      <c r="B148" s="32" t="s">
        <v>156</v>
      </c>
      <c r="C148" s="32" t="s">
        <v>110</v>
      </c>
      <c r="D148" s="32" t="s">
        <v>77</v>
      </c>
      <c r="E148" s="32" t="s">
        <v>44</v>
      </c>
      <c r="F148" s="32">
        <v>0</v>
      </c>
    </row>
    <row r="149" spans="1:21" x14ac:dyDescent="0.3">
      <c r="A149" s="32" t="s">
        <v>48</v>
      </c>
      <c r="B149" s="32" t="s">
        <v>155</v>
      </c>
      <c r="C149" s="32" t="s">
        <v>108</v>
      </c>
      <c r="D149" s="32" t="s">
        <v>45</v>
      </c>
      <c r="E149" s="32" t="s">
        <v>44</v>
      </c>
      <c r="F149" s="33"/>
      <c r="G149" s="33"/>
      <c r="H149" s="33"/>
      <c r="I149" s="33"/>
      <c r="J149" s="33"/>
      <c r="K149" s="33"/>
      <c r="L149" s="33"/>
      <c r="M149" s="33"/>
      <c r="N149" s="33"/>
      <c r="O149" s="33">
        <v>0</v>
      </c>
      <c r="P149" s="33">
        <v>0</v>
      </c>
      <c r="Q149" s="33">
        <v>0</v>
      </c>
      <c r="R149" s="33">
        <v>0</v>
      </c>
      <c r="S149" s="33">
        <v>0</v>
      </c>
      <c r="T149" s="33">
        <v>0</v>
      </c>
      <c r="U149" s="33">
        <v>0</v>
      </c>
    </row>
    <row r="150" spans="1:21" x14ac:dyDescent="0.3">
      <c r="A150" s="32" t="s">
        <v>48</v>
      </c>
      <c r="B150" s="32" t="s">
        <v>154</v>
      </c>
      <c r="C150" s="32" t="s">
        <v>106</v>
      </c>
      <c r="D150" s="32" t="s">
        <v>45</v>
      </c>
      <c r="E150" s="32" t="s">
        <v>44</v>
      </c>
      <c r="F150" s="33"/>
      <c r="G150" s="33"/>
      <c r="H150" s="33"/>
      <c r="I150" s="33">
        <v>0</v>
      </c>
      <c r="J150" s="33">
        <v>0</v>
      </c>
      <c r="K150" s="33">
        <v>0</v>
      </c>
      <c r="L150" s="33">
        <v>0</v>
      </c>
      <c r="M150" s="33">
        <v>0</v>
      </c>
      <c r="N150" s="33">
        <v>0</v>
      </c>
      <c r="O150" s="33"/>
      <c r="P150" s="33"/>
      <c r="Q150" s="33"/>
      <c r="R150" s="33"/>
      <c r="S150" s="33"/>
      <c r="T150" s="33"/>
      <c r="U150" s="33"/>
    </row>
    <row r="151" spans="1:21" x14ac:dyDescent="0.3">
      <c r="A151" s="32" t="s">
        <v>48</v>
      </c>
      <c r="B151" s="32" t="s">
        <v>153</v>
      </c>
      <c r="C151" s="32" t="s">
        <v>104</v>
      </c>
      <c r="D151" s="32" t="s">
        <v>77</v>
      </c>
      <c r="E151" s="32" t="s">
        <v>44</v>
      </c>
      <c r="F151" s="32">
        <v>0</v>
      </c>
    </row>
    <row r="152" spans="1:21" x14ac:dyDescent="0.3">
      <c r="A152" s="32" t="s">
        <v>48</v>
      </c>
      <c r="B152" s="32" t="s">
        <v>152</v>
      </c>
      <c r="C152" s="32" t="s">
        <v>102</v>
      </c>
      <c r="D152" s="32" t="s">
        <v>77</v>
      </c>
      <c r="E152" s="32" t="s">
        <v>44</v>
      </c>
      <c r="F152" s="32">
        <v>0</v>
      </c>
    </row>
    <row r="153" spans="1:21" x14ac:dyDescent="0.3">
      <c r="A153" s="32" t="s">
        <v>48</v>
      </c>
      <c r="B153" s="32" t="s">
        <v>151</v>
      </c>
      <c r="C153" s="32" t="s">
        <v>100</v>
      </c>
      <c r="D153" s="32" t="s">
        <v>45</v>
      </c>
      <c r="E153" s="32" t="s">
        <v>44</v>
      </c>
      <c r="F153" s="33"/>
      <c r="G153" s="33"/>
      <c r="H153" s="33"/>
      <c r="I153" s="33"/>
      <c r="J153" s="33"/>
      <c r="K153" s="33"/>
      <c r="L153" s="33"/>
      <c r="M153" s="33"/>
      <c r="N153" s="33"/>
      <c r="O153" s="33">
        <v>0</v>
      </c>
      <c r="P153" s="33">
        <v>0</v>
      </c>
      <c r="Q153" s="33">
        <v>0</v>
      </c>
      <c r="R153" s="33">
        <v>0</v>
      </c>
      <c r="S153" s="33">
        <v>0</v>
      </c>
      <c r="T153" s="33">
        <v>0</v>
      </c>
      <c r="U153" s="33">
        <v>0</v>
      </c>
    </row>
    <row r="154" spans="1:21" x14ac:dyDescent="0.3">
      <c r="A154" s="32" t="s">
        <v>48</v>
      </c>
      <c r="B154" s="32" t="s">
        <v>150</v>
      </c>
      <c r="C154" s="32" t="s">
        <v>98</v>
      </c>
      <c r="D154" s="32" t="s">
        <v>45</v>
      </c>
      <c r="E154" s="32" t="s">
        <v>44</v>
      </c>
      <c r="F154" s="33"/>
      <c r="G154" s="33"/>
      <c r="H154" s="33"/>
      <c r="I154" s="33">
        <v>0</v>
      </c>
      <c r="J154" s="33">
        <v>0</v>
      </c>
      <c r="K154" s="33">
        <v>0</v>
      </c>
      <c r="L154" s="33">
        <v>0</v>
      </c>
      <c r="M154" s="33">
        <v>0</v>
      </c>
      <c r="N154" s="33">
        <v>0</v>
      </c>
      <c r="O154" s="33"/>
      <c r="P154" s="33"/>
      <c r="Q154" s="33"/>
      <c r="R154" s="33"/>
      <c r="S154" s="33"/>
      <c r="T154" s="33"/>
      <c r="U154" s="33"/>
    </row>
    <row r="155" spans="1:21" x14ac:dyDescent="0.3">
      <c r="A155" s="32" t="s">
        <v>48</v>
      </c>
      <c r="B155" s="32" t="s">
        <v>149</v>
      </c>
      <c r="C155" s="32" t="s">
        <v>96</v>
      </c>
      <c r="D155" s="32" t="s">
        <v>77</v>
      </c>
      <c r="E155" s="32" t="s">
        <v>44</v>
      </c>
      <c r="F155" s="32">
        <v>0</v>
      </c>
    </row>
    <row r="156" spans="1:21" x14ac:dyDescent="0.3">
      <c r="A156" s="32" t="s">
        <v>48</v>
      </c>
      <c r="B156" s="32" t="s">
        <v>148</v>
      </c>
      <c r="C156" s="32" t="s">
        <v>94</v>
      </c>
      <c r="D156" s="32" t="s">
        <v>77</v>
      </c>
      <c r="E156" s="32" t="s">
        <v>44</v>
      </c>
      <c r="F156" s="32">
        <v>0</v>
      </c>
    </row>
    <row r="157" spans="1:21" x14ac:dyDescent="0.3">
      <c r="A157" s="32" t="s">
        <v>48</v>
      </c>
      <c r="B157" s="32" t="s">
        <v>147</v>
      </c>
      <c r="C157" s="32" t="s">
        <v>92</v>
      </c>
      <c r="D157" s="32" t="s">
        <v>45</v>
      </c>
      <c r="E157" s="32" t="s">
        <v>44</v>
      </c>
      <c r="F157" s="33"/>
      <c r="G157" s="33"/>
      <c r="H157" s="33"/>
      <c r="I157" s="33"/>
      <c r="J157" s="33"/>
      <c r="K157" s="33"/>
      <c r="L157" s="33"/>
      <c r="M157" s="33"/>
      <c r="N157" s="33"/>
      <c r="O157" s="33">
        <v>0</v>
      </c>
      <c r="P157" s="33">
        <v>0</v>
      </c>
      <c r="Q157" s="33">
        <v>0</v>
      </c>
      <c r="R157" s="33">
        <v>0</v>
      </c>
      <c r="S157" s="33">
        <v>0</v>
      </c>
      <c r="T157" s="33">
        <v>0</v>
      </c>
      <c r="U157" s="33">
        <v>0</v>
      </c>
    </row>
    <row r="158" spans="1:21" x14ac:dyDescent="0.3">
      <c r="A158" s="32" t="s">
        <v>48</v>
      </c>
      <c r="B158" s="32" t="s">
        <v>146</v>
      </c>
      <c r="C158" s="32" t="s">
        <v>90</v>
      </c>
      <c r="D158" s="32" t="s">
        <v>45</v>
      </c>
      <c r="E158" s="32" t="s">
        <v>44</v>
      </c>
      <c r="F158" s="33"/>
      <c r="G158" s="33"/>
      <c r="H158" s="33"/>
      <c r="I158" s="33">
        <v>0</v>
      </c>
      <c r="J158" s="33">
        <v>0</v>
      </c>
      <c r="K158" s="33">
        <v>0</v>
      </c>
      <c r="L158" s="33">
        <v>0</v>
      </c>
      <c r="M158" s="33">
        <v>0</v>
      </c>
      <c r="N158" s="33">
        <v>0</v>
      </c>
      <c r="O158" s="33"/>
      <c r="P158" s="33"/>
      <c r="Q158" s="33"/>
      <c r="R158" s="33"/>
      <c r="S158" s="33"/>
      <c r="T158" s="33"/>
      <c r="U158" s="33"/>
    </row>
    <row r="159" spans="1:21" x14ac:dyDescent="0.3">
      <c r="A159" s="32" t="s">
        <v>48</v>
      </c>
      <c r="B159" s="32" t="s">
        <v>145</v>
      </c>
      <c r="C159" s="32" t="s">
        <v>88</v>
      </c>
      <c r="D159" s="32" t="s">
        <v>77</v>
      </c>
      <c r="E159" s="32" t="s">
        <v>44</v>
      </c>
      <c r="F159" s="32">
        <v>0</v>
      </c>
    </row>
    <row r="160" spans="1:21" x14ac:dyDescent="0.3">
      <c r="A160" s="32" t="s">
        <v>48</v>
      </c>
      <c r="B160" s="32" t="s">
        <v>144</v>
      </c>
      <c r="C160" s="32" t="s">
        <v>86</v>
      </c>
      <c r="D160" s="32" t="s">
        <v>77</v>
      </c>
      <c r="E160" s="32" t="s">
        <v>44</v>
      </c>
      <c r="F160" s="32">
        <v>0</v>
      </c>
    </row>
    <row r="161" spans="1:21" x14ac:dyDescent="0.3">
      <c r="A161" s="32" t="s">
        <v>48</v>
      </c>
      <c r="B161" s="32" t="s">
        <v>143</v>
      </c>
      <c r="C161" s="32" t="s">
        <v>84</v>
      </c>
      <c r="D161" s="32" t="s">
        <v>45</v>
      </c>
      <c r="E161" s="32" t="s">
        <v>44</v>
      </c>
      <c r="F161" s="33"/>
      <c r="G161" s="33"/>
      <c r="H161" s="33"/>
      <c r="I161" s="33"/>
      <c r="J161" s="33"/>
      <c r="K161" s="33"/>
      <c r="L161" s="33"/>
      <c r="M161" s="33"/>
      <c r="N161" s="33"/>
      <c r="O161" s="33">
        <v>0</v>
      </c>
      <c r="P161" s="33">
        <v>0</v>
      </c>
      <c r="Q161" s="33">
        <v>0</v>
      </c>
      <c r="R161" s="33">
        <v>0</v>
      </c>
      <c r="S161" s="33">
        <v>0</v>
      </c>
      <c r="T161" s="33">
        <v>0</v>
      </c>
      <c r="U161" s="33">
        <v>0</v>
      </c>
    </row>
    <row r="162" spans="1:21" x14ac:dyDescent="0.3">
      <c r="A162" s="32" t="s">
        <v>48</v>
      </c>
      <c r="B162" s="32" t="s">
        <v>142</v>
      </c>
      <c r="C162" s="32" t="s">
        <v>82</v>
      </c>
      <c r="D162" s="32" t="s">
        <v>45</v>
      </c>
      <c r="E162" s="32" t="s">
        <v>44</v>
      </c>
      <c r="F162" s="33"/>
      <c r="G162" s="33"/>
      <c r="H162" s="33"/>
      <c r="I162" s="33">
        <v>0</v>
      </c>
      <c r="J162" s="33">
        <v>0</v>
      </c>
      <c r="K162" s="33">
        <v>0</v>
      </c>
      <c r="L162" s="33">
        <v>0</v>
      </c>
      <c r="M162" s="33">
        <v>0</v>
      </c>
      <c r="N162" s="33">
        <v>0</v>
      </c>
      <c r="O162" s="33"/>
      <c r="P162" s="33"/>
      <c r="Q162" s="33"/>
      <c r="R162" s="33"/>
      <c r="S162" s="33"/>
      <c r="T162" s="33"/>
      <c r="U162" s="33"/>
    </row>
    <row r="163" spans="1:21" x14ac:dyDescent="0.3">
      <c r="A163" s="32" t="s">
        <v>48</v>
      </c>
      <c r="B163" s="32" t="s">
        <v>141</v>
      </c>
      <c r="C163" s="32" t="s">
        <v>80</v>
      </c>
      <c r="D163" s="32" t="s">
        <v>77</v>
      </c>
      <c r="E163" s="32" t="s">
        <v>44</v>
      </c>
      <c r="F163" s="32">
        <v>0</v>
      </c>
    </row>
    <row r="164" spans="1:21" x14ac:dyDescent="0.3">
      <c r="A164" s="32" t="s">
        <v>48</v>
      </c>
      <c r="B164" s="32" t="s">
        <v>140</v>
      </c>
      <c r="C164" s="32" t="s">
        <v>78</v>
      </c>
      <c r="D164" s="32" t="s">
        <v>77</v>
      </c>
      <c r="E164" s="32" t="s">
        <v>44</v>
      </c>
      <c r="F164" s="32">
        <v>0</v>
      </c>
    </row>
    <row r="165" spans="1:21" x14ac:dyDescent="0.3">
      <c r="A165" s="32" t="s">
        <v>48</v>
      </c>
      <c r="B165" s="32" t="s">
        <v>139</v>
      </c>
      <c r="C165" s="32" t="s">
        <v>75</v>
      </c>
      <c r="D165" s="32" t="s">
        <v>45</v>
      </c>
      <c r="E165" s="32" t="s">
        <v>44</v>
      </c>
      <c r="F165" s="33"/>
      <c r="G165" s="33"/>
      <c r="H165" s="33"/>
      <c r="I165" s="33"/>
      <c r="J165" s="33"/>
      <c r="K165" s="33"/>
      <c r="L165" s="33"/>
      <c r="M165" s="33"/>
      <c r="N165" s="33"/>
      <c r="O165" s="33">
        <v>0</v>
      </c>
      <c r="P165" s="33">
        <v>0</v>
      </c>
      <c r="Q165" s="33">
        <v>0</v>
      </c>
      <c r="R165" s="33">
        <v>0</v>
      </c>
      <c r="S165" s="33">
        <v>0</v>
      </c>
      <c r="T165" s="33">
        <v>0</v>
      </c>
      <c r="U165" s="33">
        <v>0</v>
      </c>
    </row>
    <row r="166" spans="1:21" x14ac:dyDescent="0.3">
      <c r="A166" s="32" t="s">
        <v>48</v>
      </c>
      <c r="B166" s="32" t="s">
        <v>138</v>
      </c>
      <c r="C166" s="32" t="s">
        <v>73</v>
      </c>
      <c r="D166" s="32" t="s">
        <v>45</v>
      </c>
      <c r="E166" s="32" t="s">
        <v>44</v>
      </c>
      <c r="F166" s="33"/>
      <c r="G166" s="33"/>
      <c r="H166" s="33"/>
      <c r="I166" s="33">
        <v>0</v>
      </c>
      <c r="J166" s="33">
        <v>0</v>
      </c>
      <c r="K166" s="33">
        <v>0</v>
      </c>
      <c r="L166" s="33">
        <v>0</v>
      </c>
      <c r="M166" s="33">
        <v>0</v>
      </c>
      <c r="N166" s="33">
        <v>0</v>
      </c>
      <c r="O166" s="33"/>
      <c r="P166" s="33"/>
      <c r="Q166" s="33"/>
      <c r="R166" s="33"/>
      <c r="S166" s="33"/>
      <c r="T166" s="33"/>
      <c r="U166" s="33"/>
    </row>
    <row r="167" spans="1:21" x14ac:dyDescent="0.3">
      <c r="A167" s="32" t="s">
        <v>48</v>
      </c>
      <c r="B167" s="32" t="s">
        <v>137</v>
      </c>
      <c r="C167" s="32" t="s">
        <v>136</v>
      </c>
      <c r="D167" s="32" t="s">
        <v>77</v>
      </c>
      <c r="E167" s="32" t="s">
        <v>44</v>
      </c>
      <c r="F167" s="32">
        <v>0</v>
      </c>
    </row>
    <row r="168" spans="1:21" x14ac:dyDescent="0.3">
      <c r="A168" s="32" t="s">
        <v>48</v>
      </c>
      <c r="B168" s="32" t="s">
        <v>135</v>
      </c>
      <c r="C168" s="32" t="s">
        <v>134</v>
      </c>
      <c r="D168" s="32" t="s">
        <v>77</v>
      </c>
      <c r="E168" s="32" t="s">
        <v>44</v>
      </c>
      <c r="F168" s="32">
        <v>0</v>
      </c>
    </row>
    <row r="169" spans="1:21" x14ac:dyDescent="0.3">
      <c r="A169" s="32" t="s">
        <v>48</v>
      </c>
      <c r="B169" s="32" t="s">
        <v>133</v>
      </c>
      <c r="C169" s="32" t="s">
        <v>132</v>
      </c>
      <c r="D169" s="32" t="s">
        <v>45</v>
      </c>
      <c r="E169" s="32" t="s">
        <v>44</v>
      </c>
      <c r="F169" s="33"/>
      <c r="G169" s="33"/>
      <c r="H169" s="33"/>
      <c r="I169" s="33"/>
      <c r="J169" s="33"/>
      <c r="K169" s="33"/>
      <c r="L169" s="33"/>
      <c r="M169" s="33"/>
      <c r="N169" s="33"/>
      <c r="O169" s="33">
        <v>0</v>
      </c>
      <c r="P169" s="33">
        <v>0</v>
      </c>
      <c r="Q169" s="33">
        <v>0</v>
      </c>
      <c r="R169" s="33">
        <v>0</v>
      </c>
      <c r="S169" s="33">
        <v>0</v>
      </c>
      <c r="T169" s="33">
        <v>0</v>
      </c>
      <c r="U169" s="33">
        <v>0</v>
      </c>
    </row>
    <row r="170" spans="1:21" x14ac:dyDescent="0.3">
      <c r="A170" s="32" t="s">
        <v>48</v>
      </c>
      <c r="B170" s="32" t="s">
        <v>131</v>
      </c>
      <c r="C170" s="32" t="s">
        <v>130</v>
      </c>
      <c r="D170" s="32" t="s">
        <v>45</v>
      </c>
      <c r="E170" s="32" t="s">
        <v>44</v>
      </c>
      <c r="F170" s="33"/>
      <c r="G170" s="33">
        <v>0</v>
      </c>
      <c r="H170" s="33">
        <v>0</v>
      </c>
      <c r="I170" s="33">
        <v>0</v>
      </c>
      <c r="J170" s="33">
        <v>0</v>
      </c>
      <c r="K170" s="33">
        <v>0</v>
      </c>
      <c r="L170" s="33">
        <v>0</v>
      </c>
      <c r="M170" s="33">
        <v>0</v>
      </c>
      <c r="N170" s="33">
        <v>0</v>
      </c>
      <c r="O170" s="33"/>
      <c r="P170" s="33"/>
      <c r="Q170" s="33"/>
      <c r="R170" s="33"/>
      <c r="S170" s="33"/>
      <c r="T170" s="33"/>
      <c r="U170" s="33"/>
    </row>
    <row r="171" spans="1:21" x14ac:dyDescent="0.3">
      <c r="A171" s="32" t="s">
        <v>48</v>
      </c>
      <c r="B171" s="32" t="s">
        <v>129</v>
      </c>
      <c r="C171" s="32" t="s">
        <v>128</v>
      </c>
      <c r="D171" s="32" t="s">
        <v>77</v>
      </c>
      <c r="E171" s="32" t="s">
        <v>44</v>
      </c>
      <c r="F171" s="32">
        <v>0</v>
      </c>
    </row>
    <row r="172" spans="1:21" x14ac:dyDescent="0.3">
      <c r="A172" s="32" t="s">
        <v>48</v>
      </c>
      <c r="B172" s="32" t="s">
        <v>127</v>
      </c>
      <c r="C172" s="32" t="s">
        <v>126</v>
      </c>
      <c r="D172" s="32" t="s">
        <v>77</v>
      </c>
      <c r="E172" s="32" t="s">
        <v>44</v>
      </c>
      <c r="F172" s="32">
        <v>0</v>
      </c>
    </row>
    <row r="173" spans="1:21" x14ac:dyDescent="0.3">
      <c r="A173" s="32" t="s">
        <v>48</v>
      </c>
      <c r="B173" s="32" t="s">
        <v>125</v>
      </c>
      <c r="C173" s="32" t="s">
        <v>124</v>
      </c>
      <c r="D173" s="32" t="s">
        <v>45</v>
      </c>
      <c r="E173" s="32" t="s">
        <v>44</v>
      </c>
      <c r="F173" s="33"/>
      <c r="G173" s="33"/>
      <c r="H173" s="33"/>
      <c r="I173" s="33"/>
      <c r="J173" s="33"/>
      <c r="K173" s="33"/>
      <c r="L173" s="33"/>
      <c r="M173" s="33"/>
      <c r="N173" s="33"/>
      <c r="O173" s="33">
        <v>0</v>
      </c>
      <c r="P173" s="33">
        <v>0</v>
      </c>
      <c r="Q173" s="33">
        <v>0</v>
      </c>
      <c r="R173" s="33">
        <v>0</v>
      </c>
      <c r="S173" s="33">
        <v>0</v>
      </c>
      <c r="T173" s="33">
        <v>0</v>
      </c>
      <c r="U173" s="33">
        <v>0</v>
      </c>
    </row>
    <row r="174" spans="1:21" x14ac:dyDescent="0.3">
      <c r="A174" s="32" t="s">
        <v>48</v>
      </c>
      <c r="B174" s="32" t="s">
        <v>123</v>
      </c>
      <c r="C174" s="32" t="s">
        <v>122</v>
      </c>
      <c r="D174" s="32" t="s">
        <v>45</v>
      </c>
      <c r="E174" s="32" t="s">
        <v>44</v>
      </c>
      <c r="F174" s="33"/>
      <c r="G174" s="33">
        <v>0</v>
      </c>
      <c r="H174" s="33">
        <v>0</v>
      </c>
      <c r="I174" s="33">
        <v>0</v>
      </c>
      <c r="J174" s="33">
        <v>0</v>
      </c>
      <c r="K174" s="33">
        <v>0</v>
      </c>
      <c r="L174" s="33">
        <v>0</v>
      </c>
      <c r="M174" s="33">
        <v>0</v>
      </c>
      <c r="N174" s="33">
        <v>0</v>
      </c>
      <c r="O174" s="33"/>
      <c r="P174" s="33"/>
      <c r="Q174" s="33"/>
      <c r="R174" s="33"/>
      <c r="S174" s="33"/>
      <c r="T174" s="33"/>
      <c r="U174" s="33"/>
    </row>
    <row r="175" spans="1:21" x14ac:dyDescent="0.3">
      <c r="A175" s="32" t="s">
        <v>48</v>
      </c>
      <c r="B175" s="32" t="s">
        <v>121</v>
      </c>
      <c r="C175" s="32" t="s">
        <v>120</v>
      </c>
      <c r="D175" s="32" t="s">
        <v>77</v>
      </c>
      <c r="E175" s="32" t="s">
        <v>44</v>
      </c>
      <c r="F175" s="32">
        <v>0</v>
      </c>
    </row>
    <row r="176" spans="1:21" x14ac:dyDescent="0.3">
      <c r="A176" s="32" t="s">
        <v>48</v>
      </c>
      <c r="B176" s="32" t="s">
        <v>119</v>
      </c>
      <c r="C176" s="32" t="s">
        <v>118</v>
      </c>
      <c r="D176" s="32" t="s">
        <v>77</v>
      </c>
      <c r="E176" s="32" t="s">
        <v>44</v>
      </c>
      <c r="F176" s="32">
        <v>0</v>
      </c>
    </row>
    <row r="177" spans="1:21" x14ac:dyDescent="0.3">
      <c r="A177" s="32" t="s">
        <v>48</v>
      </c>
      <c r="B177" s="32" t="s">
        <v>117</v>
      </c>
      <c r="C177" s="32" t="s">
        <v>116</v>
      </c>
      <c r="D177" s="32" t="s">
        <v>45</v>
      </c>
      <c r="E177" s="32" t="s">
        <v>44</v>
      </c>
      <c r="F177" s="33"/>
      <c r="G177" s="33"/>
      <c r="H177" s="33"/>
      <c r="I177" s="33"/>
      <c r="J177" s="33"/>
      <c r="K177" s="33"/>
      <c r="L177" s="33"/>
      <c r="M177" s="33"/>
      <c r="N177" s="33"/>
      <c r="O177" s="33">
        <v>0</v>
      </c>
      <c r="P177" s="33">
        <v>0</v>
      </c>
      <c r="Q177" s="33">
        <v>0</v>
      </c>
      <c r="R177" s="33">
        <v>0</v>
      </c>
      <c r="S177" s="33">
        <v>0</v>
      </c>
      <c r="T177" s="33">
        <v>0</v>
      </c>
      <c r="U177" s="33">
        <v>0</v>
      </c>
    </row>
    <row r="178" spans="1:21" x14ac:dyDescent="0.3">
      <c r="A178" s="32" t="s">
        <v>48</v>
      </c>
      <c r="B178" s="32" t="s">
        <v>115</v>
      </c>
      <c r="C178" s="32" t="s">
        <v>114</v>
      </c>
      <c r="D178" s="32" t="s">
        <v>45</v>
      </c>
      <c r="E178" s="32" t="s">
        <v>44</v>
      </c>
      <c r="F178" s="33"/>
      <c r="G178" s="33">
        <v>0</v>
      </c>
      <c r="H178" s="33">
        <v>0</v>
      </c>
      <c r="I178" s="33">
        <v>0</v>
      </c>
      <c r="J178" s="33">
        <v>0</v>
      </c>
      <c r="K178" s="33">
        <v>0</v>
      </c>
      <c r="L178" s="33">
        <v>0</v>
      </c>
      <c r="M178" s="33">
        <v>0</v>
      </c>
      <c r="N178" s="33">
        <v>0</v>
      </c>
      <c r="O178" s="33"/>
      <c r="P178" s="33"/>
      <c r="Q178" s="33"/>
      <c r="R178" s="33"/>
      <c r="S178" s="33"/>
      <c r="T178" s="33"/>
      <c r="U178" s="33"/>
    </row>
    <row r="179" spans="1:21" x14ac:dyDescent="0.3">
      <c r="A179" s="32" t="s">
        <v>48</v>
      </c>
      <c r="B179" s="32" t="s">
        <v>113</v>
      </c>
      <c r="C179" s="32" t="s">
        <v>112</v>
      </c>
      <c r="D179" s="32" t="s">
        <v>77</v>
      </c>
      <c r="E179" s="32" t="s">
        <v>44</v>
      </c>
      <c r="F179" s="32">
        <v>0</v>
      </c>
    </row>
    <row r="180" spans="1:21" x14ac:dyDescent="0.3">
      <c r="A180" s="32" t="s">
        <v>48</v>
      </c>
      <c r="B180" s="32" t="s">
        <v>111</v>
      </c>
      <c r="C180" s="32" t="s">
        <v>110</v>
      </c>
      <c r="D180" s="32" t="s">
        <v>77</v>
      </c>
      <c r="E180" s="32" t="s">
        <v>44</v>
      </c>
      <c r="F180" s="32">
        <v>0</v>
      </c>
    </row>
    <row r="181" spans="1:21" x14ac:dyDescent="0.3">
      <c r="A181" s="32" t="s">
        <v>48</v>
      </c>
      <c r="B181" s="32" t="s">
        <v>109</v>
      </c>
      <c r="C181" s="32" t="s">
        <v>108</v>
      </c>
      <c r="D181" s="32" t="s">
        <v>45</v>
      </c>
      <c r="E181" s="32" t="s">
        <v>44</v>
      </c>
      <c r="F181" s="33"/>
      <c r="G181" s="33"/>
      <c r="H181" s="33"/>
      <c r="I181" s="33"/>
      <c r="J181" s="33"/>
      <c r="K181" s="33"/>
      <c r="L181" s="33"/>
      <c r="M181" s="33"/>
      <c r="N181" s="33"/>
      <c r="O181" s="33">
        <v>0</v>
      </c>
      <c r="P181" s="33">
        <v>0</v>
      </c>
      <c r="Q181" s="33">
        <v>0</v>
      </c>
      <c r="R181" s="33">
        <v>0</v>
      </c>
      <c r="S181" s="33">
        <v>0</v>
      </c>
      <c r="T181" s="33">
        <v>0</v>
      </c>
      <c r="U181" s="33">
        <v>0</v>
      </c>
    </row>
    <row r="182" spans="1:21" x14ac:dyDescent="0.3">
      <c r="A182" s="32" t="s">
        <v>48</v>
      </c>
      <c r="B182" s="32" t="s">
        <v>107</v>
      </c>
      <c r="C182" s="32" t="s">
        <v>106</v>
      </c>
      <c r="D182" s="32" t="s">
        <v>45</v>
      </c>
      <c r="E182" s="32" t="s">
        <v>44</v>
      </c>
      <c r="F182" s="33"/>
      <c r="G182" s="33">
        <v>0</v>
      </c>
      <c r="H182" s="33">
        <v>0</v>
      </c>
      <c r="I182" s="33">
        <v>0</v>
      </c>
      <c r="J182" s="33">
        <v>0</v>
      </c>
      <c r="K182" s="33">
        <v>0</v>
      </c>
      <c r="L182" s="33">
        <v>0</v>
      </c>
      <c r="M182" s="33">
        <v>0</v>
      </c>
      <c r="N182" s="33">
        <v>0</v>
      </c>
      <c r="O182" s="33"/>
      <c r="P182" s="33"/>
      <c r="Q182" s="33"/>
      <c r="R182" s="33"/>
      <c r="S182" s="33"/>
      <c r="T182" s="33"/>
      <c r="U182" s="33"/>
    </row>
    <row r="183" spans="1:21" x14ac:dyDescent="0.3">
      <c r="A183" s="32" t="s">
        <v>48</v>
      </c>
      <c r="B183" s="32" t="s">
        <v>105</v>
      </c>
      <c r="C183" s="32" t="s">
        <v>104</v>
      </c>
      <c r="D183" s="32" t="s">
        <v>77</v>
      </c>
      <c r="E183" s="32" t="s">
        <v>44</v>
      </c>
      <c r="F183" s="32">
        <v>0</v>
      </c>
    </row>
    <row r="184" spans="1:21" x14ac:dyDescent="0.3">
      <c r="A184" s="32" t="s">
        <v>48</v>
      </c>
      <c r="B184" s="32" t="s">
        <v>103</v>
      </c>
      <c r="C184" s="32" t="s">
        <v>102</v>
      </c>
      <c r="D184" s="32" t="s">
        <v>77</v>
      </c>
      <c r="E184" s="32" t="s">
        <v>44</v>
      </c>
      <c r="F184" s="32">
        <v>0</v>
      </c>
    </row>
    <row r="185" spans="1:21" x14ac:dyDescent="0.3">
      <c r="A185" s="32" t="s">
        <v>48</v>
      </c>
      <c r="B185" s="32" t="s">
        <v>101</v>
      </c>
      <c r="C185" s="32" t="s">
        <v>100</v>
      </c>
      <c r="D185" s="32" t="s">
        <v>45</v>
      </c>
      <c r="E185" s="32" t="s">
        <v>44</v>
      </c>
      <c r="F185" s="33"/>
      <c r="G185" s="33"/>
      <c r="H185" s="33"/>
      <c r="I185" s="33"/>
      <c r="J185" s="33"/>
      <c r="K185" s="33"/>
      <c r="L185" s="33"/>
      <c r="M185" s="33"/>
      <c r="N185" s="33"/>
      <c r="O185" s="33">
        <v>0</v>
      </c>
      <c r="P185" s="33">
        <v>0</v>
      </c>
      <c r="Q185" s="33">
        <v>0</v>
      </c>
      <c r="R185" s="33">
        <v>0</v>
      </c>
      <c r="S185" s="33">
        <v>0</v>
      </c>
      <c r="T185" s="33">
        <v>0</v>
      </c>
      <c r="U185" s="33">
        <v>0</v>
      </c>
    </row>
    <row r="186" spans="1:21" x14ac:dyDescent="0.3">
      <c r="A186" s="32" t="s">
        <v>48</v>
      </c>
      <c r="B186" s="32" t="s">
        <v>99</v>
      </c>
      <c r="C186" s="32" t="s">
        <v>98</v>
      </c>
      <c r="D186" s="32" t="s">
        <v>45</v>
      </c>
      <c r="E186" s="32" t="s">
        <v>44</v>
      </c>
      <c r="F186" s="33"/>
      <c r="G186" s="33">
        <v>0</v>
      </c>
      <c r="H186" s="33">
        <v>0</v>
      </c>
      <c r="I186" s="33">
        <v>0</v>
      </c>
      <c r="J186" s="33">
        <v>0</v>
      </c>
      <c r="K186" s="33">
        <v>0</v>
      </c>
      <c r="L186" s="33">
        <v>0</v>
      </c>
      <c r="M186" s="33">
        <v>0</v>
      </c>
      <c r="N186" s="33">
        <v>0</v>
      </c>
      <c r="O186" s="33"/>
      <c r="P186" s="33"/>
      <c r="Q186" s="33"/>
      <c r="R186" s="33"/>
      <c r="S186" s="33"/>
      <c r="T186" s="33"/>
      <c r="U186" s="33"/>
    </row>
    <row r="187" spans="1:21" x14ac:dyDescent="0.3">
      <c r="A187" s="32" t="s">
        <v>48</v>
      </c>
      <c r="B187" s="32" t="s">
        <v>97</v>
      </c>
      <c r="C187" s="32" t="s">
        <v>96</v>
      </c>
      <c r="D187" s="32" t="s">
        <v>77</v>
      </c>
      <c r="E187" s="32" t="s">
        <v>44</v>
      </c>
      <c r="F187" s="32">
        <v>0</v>
      </c>
    </row>
    <row r="188" spans="1:21" x14ac:dyDescent="0.3">
      <c r="A188" s="32" t="s">
        <v>48</v>
      </c>
      <c r="B188" s="32" t="s">
        <v>95</v>
      </c>
      <c r="C188" s="32" t="s">
        <v>94</v>
      </c>
      <c r="D188" s="32" t="s">
        <v>77</v>
      </c>
      <c r="E188" s="32" t="s">
        <v>44</v>
      </c>
      <c r="F188" s="32">
        <v>0</v>
      </c>
    </row>
    <row r="189" spans="1:21" x14ac:dyDescent="0.3">
      <c r="A189" s="32" t="s">
        <v>48</v>
      </c>
      <c r="B189" s="32" t="s">
        <v>93</v>
      </c>
      <c r="C189" s="32" t="s">
        <v>92</v>
      </c>
      <c r="D189" s="32" t="s">
        <v>45</v>
      </c>
      <c r="E189" s="32" t="s">
        <v>44</v>
      </c>
      <c r="F189" s="33"/>
      <c r="G189" s="33"/>
      <c r="H189" s="33"/>
      <c r="I189" s="33"/>
      <c r="J189" s="33"/>
      <c r="K189" s="33"/>
      <c r="L189" s="33"/>
      <c r="M189" s="33"/>
      <c r="N189" s="33"/>
      <c r="O189" s="33">
        <v>0</v>
      </c>
      <c r="P189" s="33">
        <v>0</v>
      </c>
      <c r="Q189" s="33">
        <v>0</v>
      </c>
      <c r="R189" s="33">
        <v>0</v>
      </c>
      <c r="S189" s="33">
        <v>0</v>
      </c>
      <c r="T189" s="33">
        <v>0</v>
      </c>
      <c r="U189" s="33">
        <v>0</v>
      </c>
    </row>
    <row r="190" spans="1:21" x14ac:dyDescent="0.3">
      <c r="A190" s="32" t="s">
        <v>48</v>
      </c>
      <c r="B190" s="32" t="s">
        <v>91</v>
      </c>
      <c r="C190" s="32" t="s">
        <v>90</v>
      </c>
      <c r="D190" s="32" t="s">
        <v>45</v>
      </c>
      <c r="E190" s="32" t="s">
        <v>44</v>
      </c>
      <c r="F190" s="33"/>
      <c r="G190" s="33">
        <v>0</v>
      </c>
      <c r="H190" s="33">
        <v>0</v>
      </c>
      <c r="I190" s="33">
        <v>0</v>
      </c>
      <c r="J190" s="33">
        <v>0</v>
      </c>
      <c r="K190" s="33">
        <v>0</v>
      </c>
      <c r="L190" s="33">
        <v>0</v>
      </c>
      <c r="M190" s="33">
        <v>0</v>
      </c>
      <c r="N190" s="33">
        <v>0</v>
      </c>
      <c r="O190" s="33"/>
      <c r="P190" s="33"/>
      <c r="Q190" s="33"/>
      <c r="R190" s="33"/>
      <c r="S190" s="33"/>
      <c r="T190" s="33"/>
      <c r="U190" s="33"/>
    </row>
    <row r="191" spans="1:21" x14ac:dyDescent="0.3">
      <c r="A191" s="32" t="s">
        <v>48</v>
      </c>
      <c r="B191" s="32" t="s">
        <v>89</v>
      </c>
      <c r="C191" s="32" t="s">
        <v>88</v>
      </c>
      <c r="D191" s="32" t="s">
        <v>77</v>
      </c>
      <c r="E191" s="32" t="s">
        <v>44</v>
      </c>
      <c r="F191" s="32">
        <v>0</v>
      </c>
    </row>
    <row r="192" spans="1:21" x14ac:dyDescent="0.3">
      <c r="A192" s="32" t="s">
        <v>48</v>
      </c>
      <c r="B192" s="32" t="s">
        <v>87</v>
      </c>
      <c r="C192" s="32" t="s">
        <v>86</v>
      </c>
      <c r="D192" s="32" t="s">
        <v>77</v>
      </c>
      <c r="E192" s="32" t="s">
        <v>44</v>
      </c>
      <c r="F192" s="32">
        <v>0</v>
      </c>
    </row>
    <row r="193" spans="1:21" x14ac:dyDescent="0.3">
      <c r="A193" s="32" t="s">
        <v>48</v>
      </c>
      <c r="B193" s="32" t="s">
        <v>85</v>
      </c>
      <c r="C193" s="32" t="s">
        <v>84</v>
      </c>
      <c r="D193" s="32" t="s">
        <v>45</v>
      </c>
      <c r="E193" s="32" t="s">
        <v>44</v>
      </c>
      <c r="F193" s="33"/>
      <c r="G193" s="33"/>
      <c r="H193" s="33"/>
      <c r="I193" s="33"/>
      <c r="J193" s="33"/>
      <c r="K193" s="33"/>
      <c r="L193" s="33"/>
      <c r="M193" s="33"/>
      <c r="N193" s="33"/>
      <c r="O193" s="33">
        <v>0</v>
      </c>
      <c r="P193" s="33">
        <v>0</v>
      </c>
      <c r="Q193" s="33">
        <v>0</v>
      </c>
      <c r="R193" s="33">
        <v>0</v>
      </c>
      <c r="S193" s="33">
        <v>0</v>
      </c>
      <c r="T193" s="33">
        <v>0</v>
      </c>
      <c r="U193" s="33">
        <v>0</v>
      </c>
    </row>
    <row r="194" spans="1:21" x14ac:dyDescent="0.3">
      <c r="A194" s="32" t="s">
        <v>48</v>
      </c>
      <c r="B194" s="32" t="s">
        <v>83</v>
      </c>
      <c r="C194" s="32" t="s">
        <v>82</v>
      </c>
      <c r="D194" s="32" t="s">
        <v>45</v>
      </c>
      <c r="E194" s="32" t="s">
        <v>44</v>
      </c>
      <c r="F194" s="33"/>
      <c r="G194" s="33">
        <v>0</v>
      </c>
      <c r="H194" s="33">
        <v>0</v>
      </c>
      <c r="I194" s="33">
        <v>0</v>
      </c>
      <c r="J194" s="33">
        <v>0</v>
      </c>
      <c r="K194" s="33">
        <v>0</v>
      </c>
      <c r="L194" s="33">
        <v>0</v>
      </c>
      <c r="M194" s="33">
        <v>0</v>
      </c>
      <c r="N194" s="33">
        <v>0</v>
      </c>
      <c r="O194" s="33"/>
      <c r="P194" s="33"/>
      <c r="Q194" s="33"/>
      <c r="R194" s="33"/>
      <c r="S194" s="33"/>
      <c r="T194" s="33"/>
      <c r="U194" s="33"/>
    </row>
    <row r="195" spans="1:21" x14ac:dyDescent="0.3">
      <c r="A195" s="32" t="s">
        <v>48</v>
      </c>
      <c r="B195" s="32" t="s">
        <v>81</v>
      </c>
      <c r="C195" s="32" t="s">
        <v>80</v>
      </c>
      <c r="D195" s="32" t="s">
        <v>77</v>
      </c>
      <c r="E195" s="32" t="s">
        <v>44</v>
      </c>
      <c r="F195" s="32">
        <v>0</v>
      </c>
    </row>
    <row r="196" spans="1:21" x14ac:dyDescent="0.3">
      <c r="A196" s="32" t="s">
        <v>48</v>
      </c>
      <c r="B196" s="32" t="s">
        <v>79</v>
      </c>
      <c r="C196" s="32" t="s">
        <v>78</v>
      </c>
      <c r="D196" s="32" t="s">
        <v>77</v>
      </c>
      <c r="E196" s="32" t="s">
        <v>44</v>
      </c>
      <c r="F196" s="32">
        <v>0</v>
      </c>
    </row>
    <row r="197" spans="1:21" x14ac:dyDescent="0.3">
      <c r="A197" s="32" t="s">
        <v>48</v>
      </c>
      <c r="B197" s="32" t="s">
        <v>76</v>
      </c>
      <c r="C197" s="32" t="s">
        <v>75</v>
      </c>
      <c r="D197" s="32" t="s">
        <v>45</v>
      </c>
      <c r="E197" s="32" t="s">
        <v>44</v>
      </c>
      <c r="F197" s="33"/>
      <c r="G197" s="33"/>
      <c r="H197" s="33"/>
      <c r="I197" s="33"/>
      <c r="J197" s="33"/>
      <c r="K197" s="33"/>
      <c r="L197" s="33"/>
      <c r="M197" s="33"/>
      <c r="N197" s="33"/>
      <c r="O197" s="33">
        <v>0</v>
      </c>
      <c r="P197" s="33">
        <v>0</v>
      </c>
      <c r="Q197" s="33">
        <v>0</v>
      </c>
      <c r="R197" s="33">
        <v>0</v>
      </c>
      <c r="S197" s="33">
        <v>0</v>
      </c>
      <c r="T197" s="33">
        <v>0</v>
      </c>
      <c r="U197" s="33">
        <v>0</v>
      </c>
    </row>
    <row r="198" spans="1:21" x14ac:dyDescent="0.3">
      <c r="A198" s="32" t="s">
        <v>48</v>
      </c>
      <c r="B198" s="32" t="s">
        <v>74</v>
      </c>
      <c r="C198" s="32" t="s">
        <v>73</v>
      </c>
      <c r="D198" s="32" t="s">
        <v>45</v>
      </c>
      <c r="E198" s="32" t="s">
        <v>44</v>
      </c>
      <c r="F198" s="33"/>
      <c r="G198" s="33">
        <v>0</v>
      </c>
      <c r="H198" s="33">
        <v>0</v>
      </c>
      <c r="I198" s="33">
        <v>0</v>
      </c>
      <c r="J198" s="33">
        <v>0</v>
      </c>
      <c r="K198" s="33">
        <v>0</v>
      </c>
      <c r="L198" s="33">
        <v>0</v>
      </c>
      <c r="M198" s="33">
        <v>0</v>
      </c>
      <c r="N198" s="33">
        <v>0</v>
      </c>
      <c r="O198" s="33"/>
      <c r="P198" s="33"/>
      <c r="Q198" s="33"/>
      <c r="R198" s="33"/>
      <c r="S198" s="33"/>
      <c r="T198" s="33"/>
      <c r="U198" s="33"/>
    </row>
    <row r="199" spans="1:21" x14ac:dyDescent="0.3">
      <c r="A199" s="32" t="s">
        <v>48</v>
      </c>
      <c r="B199" s="32" t="s">
        <v>72</v>
      </c>
      <c r="C199" s="32" t="s">
        <v>71</v>
      </c>
      <c r="D199" s="32" t="s">
        <v>45</v>
      </c>
      <c r="E199" s="32" t="s">
        <v>44</v>
      </c>
      <c r="F199" s="33"/>
      <c r="G199" s="33"/>
      <c r="H199" s="33"/>
      <c r="I199" s="33"/>
      <c r="J199" s="33"/>
      <c r="K199" s="33"/>
      <c r="L199" s="33"/>
      <c r="M199" s="33"/>
      <c r="N199" s="33">
        <v>14.197638928749599</v>
      </c>
      <c r="O199" s="33">
        <v>12.718298582069499</v>
      </c>
      <c r="P199" s="33">
        <v>11.3131956546022</v>
      </c>
      <c r="Q199" s="33">
        <v>25.235331178526</v>
      </c>
      <c r="R199" s="33">
        <v>17.352574255015401</v>
      </c>
      <c r="S199" s="33">
        <v>16.986249626242</v>
      </c>
      <c r="T199" s="33">
        <v>13.6763438305207</v>
      </c>
      <c r="U199" s="33">
        <v>13.5480826162163</v>
      </c>
    </row>
    <row r="200" spans="1:21" s="56" customFormat="1" x14ac:dyDescent="0.3">
      <c r="A200" s="56" t="s">
        <v>48</v>
      </c>
      <c r="B200" s="56" t="s">
        <v>70</v>
      </c>
      <c r="C200" s="56" t="s">
        <v>69</v>
      </c>
      <c r="D200" s="56" t="s">
        <v>45</v>
      </c>
      <c r="E200" s="56" t="s">
        <v>44</v>
      </c>
      <c r="F200" s="57"/>
      <c r="G200" s="57"/>
      <c r="H200" s="57"/>
      <c r="I200" s="57"/>
      <c r="J200" s="57"/>
      <c r="K200" s="57"/>
      <c r="L200" s="57"/>
      <c r="M200" s="57"/>
      <c r="N200" s="57">
        <v>4.0802353085076003E-3</v>
      </c>
      <c r="O200" s="57">
        <v>0</v>
      </c>
      <c r="P200" s="57">
        <v>2.67071699799477</v>
      </c>
      <c r="Q200" s="57">
        <v>0</v>
      </c>
      <c r="R200" s="57">
        <v>0</v>
      </c>
      <c r="S200" s="57">
        <v>0</v>
      </c>
      <c r="T200" s="57">
        <v>0</v>
      </c>
      <c r="U200" s="57">
        <v>0</v>
      </c>
    </row>
    <row r="201" spans="1:21" s="56" customFormat="1" x14ac:dyDescent="0.3">
      <c r="A201" s="56" t="s">
        <v>48</v>
      </c>
      <c r="B201" s="56" t="s">
        <v>68</v>
      </c>
      <c r="C201" s="56" t="s">
        <v>67</v>
      </c>
      <c r="D201" s="56" t="s">
        <v>45</v>
      </c>
      <c r="E201" s="56" t="s">
        <v>44</v>
      </c>
      <c r="F201" s="57"/>
      <c r="G201" s="57"/>
      <c r="H201" s="57"/>
      <c r="I201" s="57"/>
      <c r="J201" s="57"/>
      <c r="K201" s="57"/>
      <c r="L201" s="57"/>
      <c r="M201" s="57"/>
      <c r="N201" s="57">
        <v>45.458719024115403</v>
      </c>
      <c r="O201" s="57">
        <v>43.492562661605298</v>
      </c>
      <c r="P201" s="57">
        <v>55.876983921158299</v>
      </c>
      <c r="Q201" s="57">
        <v>33.705993226868003</v>
      </c>
      <c r="R201" s="57">
        <v>34.788481974627999</v>
      </c>
      <c r="S201" s="57">
        <v>49.828474111968802</v>
      </c>
      <c r="T201" s="57">
        <v>35.531405522065803</v>
      </c>
      <c r="U201" s="57">
        <v>30.437283263801799</v>
      </c>
    </row>
    <row r="202" spans="1:21" s="56" customFormat="1" x14ac:dyDescent="0.3">
      <c r="A202" s="56" t="s">
        <v>48</v>
      </c>
      <c r="B202" s="56" t="s">
        <v>66</v>
      </c>
      <c r="C202" s="56" t="s">
        <v>65</v>
      </c>
      <c r="D202" s="56" t="s">
        <v>45</v>
      </c>
      <c r="E202" s="56" t="s">
        <v>44</v>
      </c>
      <c r="F202" s="57"/>
      <c r="G202" s="57"/>
      <c r="H202" s="57"/>
      <c r="I202" s="57"/>
      <c r="J202" s="57"/>
      <c r="K202" s="57"/>
      <c r="L202" s="57"/>
      <c r="M202" s="57"/>
      <c r="N202" s="57">
        <v>83.138584400444103</v>
      </c>
      <c r="O202" s="57">
        <v>77.845298720547007</v>
      </c>
      <c r="P202" s="57">
        <v>77.3202614989533</v>
      </c>
      <c r="Q202" s="57">
        <v>72.911982526652906</v>
      </c>
      <c r="R202" s="57">
        <v>71.180583909981294</v>
      </c>
      <c r="S202" s="57">
        <v>75.269014856252596</v>
      </c>
      <c r="T202" s="57">
        <v>73.967489975193899</v>
      </c>
      <c r="U202" s="57">
        <v>74.473276909278994</v>
      </c>
    </row>
    <row r="203" spans="1:21" x14ac:dyDescent="0.3">
      <c r="A203" s="32" t="s">
        <v>48</v>
      </c>
      <c r="B203" s="32" t="s">
        <v>64</v>
      </c>
      <c r="C203" s="32" t="s">
        <v>63</v>
      </c>
      <c r="D203" s="32" t="s">
        <v>45</v>
      </c>
      <c r="E203" s="32" t="s">
        <v>44</v>
      </c>
      <c r="F203" s="33"/>
      <c r="G203" s="33"/>
      <c r="H203" s="33"/>
      <c r="I203" s="33"/>
      <c r="J203" s="33"/>
      <c r="K203" s="33"/>
      <c r="L203" s="33"/>
      <c r="M203" s="33"/>
      <c r="N203" s="33">
        <v>78.840963405791797</v>
      </c>
      <c r="O203" s="33">
        <v>74.886770317668095</v>
      </c>
      <c r="P203" s="33">
        <v>73.619182929125401</v>
      </c>
      <c r="Q203" s="33">
        <v>105.616567305762</v>
      </c>
      <c r="R203" s="33">
        <v>112.32198167065501</v>
      </c>
      <c r="S203" s="33">
        <v>101.81821858419001</v>
      </c>
      <c r="T203" s="33">
        <v>91.225767366711906</v>
      </c>
      <c r="U203" s="33">
        <v>89.378978434287404</v>
      </c>
    </row>
    <row r="204" spans="1:21" x14ac:dyDescent="0.3">
      <c r="A204" s="32" t="s">
        <v>48</v>
      </c>
      <c r="B204" s="32" t="s">
        <v>62</v>
      </c>
      <c r="C204" s="32" t="s">
        <v>61</v>
      </c>
      <c r="D204" s="32" t="s">
        <v>45</v>
      </c>
      <c r="E204" s="32" t="s">
        <v>44</v>
      </c>
      <c r="F204" s="33"/>
      <c r="G204" s="33"/>
      <c r="H204" s="33"/>
      <c r="I204" s="33"/>
      <c r="J204" s="33"/>
      <c r="K204" s="33"/>
      <c r="L204" s="33"/>
      <c r="M204" s="33"/>
      <c r="N204" s="33">
        <v>124.340431429798</v>
      </c>
      <c r="O204" s="33">
        <v>120.42303674016701</v>
      </c>
      <c r="P204" s="33">
        <v>111.297523800565</v>
      </c>
      <c r="Q204" s="33">
        <v>198.43778741083901</v>
      </c>
      <c r="R204" s="33">
        <v>168.38345081939201</v>
      </c>
      <c r="S204" s="33">
        <v>181.91160066853001</v>
      </c>
      <c r="T204" s="33">
        <v>192.599357476297</v>
      </c>
      <c r="U204" s="33">
        <v>174.22697802315</v>
      </c>
    </row>
    <row r="205" spans="1:21" x14ac:dyDescent="0.3">
      <c r="A205" s="32" t="s">
        <v>48</v>
      </c>
      <c r="B205" s="32" t="s">
        <v>60</v>
      </c>
      <c r="C205" s="32" t="s">
        <v>59</v>
      </c>
      <c r="D205" s="32" t="s">
        <v>45</v>
      </c>
      <c r="E205" s="32" t="s">
        <v>44</v>
      </c>
      <c r="F205" s="33"/>
      <c r="G205" s="33"/>
      <c r="H205" s="33"/>
      <c r="I205" s="33"/>
      <c r="J205" s="33"/>
      <c r="K205" s="33"/>
      <c r="L205" s="33"/>
      <c r="M205" s="33"/>
      <c r="N205" s="33">
        <v>121.144286884558</v>
      </c>
      <c r="O205" s="33"/>
      <c r="P205" s="33"/>
      <c r="Q205" s="33"/>
      <c r="R205" s="33"/>
      <c r="S205" s="33"/>
      <c r="T205" s="33"/>
      <c r="U205" s="33"/>
    </row>
    <row r="206" spans="1:21" x14ac:dyDescent="0.3">
      <c r="A206" s="32" t="s">
        <v>48</v>
      </c>
      <c r="B206" s="32" t="s">
        <v>58</v>
      </c>
      <c r="C206" s="32" t="s">
        <v>57</v>
      </c>
      <c r="D206" s="32" t="s">
        <v>45</v>
      </c>
      <c r="E206" s="32" t="s">
        <v>44</v>
      </c>
      <c r="F206" s="33"/>
      <c r="G206" s="33"/>
      <c r="H206" s="33"/>
      <c r="I206" s="33"/>
      <c r="J206" s="33"/>
      <c r="K206" s="33"/>
      <c r="L206" s="33"/>
      <c r="M206" s="33"/>
      <c r="N206" s="33">
        <v>7.75974924982226</v>
      </c>
      <c r="O206" s="33">
        <v>5.3343432138251003</v>
      </c>
      <c r="P206" s="33">
        <v>5.5128496551886403</v>
      </c>
      <c r="Q206" s="33">
        <v>5.3541446579431602</v>
      </c>
      <c r="R206" s="33">
        <v>5.39040520329372</v>
      </c>
      <c r="S206" s="33">
        <v>5.4271740776655903</v>
      </c>
      <c r="T206" s="33">
        <v>5.4644584106114298</v>
      </c>
      <c r="U206" s="33">
        <v>5.50226543174358</v>
      </c>
    </row>
    <row r="207" spans="1:21" x14ac:dyDescent="0.3">
      <c r="A207" s="32" t="s">
        <v>48</v>
      </c>
      <c r="B207" s="32" t="s">
        <v>56</v>
      </c>
      <c r="C207" s="32" t="s">
        <v>55</v>
      </c>
      <c r="D207" s="32" t="s">
        <v>45</v>
      </c>
      <c r="E207" s="32" t="s">
        <v>44</v>
      </c>
      <c r="F207" s="33"/>
      <c r="G207" s="33"/>
      <c r="H207" s="33"/>
      <c r="I207" s="33"/>
      <c r="J207" s="33"/>
      <c r="K207" s="33"/>
      <c r="L207" s="33"/>
      <c r="M207" s="33"/>
      <c r="N207" s="33">
        <v>5.8455631411897198</v>
      </c>
      <c r="O207" s="33">
        <v>6.0285798192112301</v>
      </c>
      <c r="P207" s="33">
        <v>6.2676313561499004</v>
      </c>
      <c r="Q207" s="33">
        <v>6.5400758201676901</v>
      </c>
      <c r="R207" s="33">
        <v>6.5451275202743497</v>
      </c>
      <c r="S207" s="33">
        <v>6.5502517334782304</v>
      </c>
      <c r="T207" s="33">
        <v>6.5554495089592999</v>
      </c>
      <c r="U207" s="33">
        <v>6.5607219112320099</v>
      </c>
    </row>
    <row r="208" spans="1:21" x14ac:dyDescent="0.3">
      <c r="A208" s="32" t="s">
        <v>48</v>
      </c>
      <c r="B208" s="32" t="s">
        <v>54</v>
      </c>
      <c r="C208" s="32" t="s">
        <v>53</v>
      </c>
      <c r="D208" s="32" t="s">
        <v>45</v>
      </c>
      <c r="E208" s="32" t="s">
        <v>44</v>
      </c>
      <c r="F208" s="33"/>
      <c r="G208" s="33"/>
      <c r="H208" s="33"/>
      <c r="I208" s="33">
        <v>25.873999999999999</v>
      </c>
      <c r="J208" s="33">
        <v>27.324000000000002</v>
      </c>
      <c r="K208" s="33">
        <v>27.792999999999999</v>
      </c>
      <c r="L208" s="33">
        <v>26.771000000000001</v>
      </c>
      <c r="M208" s="33">
        <v>27.283999999999999</v>
      </c>
      <c r="N208" s="33">
        <v>29.763000000000002</v>
      </c>
      <c r="O208" s="33">
        <v>30.408999999999999</v>
      </c>
      <c r="P208" s="33">
        <v>31.114999999999998</v>
      </c>
      <c r="Q208" s="33">
        <v>31.03</v>
      </c>
      <c r="R208" s="33">
        <v>31.927</v>
      </c>
      <c r="S208" s="33">
        <v>32.819000000000003</v>
      </c>
      <c r="T208" s="33">
        <v>33.759</v>
      </c>
      <c r="U208" s="33">
        <v>34.706000000000003</v>
      </c>
    </row>
    <row r="209" spans="1:21" x14ac:dyDescent="0.3">
      <c r="A209" s="32" t="s">
        <v>48</v>
      </c>
      <c r="B209" s="32" t="s">
        <v>52</v>
      </c>
      <c r="C209" s="32" t="s">
        <v>51</v>
      </c>
      <c r="D209" s="32" t="s">
        <v>45</v>
      </c>
      <c r="E209" s="32" t="s">
        <v>44</v>
      </c>
      <c r="F209" s="33"/>
      <c r="G209" s="33"/>
      <c r="H209" s="33"/>
      <c r="I209" s="33">
        <v>0.82399999999999995</v>
      </c>
      <c r="J209" s="33">
        <v>1.5449999999999999</v>
      </c>
      <c r="K209" s="33">
        <v>0.72299999999999998</v>
      </c>
      <c r="L209" s="33">
        <v>1.1970000000000001</v>
      </c>
      <c r="M209" s="33">
        <v>1.819</v>
      </c>
      <c r="N209" s="33">
        <v>1.4119999999999999</v>
      </c>
      <c r="O209" s="33">
        <v>1.268</v>
      </c>
      <c r="P209" s="33">
        <v>1.47</v>
      </c>
      <c r="Q209" s="33">
        <v>1.327</v>
      </c>
      <c r="R209" s="33">
        <v>1.3320000000000001</v>
      </c>
      <c r="S209" s="33">
        <v>1.33</v>
      </c>
      <c r="T209" s="33">
        <v>1.33</v>
      </c>
      <c r="U209" s="33">
        <v>1.33</v>
      </c>
    </row>
    <row r="210" spans="1:21" x14ac:dyDescent="0.3">
      <c r="A210" s="32" t="s">
        <v>48</v>
      </c>
      <c r="B210" s="32" t="s">
        <v>50</v>
      </c>
      <c r="C210" s="32" t="s">
        <v>49</v>
      </c>
      <c r="D210" s="32" t="s">
        <v>45</v>
      </c>
      <c r="E210" s="32" t="s">
        <v>44</v>
      </c>
      <c r="F210" s="33"/>
      <c r="G210" s="33"/>
      <c r="H210" s="33"/>
      <c r="I210" s="33">
        <v>0</v>
      </c>
      <c r="J210" s="33">
        <v>0</v>
      </c>
      <c r="K210" s="33">
        <v>0</v>
      </c>
      <c r="L210" s="33">
        <v>0</v>
      </c>
      <c r="M210" s="33">
        <v>0</v>
      </c>
      <c r="N210" s="33">
        <v>0</v>
      </c>
      <c r="O210" s="33">
        <v>0</v>
      </c>
      <c r="P210" s="33">
        <v>0</v>
      </c>
      <c r="Q210" s="33">
        <v>0</v>
      </c>
      <c r="R210" s="33">
        <v>0</v>
      </c>
      <c r="S210" s="33">
        <v>0</v>
      </c>
      <c r="T210" s="33">
        <v>0</v>
      </c>
      <c r="U210" s="33">
        <v>0</v>
      </c>
    </row>
    <row r="211" spans="1:21" x14ac:dyDescent="0.3">
      <c r="A211" s="32" t="s">
        <v>48</v>
      </c>
      <c r="B211" s="32" t="s">
        <v>47</v>
      </c>
      <c r="C211" s="32" t="s">
        <v>46</v>
      </c>
      <c r="D211" s="32" t="s">
        <v>45</v>
      </c>
      <c r="E211" s="32" t="s">
        <v>44</v>
      </c>
      <c r="F211" s="33"/>
      <c r="G211" s="33"/>
      <c r="H211" s="33"/>
      <c r="I211" s="33"/>
      <c r="J211" s="33"/>
      <c r="K211" s="33"/>
      <c r="L211" s="33"/>
      <c r="M211" s="33"/>
      <c r="N211" s="33">
        <v>21.284336812792699</v>
      </c>
      <c r="O211" s="33">
        <v>25.4662847966176</v>
      </c>
      <c r="P211" s="33">
        <v>29.669798322849399</v>
      </c>
      <c r="Q211" s="33">
        <v>11.8903262048545</v>
      </c>
      <c r="R211" s="33">
        <v>11.125284705136799</v>
      </c>
      <c r="S211" s="33">
        <v>13.9026715363138</v>
      </c>
      <c r="T211" s="33">
        <v>12.075020339108599</v>
      </c>
      <c r="U211" s="33">
        <v>15.346866850426199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N50"/>
  <sheetViews>
    <sheetView showGridLines="0" zoomScale="90" zoomScaleNormal="90" workbookViewId="0"/>
  </sheetViews>
  <sheetFormatPr defaultColWidth="8.81640625" defaultRowHeight="16" x14ac:dyDescent="0.5"/>
  <cols>
    <col min="1" max="1" width="2.08984375" style="1" customWidth="1"/>
    <col min="2" max="2" width="38.6328125" style="1" customWidth="1"/>
    <col min="3" max="3" width="17.81640625" style="1" customWidth="1"/>
    <col min="4" max="4" width="75.36328125" style="1" customWidth="1"/>
    <col min="5" max="5" width="8.6328125" style="1" customWidth="1"/>
    <col min="6" max="6" width="26.6328125" style="1" customWidth="1"/>
    <col min="7" max="14" width="8.6328125" style="1" customWidth="1"/>
    <col min="15" max="16384" width="8.81640625" style="1"/>
  </cols>
  <sheetData>
    <row r="1" spans="2:9" s="3" customFormat="1" ht="21" x14ac:dyDescent="0.5">
      <c r="B1" s="13" t="s">
        <v>38</v>
      </c>
      <c r="C1" s="13"/>
      <c r="D1" s="13"/>
      <c r="E1" s="13"/>
      <c r="F1" s="13"/>
      <c r="G1" s="1"/>
      <c r="H1" s="4"/>
      <c r="I1" s="2"/>
    </row>
    <row r="2" spans="2:9" s="3" customFormat="1" ht="21" x14ac:dyDescent="0.5">
      <c r="B2" s="14" t="s">
        <v>10</v>
      </c>
      <c r="C2" s="23"/>
      <c r="D2" s="23"/>
      <c r="E2" s="1"/>
      <c r="F2" s="1"/>
      <c r="G2" s="1"/>
      <c r="H2" s="4"/>
      <c r="I2" s="2"/>
    </row>
    <row r="3" spans="2:9" x14ac:dyDescent="0.5">
      <c r="B3" s="22" t="s">
        <v>416</v>
      </c>
      <c r="C3" s="114" t="s">
        <v>382</v>
      </c>
    </row>
    <row r="4" spans="2:9" x14ac:dyDescent="0.5">
      <c r="B4" s="22" t="s">
        <v>11</v>
      </c>
      <c r="C4" s="123">
        <v>43423</v>
      </c>
    </row>
    <row r="5" spans="2:9" x14ac:dyDescent="0.5">
      <c r="B5" s="22" t="s">
        <v>12</v>
      </c>
      <c r="C5" s="115" t="s">
        <v>420</v>
      </c>
    </row>
    <row r="6" spans="2:9" x14ac:dyDescent="0.5">
      <c r="B6" s="20"/>
      <c r="C6" s="21"/>
      <c r="D6" s="21"/>
    </row>
    <row r="7" spans="2:9" x14ac:dyDescent="0.5">
      <c r="B7" s="14" t="s">
        <v>13</v>
      </c>
    </row>
    <row r="8" spans="2:9" ht="115.5" customHeight="1" x14ac:dyDescent="0.5">
      <c r="B8" s="16" t="s">
        <v>14</v>
      </c>
      <c r="C8" s="134" t="s">
        <v>429</v>
      </c>
      <c r="D8" s="134"/>
      <c r="E8" s="64"/>
    </row>
    <row r="9" spans="2:9" x14ac:dyDescent="0.5">
      <c r="B9" s="16" t="s">
        <v>1</v>
      </c>
      <c r="C9" s="31" t="s">
        <v>48</v>
      </c>
      <c r="D9" s="19"/>
    </row>
    <row r="10" spans="2:9" x14ac:dyDescent="0.5">
      <c r="B10" s="16" t="s">
        <v>15</v>
      </c>
      <c r="C10" s="6" t="s">
        <v>337</v>
      </c>
      <c r="D10" s="34"/>
    </row>
    <row r="11" spans="2:9" x14ac:dyDescent="0.5">
      <c r="B11" s="16" t="s">
        <v>16</v>
      </c>
      <c r="C11" s="6" t="s">
        <v>322</v>
      </c>
      <c r="D11" s="19"/>
    </row>
    <row r="12" spans="2:9" x14ac:dyDescent="0.5">
      <c r="B12" s="16" t="s">
        <v>17</v>
      </c>
      <c r="C12" s="128">
        <f>SUM(C13:C17)</f>
        <v>42</v>
      </c>
      <c r="D12" s="35"/>
    </row>
    <row r="13" spans="2:9" x14ac:dyDescent="0.5">
      <c r="B13" s="24" t="s">
        <v>2</v>
      </c>
      <c r="C13" s="109">
        <f>'F_Inputs WSX'!Q41</f>
        <v>8.4</v>
      </c>
    </row>
    <row r="14" spans="2:9" x14ac:dyDescent="0.5">
      <c r="B14" s="24" t="s">
        <v>3</v>
      </c>
      <c r="C14" s="109">
        <f>'F_Inputs WSX'!R41</f>
        <v>8.4</v>
      </c>
    </row>
    <row r="15" spans="2:9" x14ac:dyDescent="0.5">
      <c r="B15" s="24" t="s">
        <v>4</v>
      </c>
      <c r="C15" s="109">
        <f>'F_Inputs WSX'!S41</f>
        <v>8.4</v>
      </c>
    </row>
    <row r="16" spans="2:9" x14ac:dyDescent="0.5">
      <c r="B16" s="24" t="s">
        <v>5</v>
      </c>
      <c r="C16" s="109">
        <f>'F_Inputs WSX'!T41</f>
        <v>8.4</v>
      </c>
    </row>
    <row r="17" spans="2:6" x14ac:dyDescent="0.5">
      <c r="B17" s="24" t="s">
        <v>6</v>
      </c>
      <c r="C17" s="109">
        <f>'F_Inputs WSX'!U41</f>
        <v>8.4</v>
      </c>
    </row>
    <row r="18" spans="2:6" x14ac:dyDescent="0.5">
      <c r="C18" s="76"/>
    </row>
    <row r="19" spans="2:6" x14ac:dyDescent="0.5">
      <c r="B19" s="14" t="s">
        <v>362</v>
      </c>
    </row>
    <row r="20" spans="2:6" ht="32" x14ac:dyDescent="0.5">
      <c r="B20" s="16" t="s">
        <v>33</v>
      </c>
      <c r="C20" s="16" t="s">
        <v>336</v>
      </c>
      <c r="D20" s="18" t="s">
        <v>383</v>
      </c>
    </row>
    <row r="21" spans="2:6" x14ac:dyDescent="0.5">
      <c r="B21" s="6" t="s">
        <v>363</v>
      </c>
      <c r="C21" s="80">
        <v>0</v>
      </c>
      <c r="D21" s="66"/>
    </row>
    <row r="22" spans="2:6" x14ac:dyDescent="0.5">
      <c r="B22" s="78"/>
      <c r="C22" s="79"/>
      <c r="D22" s="66"/>
    </row>
    <row r="23" spans="2:6" x14ac:dyDescent="0.5">
      <c r="B23" s="78"/>
      <c r="C23" s="79"/>
      <c r="D23" s="66"/>
    </row>
    <row r="24" spans="2:6" x14ac:dyDescent="0.5">
      <c r="B24" s="78"/>
      <c r="C24" s="79"/>
      <c r="D24" s="66"/>
    </row>
    <row r="25" spans="2:6" x14ac:dyDescent="0.5">
      <c r="B25" s="78"/>
      <c r="C25" s="78"/>
      <c r="D25" s="66"/>
    </row>
    <row r="26" spans="2:6" x14ac:dyDescent="0.5">
      <c r="B26" s="66"/>
      <c r="C26" s="66"/>
      <c r="D26" s="66"/>
    </row>
    <row r="27" spans="2:6" x14ac:dyDescent="0.5">
      <c r="B27" s="15" t="s">
        <v>36</v>
      </c>
      <c r="C27" s="66"/>
      <c r="D27" s="29"/>
      <c r="F27" s="27"/>
    </row>
    <row r="28" spans="2:6" ht="80" x14ac:dyDescent="0.5">
      <c r="B28" s="16" t="s">
        <v>37</v>
      </c>
      <c r="C28" s="16" t="s">
        <v>325</v>
      </c>
      <c r="D28" s="18" t="s">
        <v>384</v>
      </c>
      <c r="F28" s="25"/>
    </row>
    <row r="30" spans="2:6" x14ac:dyDescent="0.5">
      <c r="B30" s="15" t="s">
        <v>19</v>
      </c>
      <c r="C30" s="76"/>
    </row>
    <row r="31" spans="2:6" x14ac:dyDescent="0.5">
      <c r="B31" s="6" t="s">
        <v>20</v>
      </c>
      <c r="C31" s="128">
        <f>0.18096*C12</f>
        <v>7.60032</v>
      </c>
    </row>
    <row r="32" spans="2:6" x14ac:dyDescent="0.5">
      <c r="B32" s="6" t="s">
        <v>18</v>
      </c>
      <c r="C32" s="83">
        <f>SUM('F_Inputs WSX'!Q200:U202)</f>
        <v>552.09398627669202</v>
      </c>
      <c r="D32" s="36"/>
    </row>
    <row r="33" spans="2:6" x14ac:dyDescent="0.5">
      <c r="B33" s="26" t="s">
        <v>21</v>
      </c>
      <c r="C33" s="65">
        <f>(C12-C31)/C32</f>
        <v>6.2307652057561037E-2</v>
      </c>
    </row>
    <row r="34" spans="2:6" x14ac:dyDescent="0.5">
      <c r="B34" s="26" t="s">
        <v>22</v>
      </c>
      <c r="C34" s="6" t="s">
        <v>324</v>
      </c>
    </row>
    <row r="36" spans="2:6" ht="16.5" thickBot="1" x14ac:dyDescent="0.55000000000000004">
      <c r="B36" s="15" t="s">
        <v>23</v>
      </c>
      <c r="F36" s="14" t="s">
        <v>24</v>
      </c>
    </row>
    <row r="37" spans="2:6" ht="16.5" thickBot="1" x14ac:dyDescent="0.55000000000000004">
      <c r="B37" s="124" t="s">
        <v>25</v>
      </c>
      <c r="C37" s="118" t="s">
        <v>172</v>
      </c>
      <c r="D37" s="118" t="s">
        <v>373</v>
      </c>
      <c r="E37" s="118"/>
      <c r="F37" s="118"/>
    </row>
    <row r="38" spans="2:6" ht="256.5" thickBot="1" x14ac:dyDescent="0.55000000000000004">
      <c r="B38" s="125" t="s">
        <v>26</v>
      </c>
      <c r="C38" s="126" t="s">
        <v>326</v>
      </c>
      <c r="D38" s="126" t="s">
        <v>385</v>
      </c>
      <c r="E38" s="126"/>
      <c r="F38" s="126" t="s">
        <v>386</v>
      </c>
    </row>
    <row r="39" spans="2:6" ht="176.5" thickBot="1" x14ac:dyDescent="0.55000000000000004">
      <c r="B39" s="124" t="s">
        <v>27</v>
      </c>
      <c r="C39" s="118" t="s">
        <v>325</v>
      </c>
      <c r="D39" s="127" t="s">
        <v>387</v>
      </c>
      <c r="F39" s="18" t="s">
        <v>344</v>
      </c>
    </row>
    <row r="40" spans="2:6" x14ac:dyDescent="0.5">
      <c r="B40" s="16" t="s">
        <v>28</v>
      </c>
      <c r="C40" s="16" t="s">
        <v>172</v>
      </c>
      <c r="D40" s="16" t="s">
        <v>373</v>
      </c>
      <c r="F40" s="16"/>
    </row>
    <row r="41" spans="2:6" ht="195.65" customHeight="1" x14ac:dyDescent="0.5">
      <c r="B41" s="16" t="s">
        <v>29</v>
      </c>
      <c r="C41" s="16" t="s">
        <v>325</v>
      </c>
      <c r="D41" s="18" t="s">
        <v>388</v>
      </c>
      <c r="F41" s="18" t="s">
        <v>343</v>
      </c>
    </row>
    <row r="42" spans="2:6" x14ac:dyDescent="0.5">
      <c r="B42" s="16" t="s">
        <v>30</v>
      </c>
      <c r="C42" s="16" t="s">
        <v>172</v>
      </c>
      <c r="D42" s="16" t="s">
        <v>373</v>
      </c>
      <c r="F42" s="18"/>
    </row>
    <row r="43" spans="2:6" x14ac:dyDescent="0.5">
      <c r="B43" s="16" t="s">
        <v>31</v>
      </c>
      <c r="C43" s="16" t="s">
        <v>172</v>
      </c>
      <c r="D43" s="16" t="s">
        <v>373</v>
      </c>
      <c r="F43" s="18"/>
    </row>
    <row r="44" spans="2:6" x14ac:dyDescent="0.5">
      <c r="B44" s="16" t="s">
        <v>32</v>
      </c>
      <c r="C44" s="16" t="s">
        <v>172</v>
      </c>
      <c r="D44" s="16" t="s">
        <v>373</v>
      </c>
      <c r="F44" s="18"/>
    </row>
    <row r="45" spans="2:6" x14ac:dyDescent="0.5">
      <c r="B45" s="28"/>
      <c r="C45" s="28"/>
      <c r="D45" s="28"/>
      <c r="F45" s="27"/>
    </row>
    <row r="50" spans="14:14" x14ac:dyDescent="0.5">
      <c r="N50" s="4"/>
    </row>
  </sheetData>
  <mergeCells count="1">
    <mergeCell ref="C8:D8"/>
  </mergeCells>
  <dataValidations count="5">
    <dataValidation type="list" allowBlank="1" showInputMessage="1" showErrorMessage="1" sqref="C34">
      <formula1>"Yes,No"</formula1>
    </dataValidation>
    <dataValidation type="list" allowBlank="1" showInputMessage="1" showErrorMessage="1" sqref="C9">
      <formula1>"ANH,NES,NWT,SRN,SVE,SWB,TMS,WSH,WSX,YKY,AFW,BRL,HDD,PRT,SES,SEW,SSC"</formula1>
    </dataValidation>
    <dataValidation type="list" allowBlank="1" showInputMessage="1" showErrorMessage="1" sqref="C28">
      <formula1>"Pass, Partial pass, Marginal pass, Fail"</formula1>
    </dataValidation>
    <dataValidation type="list" allowBlank="1" showInputMessage="1" showErrorMessage="1" sqref="C20">
      <formula1>"Accept, Partial accept, Reject"</formula1>
    </dataValidation>
    <dataValidation type="list" allowBlank="1" showInputMessage="1" showErrorMessage="1" sqref="C40:C45">
      <formula1>"Pass, Partial pass, Fail, Not assessed, N/A"</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M47"/>
  <sheetViews>
    <sheetView showGridLines="0" zoomScale="90" zoomScaleNormal="90" workbookViewId="0"/>
  </sheetViews>
  <sheetFormatPr defaultColWidth="8.81640625" defaultRowHeight="16" x14ac:dyDescent="0.5"/>
  <cols>
    <col min="1" max="1" width="2.08984375" style="1" customWidth="1"/>
    <col min="2" max="2" width="27.26953125" style="1" customWidth="1"/>
    <col min="3" max="3" width="16.6328125" style="1" customWidth="1"/>
    <col min="4" max="4" width="122.81640625" style="1" customWidth="1"/>
    <col min="5" max="5" width="8.6328125" style="1" customWidth="1"/>
    <col min="6" max="6" width="26.6328125" style="1" customWidth="1"/>
    <col min="7" max="9" width="8.6328125" style="1" customWidth="1"/>
    <col min="10" max="10" width="12.6328125" style="1" customWidth="1"/>
    <col min="11" max="12" width="8.6328125" style="1" customWidth="1"/>
    <col min="13" max="13" width="11" style="1" customWidth="1"/>
    <col min="14" max="14" width="8.6328125" style="1" customWidth="1"/>
    <col min="15" max="19" width="8.81640625" style="1"/>
    <col min="20" max="20" width="15.08984375" style="1" customWidth="1"/>
    <col min="21" max="16384" width="8.81640625" style="1"/>
  </cols>
  <sheetData>
    <row r="1" spans="2:9" s="3" customFormat="1" ht="21" x14ac:dyDescent="0.5">
      <c r="B1" s="13" t="s">
        <v>39</v>
      </c>
      <c r="C1" s="13"/>
      <c r="D1" s="13"/>
      <c r="E1" s="13"/>
      <c r="F1" s="13"/>
      <c r="G1" s="1"/>
      <c r="H1" s="4"/>
      <c r="I1" s="2"/>
    </row>
    <row r="2" spans="2:9" s="3" customFormat="1" ht="21" x14ac:dyDescent="0.5">
      <c r="B2" s="14" t="s">
        <v>10</v>
      </c>
      <c r="C2" s="23"/>
      <c r="D2" s="23"/>
      <c r="E2" s="1"/>
      <c r="F2" s="1"/>
      <c r="G2" s="1"/>
      <c r="H2" s="4"/>
      <c r="I2" s="2"/>
    </row>
    <row r="3" spans="2:9" x14ac:dyDescent="0.5">
      <c r="B3" s="22" t="s">
        <v>416</v>
      </c>
      <c r="C3" s="114" t="s">
        <v>374</v>
      </c>
    </row>
    <row r="4" spans="2:9" x14ac:dyDescent="0.5">
      <c r="B4" s="22" t="s">
        <v>11</v>
      </c>
      <c r="C4" s="115">
        <v>43788</v>
      </c>
    </row>
    <row r="5" spans="2:9" x14ac:dyDescent="0.5">
      <c r="B5" s="22" t="s">
        <v>12</v>
      </c>
      <c r="C5" s="115" t="s">
        <v>420</v>
      </c>
    </row>
    <row r="6" spans="2:9" x14ac:dyDescent="0.5">
      <c r="B6" s="20"/>
      <c r="C6" s="21"/>
      <c r="D6" s="21"/>
    </row>
    <row r="7" spans="2:9" x14ac:dyDescent="0.5">
      <c r="B7" s="14" t="s">
        <v>13</v>
      </c>
    </row>
    <row r="8" spans="2:9" ht="59.15" customHeight="1" x14ac:dyDescent="0.5">
      <c r="B8" s="16" t="s">
        <v>14</v>
      </c>
      <c r="C8" s="134" t="s">
        <v>389</v>
      </c>
      <c r="D8" s="134"/>
    </row>
    <row r="9" spans="2:9" x14ac:dyDescent="0.5">
      <c r="B9" s="16" t="s">
        <v>1</v>
      </c>
      <c r="C9" s="55" t="s">
        <v>48</v>
      </c>
      <c r="D9" s="19"/>
    </row>
    <row r="10" spans="2:9" ht="32" x14ac:dyDescent="0.5">
      <c r="B10" s="16" t="s">
        <v>15</v>
      </c>
      <c r="C10" s="26" t="s">
        <v>338</v>
      </c>
    </row>
    <row r="11" spans="2:9" x14ac:dyDescent="0.5">
      <c r="B11" s="16" t="s">
        <v>16</v>
      </c>
      <c r="C11" s="6" t="s">
        <v>347</v>
      </c>
      <c r="D11" s="19"/>
    </row>
    <row r="12" spans="2:9" x14ac:dyDescent="0.5">
      <c r="B12" s="16" t="s">
        <v>17</v>
      </c>
      <c r="C12" s="109">
        <f>SUM('F_Inputs WSX'!Q81:U81)</f>
        <v>86.805000000000007</v>
      </c>
    </row>
    <row r="13" spans="2:9" x14ac:dyDescent="0.5">
      <c r="B13" s="24" t="s">
        <v>2</v>
      </c>
      <c r="C13" s="109">
        <f>'F_Inputs WSX'!Q81</f>
        <v>17.361000000000001</v>
      </c>
    </row>
    <row r="14" spans="2:9" x14ac:dyDescent="0.5">
      <c r="B14" s="24" t="s">
        <v>3</v>
      </c>
      <c r="C14" s="109">
        <f>'F_Inputs WSX'!R81</f>
        <v>17.361000000000001</v>
      </c>
    </row>
    <row r="15" spans="2:9" x14ac:dyDescent="0.5">
      <c r="B15" s="24" t="s">
        <v>4</v>
      </c>
      <c r="C15" s="109">
        <f>'F_Inputs WSX'!S81</f>
        <v>17.361000000000001</v>
      </c>
    </row>
    <row r="16" spans="2:9" x14ac:dyDescent="0.5">
      <c r="B16" s="24" t="s">
        <v>5</v>
      </c>
      <c r="C16" s="109">
        <f>'F_Inputs WSX'!T81</f>
        <v>17.361000000000001</v>
      </c>
    </row>
    <row r="17" spans="2:13" x14ac:dyDescent="0.5">
      <c r="B17" s="24" t="s">
        <v>6</v>
      </c>
      <c r="C17" s="109">
        <f>'F_Inputs WSX'!U81</f>
        <v>17.361000000000001</v>
      </c>
    </row>
    <row r="19" spans="2:13" x14ac:dyDescent="0.5">
      <c r="B19" s="14" t="s">
        <v>362</v>
      </c>
    </row>
    <row r="20" spans="2:13" ht="56.65" customHeight="1" x14ac:dyDescent="0.5">
      <c r="B20" s="6" t="s">
        <v>33</v>
      </c>
      <c r="C20" s="16" t="s">
        <v>336</v>
      </c>
      <c r="D20" s="134" t="s">
        <v>390</v>
      </c>
      <c r="E20" s="134"/>
      <c r="G20" s="122"/>
      <c r="H20" s="122"/>
      <c r="I20" s="122"/>
      <c r="J20" s="122"/>
      <c r="K20" s="122"/>
    </row>
    <row r="21" spans="2:13" x14ac:dyDescent="0.5">
      <c r="B21" s="6" t="s">
        <v>363</v>
      </c>
      <c r="C21" s="111">
        <v>0</v>
      </c>
      <c r="G21" s="122"/>
      <c r="H21" s="122"/>
      <c r="I21" s="122"/>
      <c r="J21" s="122"/>
      <c r="K21" s="122"/>
    </row>
    <row r="22" spans="2:13" x14ac:dyDescent="0.5">
      <c r="B22" s="78"/>
      <c r="C22" s="79"/>
      <c r="G22" s="122"/>
      <c r="H22" s="122"/>
      <c r="I22" s="122"/>
      <c r="J22" s="122"/>
      <c r="K22" s="122"/>
    </row>
    <row r="23" spans="2:13" x14ac:dyDescent="0.5">
      <c r="B23" s="78"/>
      <c r="C23" s="79"/>
      <c r="G23" s="122"/>
      <c r="H23" s="122"/>
      <c r="I23" s="122"/>
      <c r="J23" s="122"/>
      <c r="K23" s="122"/>
    </row>
    <row r="24" spans="2:13" x14ac:dyDescent="0.5">
      <c r="B24" s="78"/>
      <c r="C24" s="79"/>
      <c r="G24" s="122"/>
      <c r="H24" s="122"/>
      <c r="I24" s="122"/>
      <c r="J24" s="122"/>
      <c r="K24" s="122"/>
    </row>
    <row r="25" spans="2:13" x14ac:dyDescent="0.5">
      <c r="B25" s="78"/>
      <c r="C25" s="78"/>
      <c r="G25" s="122"/>
      <c r="H25" s="122"/>
      <c r="I25" s="122"/>
      <c r="J25" s="122"/>
      <c r="K25" s="122"/>
    </row>
    <row r="26" spans="2:13" x14ac:dyDescent="0.5">
      <c r="G26" s="122"/>
      <c r="H26" s="122"/>
      <c r="I26" s="122"/>
      <c r="J26" s="122"/>
      <c r="K26" s="122"/>
    </row>
    <row r="27" spans="2:13" x14ac:dyDescent="0.5">
      <c r="B27" s="30" t="s">
        <v>36</v>
      </c>
      <c r="C27" s="29"/>
      <c r="D27" s="29"/>
      <c r="F27" s="27"/>
    </row>
    <row r="28" spans="2:13" ht="78.650000000000006" customHeight="1" x14ac:dyDescent="0.5">
      <c r="B28" s="16" t="s">
        <v>37</v>
      </c>
      <c r="C28" s="16" t="s">
        <v>325</v>
      </c>
      <c r="D28" s="18" t="s">
        <v>430</v>
      </c>
      <c r="F28" s="25"/>
    </row>
    <row r="29" spans="2:13" x14ac:dyDescent="0.5">
      <c r="B29" s="14"/>
    </row>
    <row r="30" spans="2:13" x14ac:dyDescent="0.5">
      <c r="B30" s="15" t="s">
        <v>19</v>
      </c>
      <c r="J30"/>
      <c r="K30" s="17" t="s">
        <v>2</v>
      </c>
      <c r="L30" s="17" t="s">
        <v>6</v>
      </c>
      <c r="M30" s="17" t="s">
        <v>361</v>
      </c>
    </row>
    <row r="31" spans="2:13" ht="45" x14ac:dyDescent="0.5">
      <c r="B31" s="6" t="s">
        <v>20</v>
      </c>
      <c r="C31" s="108">
        <f>C12</f>
        <v>86.805000000000007</v>
      </c>
      <c r="D31" s="68"/>
      <c r="J31" s="69" t="s">
        <v>356</v>
      </c>
      <c r="K31" s="52">
        <v>1.54</v>
      </c>
      <c r="L31" s="52">
        <v>1.24</v>
      </c>
      <c r="M31" s="70">
        <f>K31-L31</f>
        <v>0.30000000000000004</v>
      </c>
    </row>
    <row r="32" spans="2:13" ht="45" x14ac:dyDescent="0.5">
      <c r="B32" s="6" t="s">
        <v>18</v>
      </c>
      <c r="C32" s="81">
        <f>SUM('F_Inputs WSX'!Q203:U204)</f>
        <v>1415.9206877598144</v>
      </c>
      <c r="J32" s="69" t="s">
        <v>357</v>
      </c>
      <c r="K32" s="52">
        <v>17.07</v>
      </c>
      <c r="L32" s="52">
        <v>15.68</v>
      </c>
      <c r="M32" s="52">
        <f>K32-L32</f>
        <v>1.3900000000000006</v>
      </c>
    </row>
    <row r="33" spans="2:13" ht="59.5" x14ac:dyDescent="0.5">
      <c r="B33" s="26" t="s">
        <v>21</v>
      </c>
      <c r="C33" s="67">
        <f>(C12-C31)/C32</f>
        <v>0</v>
      </c>
      <c r="J33" s="71" t="s">
        <v>358</v>
      </c>
      <c r="K33" s="72">
        <f>SUM(K31:K32)</f>
        <v>18.61</v>
      </c>
      <c r="L33" s="72">
        <f t="shared" ref="L33:M33" si="0">SUM(L31:L32)</f>
        <v>16.919999999999998</v>
      </c>
      <c r="M33" s="72">
        <f t="shared" si="0"/>
        <v>1.6900000000000006</v>
      </c>
    </row>
    <row r="34" spans="2:13" ht="32" x14ac:dyDescent="0.5">
      <c r="B34" s="26" t="s">
        <v>22</v>
      </c>
      <c r="C34" s="6" t="s">
        <v>370</v>
      </c>
      <c r="J34" s="73" t="s">
        <v>359</v>
      </c>
      <c r="K34" s="74">
        <f>K31/K33</f>
        <v>8.2751209027404626E-2</v>
      </c>
      <c r="L34" s="74">
        <f t="shared" ref="L34:M34" si="1">L31/L33</f>
        <v>7.3286052009456273E-2</v>
      </c>
      <c r="M34" s="75">
        <f t="shared" si="1"/>
        <v>0.17751479289940825</v>
      </c>
    </row>
    <row r="35" spans="2:13" ht="30.5" x14ac:dyDescent="0.5">
      <c r="J35" s="73" t="s">
        <v>360</v>
      </c>
      <c r="K35" s="74">
        <f>K32/K33</f>
        <v>0.91724879097259537</v>
      </c>
      <c r="L35" s="74">
        <f t="shared" ref="L35:M35" si="2">L32/L33</f>
        <v>0.92671394799054385</v>
      </c>
      <c r="M35" s="74">
        <f t="shared" si="2"/>
        <v>0.82248520710059181</v>
      </c>
    </row>
    <row r="36" spans="2:13" ht="16.5" thickBot="1" x14ac:dyDescent="0.55000000000000004">
      <c r="B36" s="15" t="s">
        <v>23</v>
      </c>
      <c r="F36" s="14" t="s">
        <v>24</v>
      </c>
    </row>
    <row r="37" spans="2:13" ht="224.5" thickBot="1" x14ac:dyDescent="0.55000000000000004">
      <c r="B37" s="124" t="s">
        <v>25</v>
      </c>
      <c r="C37" s="118" t="s">
        <v>391</v>
      </c>
      <c r="D37" s="18" t="s">
        <v>392</v>
      </c>
      <c r="F37" s="18" t="s">
        <v>331</v>
      </c>
    </row>
    <row r="38" spans="2:13" ht="57" customHeight="1" thickBot="1" x14ac:dyDescent="0.55000000000000004">
      <c r="B38" s="125" t="s">
        <v>26</v>
      </c>
      <c r="C38" s="126" t="s">
        <v>326</v>
      </c>
      <c r="D38" s="18" t="s">
        <v>393</v>
      </c>
      <c r="F38" s="18" t="s">
        <v>331</v>
      </c>
    </row>
    <row r="39" spans="2:13" ht="85.5" customHeight="1" thickBot="1" x14ac:dyDescent="0.55000000000000004">
      <c r="B39" s="125" t="s">
        <v>27</v>
      </c>
      <c r="C39" s="126" t="s">
        <v>391</v>
      </c>
      <c r="D39" s="18" t="s">
        <v>394</v>
      </c>
      <c r="F39" s="18" t="s">
        <v>331</v>
      </c>
    </row>
    <row r="40" spans="2:13" ht="173.65" customHeight="1" thickBot="1" x14ac:dyDescent="0.55000000000000004">
      <c r="B40" s="125" t="s">
        <v>28</v>
      </c>
      <c r="C40" s="126" t="s">
        <v>325</v>
      </c>
      <c r="D40" s="18" t="s">
        <v>395</v>
      </c>
      <c r="F40" s="18" t="s">
        <v>331</v>
      </c>
    </row>
    <row r="41" spans="2:13" ht="144.5" thickBot="1" x14ac:dyDescent="0.55000000000000004">
      <c r="B41" s="125" t="s">
        <v>29</v>
      </c>
      <c r="C41" s="126" t="s">
        <v>326</v>
      </c>
      <c r="D41" s="18" t="s">
        <v>396</v>
      </c>
      <c r="F41" s="18" t="s">
        <v>331</v>
      </c>
    </row>
    <row r="42" spans="2:13" ht="49.5" customHeight="1" thickBot="1" x14ac:dyDescent="0.55000000000000004">
      <c r="B42" s="125" t="s">
        <v>30</v>
      </c>
      <c r="C42" s="126" t="s">
        <v>325</v>
      </c>
      <c r="D42" s="18" t="s">
        <v>397</v>
      </c>
      <c r="F42" s="18" t="s">
        <v>331</v>
      </c>
    </row>
    <row r="43" spans="2:13" ht="16.5" thickBot="1" x14ac:dyDescent="0.55000000000000004">
      <c r="B43" s="125" t="s">
        <v>31</v>
      </c>
      <c r="C43" s="126" t="s">
        <v>172</v>
      </c>
      <c r="D43" s="39"/>
      <c r="F43" s="18"/>
    </row>
    <row r="44" spans="2:13" ht="16.5" thickBot="1" x14ac:dyDescent="0.55000000000000004">
      <c r="B44" s="125" t="s">
        <v>32</v>
      </c>
      <c r="C44" s="126" t="s">
        <v>172</v>
      </c>
      <c r="D44" s="18"/>
      <c r="F44" s="18"/>
    </row>
    <row r="45" spans="2:13" x14ac:dyDescent="0.5">
      <c r="B45" s="28"/>
      <c r="C45" s="28"/>
      <c r="D45" s="28"/>
      <c r="F45" s="27"/>
    </row>
    <row r="46" spans="2:13" x14ac:dyDescent="0.5">
      <c r="B46" s="14"/>
      <c r="C46" s="76"/>
      <c r="G46" s="129"/>
      <c r="H46" s="122"/>
      <c r="I46" s="122"/>
    </row>
    <row r="47" spans="2:13" x14ac:dyDescent="0.5">
      <c r="B47" s="14"/>
      <c r="C47" s="76"/>
    </row>
  </sheetData>
  <mergeCells count="2">
    <mergeCell ref="C8:D8"/>
    <mergeCell ref="D20:E20"/>
  </mergeCells>
  <dataValidations count="5">
    <dataValidation type="list" allowBlank="1" showInputMessage="1" showErrorMessage="1" sqref="C20">
      <formula1>"Accept, Partial accept, Reject"</formula1>
    </dataValidation>
    <dataValidation type="list" allowBlank="1" showInputMessage="1" showErrorMessage="1" sqref="C28">
      <formula1>"Pass, Partial pass, Marginal pass, Fail"</formula1>
    </dataValidation>
    <dataValidation type="list" allowBlank="1" showInputMessage="1" showErrorMessage="1" sqref="C34">
      <formula1>"Yes,No"</formula1>
    </dataValidation>
    <dataValidation type="list" allowBlank="1" showInputMessage="1" showErrorMessage="1" sqref="C9">
      <formula1>"ANH,NES,NWT,SRN,SVE,SWB,TMS,WSH,WSX,YKY,AFW,BRL,HDD,PRT,SES,SEW,SSC"</formula1>
    </dataValidation>
    <dataValidation type="list" allowBlank="1" showInputMessage="1" showErrorMessage="1" sqref="C45">
      <formula1>"Pass, Partial pass, Fail, Not assessed, N/A"</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N52"/>
  <sheetViews>
    <sheetView showGridLines="0" zoomScale="80" zoomScaleNormal="80" workbookViewId="0"/>
  </sheetViews>
  <sheetFormatPr defaultColWidth="8.81640625" defaultRowHeight="16" x14ac:dyDescent="0.5"/>
  <cols>
    <col min="1" max="1" width="2.08984375" style="1" customWidth="1"/>
    <col min="2" max="2" width="32" style="1" customWidth="1"/>
    <col min="3" max="3" width="16.6328125" style="1" customWidth="1"/>
    <col min="4" max="4" width="101.36328125" style="51" customWidth="1"/>
    <col min="5" max="5" width="8.6328125" style="1" customWidth="1"/>
    <col min="6" max="6" width="26.6328125" style="47" customWidth="1"/>
    <col min="7" max="14" width="8.6328125" style="1" customWidth="1"/>
    <col min="15" max="16384" width="8.81640625" style="1"/>
  </cols>
  <sheetData>
    <row r="1" spans="2:9" s="3" customFormat="1" ht="21" x14ac:dyDescent="0.5">
      <c r="B1" s="13" t="s">
        <v>40</v>
      </c>
      <c r="C1" s="13"/>
      <c r="D1" s="59"/>
      <c r="E1" s="13"/>
      <c r="F1" s="46"/>
      <c r="G1" s="1"/>
      <c r="H1" s="4"/>
      <c r="I1" s="2"/>
    </row>
    <row r="2" spans="2:9" s="3" customFormat="1" ht="21" x14ac:dyDescent="0.5">
      <c r="B2" s="14" t="s">
        <v>10</v>
      </c>
      <c r="C2" s="23"/>
      <c r="D2" s="60"/>
      <c r="E2" s="1"/>
      <c r="F2" s="47"/>
      <c r="G2" s="1"/>
      <c r="H2" s="4"/>
      <c r="I2" s="2"/>
    </row>
    <row r="3" spans="2:9" x14ac:dyDescent="0.5">
      <c r="B3" s="22" t="s">
        <v>416</v>
      </c>
      <c r="C3" s="114" t="s">
        <v>419</v>
      </c>
    </row>
    <row r="4" spans="2:9" x14ac:dyDescent="0.5">
      <c r="B4" s="22" t="s">
        <v>11</v>
      </c>
      <c r="C4" s="115">
        <v>43423</v>
      </c>
    </row>
    <row r="5" spans="2:9" x14ac:dyDescent="0.5">
      <c r="B5" s="22" t="s">
        <v>12</v>
      </c>
      <c r="C5" s="115" t="s">
        <v>420</v>
      </c>
    </row>
    <row r="6" spans="2:9" x14ac:dyDescent="0.5">
      <c r="B6" s="20"/>
      <c r="C6" s="21"/>
      <c r="D6" s="61"/>
    </row>
    <row r="7" spans="2:9" x14ac:dyDescent="0.5">
      <c r="B7" s="14" t="s">
        <v>13</v>
      </c>
    </row>
    <row r="8" spans="2:9" ht="82.5" customHeight="1" x14ac:dyDescent="0.5">
      <c r="B8" s="16" t="s">
        <v>14</v>
      </c>
      <c r="C8" s="134" t="s">
        <v>421</v>
      </c>
      <c r="D8" s="134"/>
    </row>
    <row r="9" spans="2:9" ht="15.75" customHeight="1" x14ac:dyDescent="0.5">
      <c r="B9" s="16" t="s">
        <v>1</v>
      </c>
      <c r="C9" s="77" t="s">
        <v>48</v>
      </c>
      <c r="D9" s="62"/>
    </row>
    <row r="10" spans="2:9" ht="32" x14ac:dyDescent="0.5">
      <c r="B10" s="16" t="s">
        <v>15</v>
      </c>
      <c r="C10" s="26" t="s">
        <v>338</v>
      </c>
      <c r="D10" s="51" t="s">
        <v>342</v>
      </c>
    </row>
    <row r="11" spans="2:9" x14ac:dyDescent="0.5">
      <c r="B11" s="16" t="s">
        <v>16</v>
      </c>
      <c r="C11" s="6" t="s">
        <v>332</v>
      </c>
      <c r="D11" s="62"/>
    </row>
    <row r="12" spans="2:9" x14ac:dyDescent="0.5">
      <c r="B12" s="16" t="s">
        <v>17</v>
      </c>
      <c r="C12" s="5">
        <f>SUM(C13:C17)</f>
        <v>61.064999999999998</v>
      </c>
    </row>
    <row r="13" spans="2:9" x14ac:dyDescent="0.5">
      <c r="B13" s="24" t="s">
        <v>2</v>
      </c>
      <c r="C13" s="6">
        <f>'F_Inputs WSX'!Q77</f>
        <v>5.9729999999999999</v>
      </c>
    </row>
    <row r="14" spans="2:9" x14ac:dyDescent="0.5">
      <c r="B14" s="24" t="s">
        <v>3</v>
      </c>
      <c r="C14" s="6">
        <f>'F_Inputs WSX'!R77</f>
        <v>8.3490000000000002</v>
      </c>
    </row>
    <row r="15" spans="2:9" x14ac:dyDescent="0.5">
      <c r="B15" s="24" t="s">
        <v>4</v>
      </c>
      <c r="C15" s="6">
        <f>'F_Inputs WSX'!S77</f>
        <v>12.334</v>
      </c>
    </row>
    <row r="16" spans="2:9" x14ac:dyDescent="0.5">
      <c r="B16" s="24" t="s">
        <v>5</v>
      </c>
      <c r="C16" s="6">
        <f>'F_Inputs WSX'!T77</f>
        <v>19.097999999999999</v>
      </c>
    </row>
    <row r="17" spans="2:6" x14ac:dyDescent="0.5">
      <c r="B17" s="24" t="s">
        <v>6</v>
      </c>
      <c r="C17" s="6">
        <f>'F_Inputs WSX'!U77</f>
        <v>15.311</v>
      </c>
      <c r="D17" s="63"/>
    </row>
    <row r="19" spans="2:6" x14ac:dyDescent="0.5">
      <c r="B19" s="14" t="s">
        <v>362</v>
      </c>
    </row>
    <row r="20" spans="2:6" ht="32" x14ac:dyDescent="0.5">
      <c r="B20" s="16" t="s">
        <v>33</v>
      </c>
      <c r="C20" s="16" t="s">
        <v>336</v>
      </c>
      <c r="D20" s="18" t="s">
        <v>422</v>
      </c>
    </row>
    <row r="21" spans="2:6" x14ac:dyDescent="0.5">
      <c r="B21" s="6" t="s">
        <v>363</v>
      </c>
      <c r="C21" s="5">
        <v>0</v>
      </c>
    </row>
    <row r="22" spans="2:6" x14ac:dyDescent="0.5">
      <c r="B22" s="78"/>
      <c r="C22" s="79"/>
    </row>
    <row r="23" spans="2:6" x14ac:dyDescent="0.5">
      <c r="B23" s="78"/>
      <c r="C23" s="79"/>
    </row>
    <row r="24" spans="2:6" x14ac:dyDescent="0.5">
      <c r="B24" s="78"/>
      <c r="C24" s="79"/>
    </row>
    <row r="25" spans="2:6" x14ac:dyDescent="0.5">
      <c r="B25" s="78"/>
      <c r="C25" s="78"/>
    </row>
    <row r="26" spans="2:6" x14ac:dyDescent="0.5">
      <c r="B26" s="14"/>
    </row>
    <row r="27" spans="2:6" x14ac:dyDescent="0.5">
      <c r="B27" s="14" t="s">
        <v>36</v>
      </c>
      <c r="C27" s="29"/>
      <c r="D27" s="50"/>
      <c r="F27" s="49"/>
    </row>
    <row r="28" spans="2:6" ht="32" x14ac:dyDescent="0.5">
      <c r="B28" s="18" t="s">
        <v>37</v>
      </c>
      <c r="C28" s="16" t="s">
        <v>325</v>
      </c>
      <c r="D28" s="18" t="s">
        <v>423</v>
      </c>
      <c r="F28" s="51"/>
    </row>
    <row r="30" spans="2:6" x14ac:dyDescent="0.5">
      <c r="B30" s="14" t="s">
        <v>19</v>
      </c>
    </row>
    <row r="31" spans="2:6" x14ac:dyDescent="0.5">
      <c r="B31" s="6" t="s">
        <v>20</v>
      </c>
      <c r="C31" s="109">
        <v>40.749654626207096</v>
      </c>
    </row>
    <row r="32" spans="2:6" x14ac:dyDescent="0.5">
      <c r="B32" s="6" t="s">
        <v>18</v>
      </c>
      <c r="C32" s="113">
        <v>1415.9206877598144</v>
      </c>
    </row>
    <row r="33" spans="2:6" x14ac:dyDescent="0.5">
      <c r="B33" s="26" t="s">
        <v>21</v>
      </c>
      <c r="C33" s="84">
        <f>(C12-C31)/C32</f>
        <v>1.4347798961772806E-2</v>
      </c>
    </row>
    <row r="34" spans="2:6" ht="32" x14ac:dyDescent="0.5">
      <c r="B34" s="26" t="s">
        <v>22</v>
      </c>
      <c r="C34" s="6" t="s">
        <v>324</v>
      </c>
    </row>
    <row r="36" spans="2:6" x14ac:dyDescent="0.5">
      <c r="B36" s="14" t="s">
        <v>23</v>
      </c>
      <c r="F36" s="9" t="s">
        <v>24</v>
      </c>
    </row>
    <row r="37" spans="2:6" ht="256" x14ac:dyDescent="0.5">
      <c r="B37" s="16" t="s">
        <v>25</v>
      </c>
      <c r="C37" s="16" t="s">
        <v>325</v>
      </c>
      <c r="D37" s="18" t="s">
        <v>433</v>
      </c>
      <c r="F37" s="18" t="s">
        <v>334</v>
      </c>
    </row>
    <row r="38" spans="2:6" ht="144" x14ac:dyDescent="0.5">
      <c r="B38" s="16" t="s">
        <v>26</v>
      </c>
      <c r="C38" s="16" t="s">
        <v>326</v>
      </c>
      <c r="D38" s="18" t="s">
        <v>434</v>
      </c>
      <c r="F38" s="18" t="s">
        <v>335</v>
      </c>
    </row>
    <row r="39" spans="2:6" ht="106.5" customHeight="1" x14ac:dyDescent="0.5">
      <c r="B39" s="16" t="s">
        <v>27</v>
      </c>
      <c r="C39" s="16" t="s">
        <v>325</v>
      </c>
      <c r="D39" s="18" t="s">
        <v>424</v>
      </c>
      <c r="F39" s="18" t="s">
        <v>428</v>
      </c>
    </row>
    <row r="40" spans="2:6" ht="32" x14ac:dyDescent="0.5">
      <c r="B40" s="16" t="s">
        <v>28</v>
      </c>
      <c r="C40" s="16" t="s">
        <v>172</v>
      </c>
      <c r="D40" s="18" t="s">
        <v>425</v>
      </c>
      <c r="F40" s="18" t="s">
        <v>340</v>
      </c>
    </row>
    <row r="41" spans="2:6" ht="80" x14ac:dyDescent="0.5">
      <c r="B41" s="16" t="s">
        <v>29</v>
      </c>
      <c r="C41" s="16" t="s">
        <v>325</v>
      </c>
      <c r="D41" s="18" t="s">
        <v>426</v>
      </c>
      <c r="F41" s="18" t="s">
        <v>341</v>
      </c>
    </row>
    <row r="42" spans="2:6" ht="32" x14ac:dyDescent="0.5">
      <c r="B42" s="16" t="s">
        <v>30</v>
      </c>
      <c r="C42" s="16" t="s">
        <v>323</v>
      </c>
      <c r="D42" s="18" t="s">
        <v>427</v>
      </c>
      <c r="F42" s="18" t="s">
        <v>334</v>
      </c>
    </row>
    <row r="43" spans="2:6" x14ac:dyDescent="0.5">
      <c r="B43" s="16" t="s">
        <v>31</v>
      </c>
      <c r="C43" s="16" t="s">
        <v>172</v>
      </c>
      <c r="D43" s="18"/>
      <c r="F43" s="18"/>
    </row>
    <row r="44" spans="2:6" x14ac:dyDescent="0.5">
      <c r="B44" s="16" t="s">
        <v>32</v>
      </c>
      <c r="C44" s="16" t="s">
        <v>172</v>
      </c>
      <c r="D44" s="18"/>
      <c r="F44" s="18"/>
    </row>
    <row r="45" spans="2:6" x14ac:dyDescent="0.5">
      <c r="B45" s="28"/>
      <c r="C45" s="28"/>
      <c r="D45" s="48"/>
      <c r="F45" s="49"/>
    </row>
    <row r="46" spans="2:6" x14ac:dyDescent="0.5">
      <c r="B46" s="14"/>
      <c r="C46" s="76"/>
    </row>
    <row r="47" spans="2:6" x14ac:dyDescent="0.5">
      <c r="B47" s="14"/>
      <c r="C47" s="76"/>
    </row>
    <row r="52" spans="14:14" x14ac:dyDescent="0.5">
      <c r="N52" s="4"/>
    </row>
  </sheetData>
  <mergeCells count="1">
    <mergeCell ref="C8:D8"/>
  </mergeCells>
  <dataValidations count="5">
    <dataValidation type="list" allowBlank="1" showInputMessage="1" showErrorMessage="1" sqref="C34">
      <formula1>"Yes,No"</formula1>
    </dataValidation>
    <dataValidation type="list" allowBlank="1" showInputMessage="1" showErrorMessage="1" sqref="C28">
      <formula1>"Pass, Partial pass, Marginal pass, Fail"</formula1>
    </dataValidation>
    <dataValidation type="list" allowBlank="1" showInputMessage="1" showErrorMessage="1" sqref="C20">
      <formula1>"Accept, Partial accept, Reject"</formula1>
    </dataValidation>
    <dataValidation type="list" allowBlank="1" showInputMessage="1" showErrorMessage="1" sqref="C9">
      <formula1>"ANH,NES,NWT,SRN,SVE,SWB,TMS,WSH,WSX,YKY,AFW,BRL,HDD,PRT,SES,SEW,SSC"</formula1>
    </dataValidation>
    <dataValidation type="list" allowBlank="1" showInputMessage="1" showErrorMessage="1" sqref="C37:C44">
      <formula1>"Pass, Partial pass, Fail, Not assessed, N/A"</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N52"/>
  <sheetViews>
    <sheetView showGridLines="0" zoomScaleNormal="100" workbookViewId="0"/>
  </sheetViews>
  <sheetFormatPr defaultColWidth="8.81640625" defaultRowHeight="16" x14ac:dyDescent="0.5"/>
  <cols>
    <col min="1" max="1" width="2.08984375" style="1" customWidth="1"/>
    <col min="2" max="2" width="38.6328125" style="1" customWidth="1"/>
    <col min="3" max="3" width="16.6328125" style="1" customWidth="1"/>
    <col min="4" max="4" width="78.81640625" style="1" customWidth="1"/>
    <col min="5" max="5" width="8.6328125" style="1" customWidth="1"/>
    <col min="6" max="6" width="26.6328125" style="1" customWidth="1"/>
    <col min="7" max="14" width="8.6328125" style="1" customWidth="1"/>
    <col min="15" max="16384" width="8.81640625" style="1"/>
  </cols>
  <sheetData>
    <row r="1" spans="2:9" s="3" customFormat="1" ht="21" x14ac:dyDescent="0.5">
      <c r="B1" s="13" t="s">
        <v>41</v>
      </c>
      <c r="C1" s="13"/>
      <c r="D1" s="13"/>
      <c r="E1" s="13"/>
      <c r="F1" s="13"/>
      <c r="G1" s="1"/>
      <c r="H1" s="4"/>
      <c r="I1" s="2"/>
    </row>
    <row r="2" spans="2:9" s="3" customFormat="1" ht="21" x14ac:dyDescent="0.5">
      <c r="B2" s="14" t="s">
        <v>10</v>
      </c>
      <c r="C2" s="23"/>
      <c r="D2" s="23"/>
      <c r="E2" s="1"/>
      <c r="F2" s="1"/>
      <c r="G2" s="1"/>
      <c r="H2" s="4"/>
      <c r="I2" s="2"/>
    </row>
    <row r="3" spans="2:9" x14ac:dyDescent="0.5">
      <c r="B3" s="22" t="s">
        <v>416</v>
      </c>
      <c r="C3" s="114" t="s">
        <v>376</v>
      </c>
    </row>
    <row r="4" spans="2:9" x14ac:dyDescent="0.5">
      <c r="B4" s="22" t="s">
        <v>11</v>
      </c>
      <c r="C4" s="115">
        <v>43423</v>
      </c>
    </row>
    <row r="5" spans="2:9" x14ac:dyDescent="0.5">
      <c r="B5" s="22" t="s">
        <v>12</v>
      </c>
      <c r="C5" s="115" t="s">
        <v>420</v>
      </c>
    </row>
    <row r="6" spans="2:9" x14ac:dyDescent="0.5">
      <c r="B6" s="20"/>
      <c r="C6" s="21"/>
      <c r="D6" s="21"/>
    </row>
    <row r="7" spans="2:9" x14ac:dyDescent="0.5">
      <c r="B7" s="14" t="s">
        <v>13</v>
      </c>
    </row>
    <row r="8" spans="2:9" ht="155.15" customHeight="1" x14ac:dyDescent="0.5">
      <c r="B8" s="16" t="s">
        <v>14</v>
      </c>
      <c r="C8" s="134" t="s">
        <v>377</v>
      </c>
      <c r="D8" s="134"/>
    </row>
    <row r="9" spans="2:9" x14ac:dyDescent="0.5">
      <c r="B9" s="16" t="s">
        <v>1</v>
      </c>
      <c r="C9" s="55" t="s">
        <v>48</v>
      </c>
      <c r="D9" s="19"/>
    </row>
    <row r="10" spans="2:9" x14ac:dyDescent="0.5">
      <c r="B10" s="16" t="s">
        <v>15</v>
      </c>
      <c r="C10" s="26" t="s">
        <v>337</v>
      </c>
      <c r="D10" s="53"/>
    </row>
    <row r="11" spans="2:9" x14ac:dyDescent="0.5">
      <c r="B11" s="16" t="s">
        <v>16</v>
      </c>
      <c r="C11" s="26" t="s">
        <v>346</v>
      </c>
      <c r="D11" s="58"/>
    </row>
    <row r="12" spans="2:9" x14ac:dyDescent="0.5">
      <c r="B12" s="16" t="s">
        <v>17</v>
      </c>
      <c r="C12" s="5">
        <f>SUM($C$13:$C$17)</f>
        <v>25.34</v>
      </c>
      <c r="D12" s="53"/>
    </row>
    <row r="13" spans="2:9" x14ac:dyDescent="0.5">
      <c r="B13" s="24" t="s">
        <v>2</v>
      </c>
      <c r="C13" s="5">
        <f>'F_Inputs WSX'!Q45</f>
        <v>4.34</v>
      </c>
      <c r="D13" s="53"/>
    </row>
    <row r="14" spans="2:9" x14ac:dyDescent="0.5">
      <c r="B14" s="24" t="s">
        <v>3</v>
      </c>
      <c r="C14" s="5">
        <f>'F_Inputs WSX'!R45</f>
        <v>4.7</v>
      </c>
      <c r="D14" s="53"/>
    </row>
    <row r="15" spans="2:9" x14ac:dyDescent="0.5">
      <c r="B15" s="24" t="s">
        <v>4</v>
      </c>
      <c r="C15" s="5">
        <f>'F_Inputs WSX'!S45</f>
        <v>5.07</v>
      </c>
      <c r="D15" s="53"/>
    </row>
    <row r="16" spans="2:9" x14ac:dyDescent="0.5">
      <c r="B16" s="24" t="s">
        <v>5</v>
      </c>
      <c r="C16" s="5">
        <f>'F_Inputs WSX'!T45</f>
        <v>5.43</v>
      </c>
      <c r="D16" s="53"/>
    </row>
    <row r="17" spans="2:6" x14ac:dyDescent="0.5">
      <c r="B17" s="24" t="s">
        <v>6</v>
      </c>
      <c r="C17" s="5">
        <f>'F_Inputs WSX'!U45</f>
        <v>5.8</v>
      </c>
      <c r="D17" s="53"/>
    </row>
    <row r="19" spans="2:6" x14ac:dyDescent="0.5">
      <c r="B19" s="14" t="s">
        <v>362</v>
      </c>
    </row>
    <row r="20" spans="2:6" ht="92.15" customHeight="1" x14ac:dyDescent="0.5">
      <c r="B20" s="6" t="s">
        <v>33</v>
      </c>
      <c r="C20" s="16" t="s">
        <v>336</v>
      </c>
      <c r="D20" s="18" t="s">
        <v>413</v>
      </c>
    </row>
    <row r="21" spans="2:6" x14ac:dyDescent="0.5">
      <c r="B21" s="6" t="s">
        <v>363</v>
      </c>
      <c r="C21" s="5">
        <v>0</v>
      </c>
    </row>
    <row r="22" spans="2:6" x14ac:dyDescent="0.5">
      <c r="B22" s="78"/>
      <c r="C22" s="79"/>
    </row>
    <row r="23" spans="2:6" x14ac:dyDescent="0.5">
      <c r="B23" s="78"/>
      <c r="C23" s="79"/>
    </row>
    <row r="24" spans="2:6" x14ac:dyDescent="0.5">
      <c r="B24" s="78"/>
      <c r="C24" s="79"/>
    </row>
    <row r="25" spans="2:6" x14ac:dyDescent="0.5">
      <c r="B25" s="78"/>
      <c r="C25" s="78"/>
    </row>
    <row r="26" spans="2:6" x14ac:dyDescent="0.5">
      <c r="C26" s="53"/>
    </row>
    <row r="27" spans="2:6" x14ac:dyDescent="0.5">
      <c r="B27" s="30" t="s">
        <v>36</v>
      </c>
      <c r="C27" s="29"/>
      <c r="F27" s="27"/>
    </row>
    <row r="28" spans="2:6" ht="75" customHeight="1" x14ac:dyDescent="0.5">
      <c r="B28" s="16" t="s">
        <v>37</v>
      </c>
      <c r="C28" s="16" t="s">
        <v>325</v>
      </c>
      <c r="D28" s="18" t="s">
        <v>378</v>
      </c>
      <c r="F28" s="25"/>
    </row>
    <row r="29" spans="2:6" x14ac:dyDescent="0.5">
      <c r="B29" s="14"/>
    </row>
    <row r="30" spans="2:6" x14ac:dyDescent="0.5">
      <c r="B30" s="15" t="s">
        <v>19</v>
      </c>
    </row>
    <row r="31" spans="2:6" x14ac:dyDescent="0.5">
      <c r="B31" s="6" t="s">
        <v>20</v>
      </c>
      <c r="C31" s="5">
        <f>C12</f>
        <v>25.34</v>
      </c>
    </row>
    <row r="32" spans="2:6" x14ac:dyDescent="0.5">
      <c r="B32" s="6" t="s">
        <v>18</v>
      </c>
      <c r="C32" s="81">
        <f>SUM('F_Inputs WSX'!Q201:U202)</f>
        <v>552.09398627669202</v>
      </c>
      <c r="D32" s="53"/>
    </row>
    <row r="33" spans="2:8" x14ac:dyDescent="0.5">
      <c r="B33" s="26" t="s">
        <v>21</v>
      </c>
      <c r="C33" s="67">
        <f>(C12-C31)/C32</f>
        <v>0</v>
      </c>
    </row>
    <row r="34" spans="2:8" x14ac:dyDescent="0.5">
      <c r="B34" s="26" t="s">
        <v>22</v>
      </c>
      <c r="C34" s="6" t="s">
        <v>370</v>
      </c>
    </row>
    <row r="36" spans="2:8" ht="16.5" thickBot="1" x14ac:dyDescent="0.55000000000000004">
      <c r="B36" s="15" t="s">
        <v>23</v>
      </c>
      <c r="D36" s="54"/>
      <c r="F36" s="14" t="s">
        <v>24</v>
      </c>
    </row>
    <row r="37" spans="2:8" ht="182.25" customHeight="1" thickBot="1" x14ac:dyDescent="0.55000000000000004">
      <c r="B37" s="16" t="s">
        <v>25</v>
      </c>
      <c r="C37" s="116" t="s">
        <v>323</v>
      </c>
      <c r="D37" s="117" t="s">
        <v>379</v>
      </c>
      <c r="E37" s="118"/>
      <c r="F37" s="118" t="s">
        <v>371</v>
      </c>
    </row>
    <row r="38" spans="2:8" ht="64" x14ac:dyDescent="0.5">
      <c r="B38" s="16" t="s">
        <v>26</v>
      </c>
      <c r="C38" s="116" t="s">
        <v>326</v>
      </c>
      <c r="D38" s="117" t="s">
        <v>414</v>
      </c>
      <c r="E38" s="135"/>
      <c r="F38" s="138" t="s">
        <v>418</v>
      </c>
    </row>
    <row r="39" spans="2:8" ht="96" x14ac:dyDescent="0.5">
      <c r="B39" s="16" t="s">
        <v>27</v>
      </c>
      <c r="C39" s="119" t="s">
        <v>323</v>
      </c>
      <c r="D39" s="117" t="s">
        <v>417</v>
      </c>
      <c r="E39" s="136"/>
      <c r="F39" s="139"/>
      <c r="G39" s="122"/>
      <c r="H39" s="122"/>
    </row>
    <row r="40" spans="2:8" ht="133.5" customHeight="1" thickBot="1" x14ac:dyDescent="0.55000000000000004">
      <c r="B40" s="16" t="s">
        <v>28</v>
      </c>
      <c r="C40" s="116" t="s">
        <v>323</v>
      </c>
      <c r="D40" s="117" t="s">
        <v>415</v>
      </c>
      <c r="E40" s="137"/>
      <c r="F40" s="140"/>
      <c r="G40" s="122"/>
      <c r="H40" s="122"/>
    </row>
    <row r="41" spans="2:8" ht="48" x14ac:dyDescent="0.5">
      <c r="B41" s="16" t="s">
        <v>29</v>
      </c>
      <c r="C41" s="119" t="s">
        <v>325</v>
      </c>
      <c r="D41" s="120" t="s">
        <v>380</v>
      </c>
      <c r="E41" s="141"/>
      <c r="F41" s="143" t="s">
        <v>339</v>
      </c>
      <c r="G41" s="122"/>
      <c r="H41" s="122"/>
    </row>
    <row r="42" spans="2:8" ht="64.5" thickBot="1" x14ac:dyDescent="0.55000000000000004">
      <c r="B42" s="16" t="s">
        <v>30</v>
      </c>
      <c r="C42" s="119" t="s">
        <v>325</v>
      </c>
      <c r="D42" s="120" t="s">
        <v>381</v>
      </c>
      <c r="E42" s="142"/>
      <c r="F42" s="144"/>
      <c r="G42" s="122"/>
      <c r="H42" s="122"/>
    </row>
    <row r="43" spans="2:8" x14ac:dyDescent="0.5">
      <c r="B43" s="16" t="s">
        <v>31</v>
      </c>
      <c r="C43" s="16" t="s">
        <v>172</v>
      </c>
      <c r="D43" s="121"/>
      <c r="F43" s="18" t="s">
        <v>172</v>
      </c>
      <c r="G43" s="122"/>
      <c r="H43" s="122"/>
    </row>
    <row r="44" spans="2:8" x14ac:dyDescent="0.5">
      <c r="B44" s="16" t="s">
        <v>32</v>
      </c>
      <c r="C44" s="16" t="s">
        <v>172</v>
      </c>
      <c r="D44" s="18"/>
      <c r="F44" s="18" t="s">
        <v>172</v>
      </c>
      <c r="G44" s="122"/>
      <c r="H44" s="122"/>
    </row>
    <row r="45" spans="2:8" x14ac:dyDescent="0.5">
      <c r="B45" s="28"/>
      <c r="C45" s="28"/>
      <c r="D45" s="28"/>
      <c r="F45" s="27"/>
      <c r="G45" s="122"/>
      <c r="H45" s="122"/>
    </row>
    <row r="46" spans="2:8" x14ac:dyDescent="0.5">
      <c r="B46" s="14"/>
      <c r="C46" s="76"/>
      <c r="G46" s="122"/>
      <c r="H46" s="122"/>
    </row>
    <row r="47" spans="2:8" x14ac:dyDescent="0.5">
      <c r="B47" s="14"/>
      <c r="C47" s="76"/>
    </row>
    <row r="52" spans="14:14" x14ac:dyDescent="0.5">
      <c r="N52" s="4"/>
    </row>
  </sheetData>
  <mergeCells count="5">
    <mergeCell ref="C8:D8"/>
    <mergeCell ref="E38:E40"/>
    <mergeCell ref="F38:F40"/>
    <mergeCell ref="E41:E42"/>
    <mergeCell ref="F41:F42"/>
  </mergeCells>
  <dataValidations count="5">
    <dataValidation type="list" allowBlank="1" showInputMessage="1" showErrorMessage="1" sqref="C20">
      <formula1>"Accept, Partial accept, Reject"</formula1>
    </dataValidation>
    <dataValidation type="list" allowBlank="1" showInputMessage="1" showErrorMessage="1" sqref="C28">
      <formula1>"Pass, Partial pass, Marginal pass, Fail"</formula1>
    </dataValidation>
    <dataValidation type="list" allowBlank="1" showInputMessage="1" showErrorMessage="1" sqref="C34">
      <formula1>"Yes,No"</formula1>
    </dataValidation>
    <dataValidation type="list" allowBlank="1" showInputMessage="1" showErrorMessage="1" sqref="C9">
      <formula1>"ANH,NES,NWT,SRN,SVE,SWB,TMS,WSH,WSX,YKY,AFW,BRL,HDD,PRT,SES,SEW,SSC"</formula1>
    </dataValidation>
    <dataValidation type="list" allowBlank="1" showInputMessage="1" showErrorMessage="1" sqref="C37:C44">
      <formula1>"Pass, Partial pass, Fail, Not assessed, N/A"</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K52"/>
  <sheetViews>
    <sheetView showGridLines="0" zoomScale="80" zoomScaleNormal="80" workbookViewId="0"/>
  </sheetViews>
  <sheetFormatPr defaultColWidth="8.81640625" defaultRowHeight="16" x14ac:dyDescent="0.5"/>
  <cols>
    <col min="1" max="1" width="2.08984375" style="1" customWidth="1"/>
    <col min="2" max="2" width="38.6328125" style="1" customWidth="1"/>
    <col min="3" max="3" width="16.6328125" style="1" customWidth="1"/>
    <col min="4" max="4" width="113.08984375" style="1" customWidth="1"/>
    <col min="5" max="5" width="8.6328125" style="1" customWidth="1"/>
    <col min="6" max="6" width="33.6328125" style="1" customWidth="1"/>
    <col min="7" max="9" width="8.6328125" style="1" customWidth="1"/>
    <col min="10" max="16384" width="8.81640625" style="1"/>
  </cols>
  <sheetData>
    <row r="1" spans="2:6" s="3" customFormat="1" ht="21" x14ac:dyDescent="0.5">
      <c r="B1" s="13" t="s">
        <v>42</v>
      </c>
      <c r="C1" s="13"/>
      <c r="D1" s="13"/>
      <c r="E1" s="13"/>
      <c r="F1" s="13"/>
    </row>
    <row r="2" spans="2:6" s="3" customFormat="1" ht="21" x14ac:dyDescent="0.5">
      <c r="B2" s="14" t="s">
        <v>10</v>
      </c>
      <c r="C2" s="23"/>
      <c r="D2" s="23"/>
      <c r="E2" s="1"/>
      <c r="F2" s="1"/>
    </row>
    <row r="3" spans="2:6" x14ac:dyDescent="0.5">
      <c r="B3" s="22" t="s">
        <v>416</v>
      </c>
      <c r="C3" s="114" t="s">
        <v>374</v>
      </c>
    </row>
    <row r="4" spans="2:6" x14ac:dyDescent="0.5">
      <c r="B4" s="22" t="s">
        <v>11</v>
      </c>
      <c r="C4" s="115">
        <v>43423</v>
      </c>
    </row>
    <row r="5" spans="2:6" x14ac:dyDescent="0.5">
      <c r="B5" s="22" t="s">
        <v>12</v>
      </c>
      <c r="C5" s="115" t="s">
        <v>420</v>
      </c>
    </row>
    <row r="6" spans="2:6" x14ac:dyDescent="0.5">
      <c r="B6" s="20"/>
      <c r="C6" s="21"/>
      <c r="D6" s="21"/>
    </row>
    <row r="7" spans="2:6" x14ac:dyDescent="0.5">
      <c r="B7" s="14" t="s">
        <v>13</v>
      </c>
    </row>
    <row r="8" spans="2:6" ht="76.75" customHeight="1" x14ac:dyDescent="0.5">
      <c r="B8" s="16" t="s">
        <v>14</v>
      </c>
      <c r="C8" s="134" t="s">
        <v>398</v>
      </c>
      <c r="D8" s="134"/>
    </row>
    <row r="9" spans="2:6" x14ac:dyDescent="0.5">
      <c r="B9" s="16" t="s">
        <v>1</v>
      </c>
      <c r="C9" s="55" t="s">
        <v>48</v>
      </c>
      <c r="D9" s="19"/>
    </row>
    <row r="10" spans="2:6" ht="32" x14ac:dyDescent="0.5">
      <c r="B10" s="16" t="s">
        <v>15</v>
      </c>
      <c r="C10" s="26" t="s">
        <v>338</v>
      </c>
    </row>
    <row r="11" spans="2:6" x14ac:dyDescent="0.5">
      <c r="B11" s="16" t="s">
        <v>16</v>
      </c>
      <c r="C11" s="26" t="s">
        <v>349</v>
      </c>
      <c r="D11" s="19"/>
    </row>
    <row r="12" spans="2:6" x14ac:dyDescent="0.5">
      <c r="B12" s="16" t="s">
        <v>17</v>
      </c>
      <c r="C12" s="109">
        <f>SUM('F_Inputs WSX'!Q73:U73)</f>
        <v>47.192999999999998</v>
      </c>
    </row>
    <row r="13" spans="2:6" x14ac:dyDescent="0.5">
      <c r="B13" s="24" t="s">
        <v>2</v>
      </c>
      <c r="C13" s="109">
        <f>'F_Inputs WSX'!Q73</f>
        <v>11.798</v>
      </c>
    </row>
    <row r="14" spans="2:6" x14ac:dyDescent="0.5">
      <c r="B14" s="24" t="s">
        <v>3</v>
      </c>
      <c r="C14" s="109">
        <f>'F_Inputs WSX'!R73</f>
        <v>28.315999999999999</v>
      </c>
    </row>
    <row r="15" spans="2:6" x14ac:dyDescent="0.5">
      <c r="B15" s="24" t="s">
        <v>4</v>
      </c>
      <c r="C15" s="109">
        <f>'F_Inputs WSX'!S73</f>
        <v>7.0789999999999997</v>
      </c>
    </row>
    <row r="16" spans="2:6" x14ac:dyDescent="0.5">
      <c r="B16" s="24" t="s">
        <v>5</v>
      </c>
      <c r="C16" s="109">
        <f>'F_Inputs WSX'!T73</f>
        <v>0</v>
      </c>
    </row>
    <row r="17" spans="2:6" x14ac:dyDescent="0.5">
      <c r="B17" s="24" t="s">
        <v>6</v>
      </c>
      <c r="C17" s="109">
        <f>'F_Inputs WSX'!U73</f>
        <v>0</v>
      </c>
    </row>
    <row r="18" spans="2:6" x14ac:dyDescent="0.5">
      <c r="C18" s="130"/>
    </row>
    <row r="19" spans="2:6" x14ac:dyDescent="0.5">
      <c r="B19" s="14" t="s">
        <v>362</v>
      </c>
      <c r="C19" s="130"/>
    </row>
    <row r="20" spans="2:6" ht="33.75" customHeight="1" x14ac:dyDescent="0.5">
      <c r="B20" s="6" t="s">
        <v>33</v>
      </c>
      <c r="C20" s="131" t="s">
        <v>333</v>
      </c>
      <c r="D20" s="134" t="s">
        <v>399</v>
      </c>
      <c r="E20" s="134"/>
    </row>
    <row r="21" spans="2:6" x14ac:dyDescent="0.5">
      <c r="B21" s="6" t="s">
        <v>363</v>
      </c>
      <c r="C21" s="109">
        <v>44.655999999999999</v>
      </c>
    </row>
    <row r="22" spans="2:6" x14ac:dyDescent="0.5">
      <c r="B22" s="78"/>
      <c r="C22" s="132"/>
    </row>
    <row r="23" spans="2:6" x14ac:dyDescent="0.5">
      <c r="B23" s="78"/>
      <c r="C23" s="79"/>
    </row>
    <row r="24" spans="2:6" x14ac:dyDescent="0.5">
      <c r="B24" s="78"/>
      <c r="C24" s="79"/>
    </row>
    <row r="25" spans="2:6" x14ac:dyDescent="0.5">
      <c r="B25" s="78"/>
      <c r="C25" s="78"/>
    </row>
    <row r="27" spans="2:6" x14ac:dyDescent="0.5">
      <c r="B27" s="30" t="s">
        <v>36</v>
      </c>
      <c r="C27" s="29"/>
      <c r="D27" s="29"/>
      <c r="F27" s="27"/>
    </row>
    <row r="28" spans="2:6" ht="32" x14ac:dyDescent="0.5">
      <c r="B28" s="16" t="s">
        <v>37</v>
      </c>
      <c r="C28" s="16" t="s">
        <v>325</v>
      </c>
      <c r="D28" s="18" t="s">
        <v>400</v>
      </c>
      <c r="F28" s="25"/>
    </row>
    <row r="29" spans="2:6" x14ac:dyDescent="0.5">
      <c r="B29" s="14"/>
    </row>
    <row r="30" spans="2:6" x14ac:dyDescent="0.5">
      <c r="B30" s="15" t="s">
        <v>19</v>
      </c>
    </row>
    <row r="31" spans="2:6" x14ac:dyDescent="0.5">
      <c r="B31" s="6" t="s">
        <v>20</v>
      </c>
      <c r="C31" s="6">
        <v>0</v>
      </c>
    </row>
    <row r="32" spans="2:6" x14ac:dyDescent="0.5">
      <c r="B32" s="6" t="s">
        <v>18</v>
      </c>
      <c r="C32" s="81">
        <f>SUM('F_Inputs WSX'!Q203:U204)</f>
        <v>1415.9206877598144</v>
      </c>
    </row>
    <row r="33" spans="2:11" x14ac:dyDescent="0.5">
      <c r="B33" s="26" t="s">
        <v>21</v>
      </c>
      <c r="C33" s="67">
        <f>C12/C32</f>
        <v>3.3330256707150709E-2</v>
      </c>
    </row>
    <row r="34" spans="2:11" x14ac:dyDescent="0.5">
      <c r="B34" s="26" t="s">
        <v>22</v>
      </c>
      <c r="C34" s="6" t="s">
        <v>324</v>
      </c>
    </row>
    <row r="36" spans="2:11" ht="16.5" thickBot="1" x14ac:dyDescent="0.55000000000000004">
      <c r="B36" s="15" t="s">
        <v>23</v>
      </c>
      <c r="F36" s="14" t="s">
        <v>24</v>
      </c>
    </row>
    <row r="37" spans="2:11" ht="128.5" thickBot="1" x14ac:dyDescent="0.55000000000000004">
      <c r="B37" s="124" t="s">
        <v>25</v>
      </c>
      <c r="C37" s="118" t="s">
        <v>323</v>
      </c>
      <c r="D37" s="18" t="s">
        <v>401</v>
      </c>
      <c r="F37" s="124" t="s">
        <v>402</v>
      </c>
    </row>
    <row r="38" spans="2:11" ht="16.5" thickBot="1" x14ac:dyDescent="0.55000000000000004">
      <c r="B38" s="125" t="s">
        <v>26</v>
      </c>
      <c r="C38" s="126" t="s">
        <v>172</v>
      </c>
      <c r="D38" s="18"/>
      <c r="F38" s="125"/>
    </row>
    <row r="39" spans="2:11" ht="48.5" thickBot="1" x14ac:dyDescent="0.55000000000000004">
      <c r="B39" s="125" t="s">
        <v>27</v>
      </c>
      <c r="C39" s="126" t="s">
        <v>323</v>
      </c>
      <c r="D39" s="18" t="s">
        <v>431</v>
      </c>
      <c r="F39" s="125" t="s">
        <v>327</v>
      </c>
    </row>
    <row r="40" spans="2:11" ht="166.4" customHeight="1" thickBot="1" x14ac:dyDescent="0.55000000000000004">
      <c r="B40" s="125" t="s">
        <v>28</v>
      </c>
      <c r="C40" s="126" t="s">
        <v>391</v>
      </c>
      <c r="D40" s="18" t="s">
        <v>403</v>
      </c>
      <c r="F40" s="125" t="s">
        <v>375</v>
      </c>
      <c r="G40" s="47"/>
      <c r="H40" s="47"/>
      <c r="I40" s="47"/>
      <c r="J40" s="47"/>
      <c r="K40" s="47"/>
    </row>
    <row r="41" spans="2:11" ht="150" customHeight="1" thickBot="1" x14ac:dyDescent="0.55000000000000004">
      <c r="B41" s="125" t="s">
        <v>29</v>
      </c>
      <c r="C41" s="126" t="s">
        <v>325</v>
      </c>
      <c r="D41" s="124" t="s">
        <v>404</v>
      </c>
      <c r="F41" s="125" t="s">
        <v>405</v>
      </c>
    </row>
    <row r="42" spans="2:11" ht="32.5" thickBot="1" x14ac:dyDescent="0.55000000000000004">
      <c r="B42" s="125" t="s">
        <v>30</v>
      </c>
      <c r="C42" s="126" t="s">
        <v>325</v>
      </c>
      <c r="D42" s="125" t="s">
        <v>432</v>
      </c>
      <c r="F42" s="125" t="s">
        <v>328</v>
      </c>
    </row>
    <row r="43" spans="2:11" ht="16.5" thickBot="1" x14ac:dyDescent="0.55000000000000004">
      <c r="B43" s="125" t="s">
        <v>31</v>
      </c>
      <c r="C43" s="126" t="s">
        <v>172</v>
      </c>
      <c r="D43" s="39"/>
      <c r="F43" s="18"/>
    </row>
    <row r="44" spans="2:11" ht="16.5" thickBot="1" x14ac:dyDescent="0.55000000000000004">
      <c r="B44" s="125" t="s">
        <v>32</v>
      </c>
      <c r="C44" s="126" t="s">
        <v>172</v>
      </c>
      <c r="D44" s="18"/>
      <c r="F44" s="18"/>
    </row>
    <row r="45" spans="2:11" x14ac:dyDescent="0.5">
      <c r="B45" s="28"/>
      <c r="C45" s="28"/>
      <c r="D45" s="28"/>
      <c r="F45" s="27"/>
    </row>
    <row r="46" spans="2:11" x14ac:dyDescent="0.5">
      <c r="B46" s="14"/>
      <c r="C46" s="76"/>
    </row>
    <row r="47" spans="2:11" x14ac:dyDescent="0.5">
      <c r="B47" s="14"/>
      <c r="C47" s="76"/>
    </row>
    <row r="52" spans="9:9" x14ac:dyDescent="0.5">
      <c r="I52" s="4"/>
    </row>
  </sheetData>
  <mergeCells count="2">
    <mergeCell ref="C8:D8"/>
    <mergeCell ref="D20:E20"/>
  </mergeCells>
  <dataValidations count="4">
    <dataValidation type="list" allowBlank="1" showInputMessage="1" showErrorMessage="1" sqref="C20">
      <formula1>"Accept, Partial accept, Reject"</formula1>
    </dataValidation>
    <dataValidation type="list" allowBlank="1" showInputMessage="1" showErrorMessage="1" sqref="C28">
      <formula1>"Pass, Partial pass, Marginal pass, Fail"</formula1>
    </dataValidation>
    <dataValidation type="list" allowBlank="1" showInputMessage="1" showErrorMessage="1" sqref="C34">
      <formula1>"Yes,No"</formula1>
    </dataValidation>
    <dataValidation type="list" allowBlank="1" showInputMessage="1" showErrorMessage="1" sqref="C9">
      <formula1>"ANH,NES,NWT,SRN,SVE,SWB,TMS,WSH,WSX,YKY,AFW,BRL,HDD,PRT,SES,SEW,SSC"</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N52"/>
  <sheetViews>
    <sheetView showGridLines="0" zoomScaleNormal="100" workbookViewId="0"/>
  </sheetViews>
  <sheetFormatPr defaultColWidth="8.81640625" defaultRowHeight="16" x14ac:dyDescent="0.5"/>
  <cols>
    <col min="1" max="1" width="2.08984375" style="1" customWidth="1"/>
    <col min="2" max="2" width="33.08984375" style="1" customWidth="1"/>
    <col min="3" max="3" width="19.08984375" style="1" customWidth="1"/>
    <col min="4" max="4" width="68.36328125" style="1" customWidth="1"/>
    <col min="5" max="5" width="8.6328125" style="1" customWidth="1"/>
    <col min="6" max="6" width="23.81640625" style="1" customWidth="1"/>
    <col min="7" max="14" width="8.6328125" style="1" customWidth="1"/>
    <col min="15" max="16384" width="8.81640625" style="1"/>
  </cols>
  <sheetData>
    <row r="1" spans="2:9" s="3" customFormat="1" ht="21" x14ac:dyDescent="0.5">
      <c r="B1" s="13" t="s">
        <v>43</v>
      </c>
      <c r="C1" s="13"/>
      <c r="D1" s="13"/>
      <c r="E1" s="13"/>
      <c r="F1" s="13"/>
      <c r="G1" s="1"/>
      <c r="H1" s="4"/>
      <c r="I1" s="2"/>
    </row>
    <row r="2" spans="2:9" s="3" customFormat="1" ht="21" x14ac:dyDescent="0.5">
      <c r="B2" s="14" t="s">
        <v>10</v>
      </c>
      <c r="C2" s="23"/>
      <c r="D2" s="23"/>
      <c r="E2" s="1"/>
      <c r="F2" s="1"/>
      <c r="G2" s="1"/>
      <c r="H2" s="4"/>
      <c r="I2" s="2"/>
    </row>
    <row r="3" spans="2:9" x14ac:dyDescent="0.5">
      <c r="B3" s="22" t="s">
        <v>416</v>
      </c>
      <c r="C3" s="114" t="s">
        <v>374</v>
      </c>
    </row>
    <row r="4" spans="2:9" x14ac:dyDescent="0.5">
      <c r="B4" s="22" t="s">
        <v>11</v>
      </c>
      <c r="C4" s="115">
        <v>43423</v>
      </c>
    </row>
    <row r="5" spans="2:9" x14ac:dyDescent="0.5">
      <c r="B5" s="22" t="s">
        <v>12</v>
      </c>
      <c r="C5" s="115" t="s">
        <v>420</v>
      </c>
    </row>
    <row r="6" spans="2:9" x14ac:dyDescent="0.5">
      <c r="B6" s="20"/>
      <c r="C6" s="21"/>
      <c r="D6" s="21"/>
    </row>
    <row r="7" spans="2:9" x14ac:dyDescent="0.5">
      <c r="B7" s="14" t="s">
        <v>13</v>
      </c>
    </row>
    <row r="8" spans="2:9" ht="40.5" customHeight="1" x14ac:dyDescent="0.5">
      <c r="B8" s="16" t="s">
        <v>14</v>
      </c>
      <c r="C8" s="134" t="s">
        <v>345</v>
      </c>
      <c r="D8" s="134"/>
    </row>
    <row r="9" spans="2:9" x14ac:dyDescent="0.5">
      <c r="B9" s="16" t="s">
        <v>1</v>
      </c>
      <c r="C9" s="55" t="s">
        <v>48</v>
      </c>
      <c r="D9" s="19"/>
    </row>
    <row r="10" spans="2:9" ht="32" x14ac:dyDescent="0.5">
      <c r="B10" s="16" t="s">
        <v>15</v>
      </c>
      <c r="C10" s="18" t="s">
        <v>338</v>
      </c>
    </row>
    <row r="11" spans="2:9" x14ac:dyDescent="0.5">
      <c r="B11" s="16" t="s">
        <v>16</v>
      </c>
      <c r="C11" s="6" t="s">
        <v>348</v>
      </c>
      <c r="D11" s="19"/>
    </row>
    <row r="12" spans="2:9" x14ac:dyDescent="0.5">
      <c r="B12" s="16" t="s">
        <v>17</v>
      </c>
      <c r="C12" s="109">
        <f>SUM('F_Inputs WSX'!Q85:U85)</f>
        <v>27.89</v>
      </c>
    </row>
    <row r="13" spans="2:9" x14ac:dyDescent="0.5">
      <c r="B13" s="24" t="s">
        <v>2</v>
      </c>
      <c r="C13" s="109">
        <f>'F_Inputs WSX'!Q85</f>
        <v>5.5780000000000003</v>
      </c>
    </row>
    <row r="14" spans="2:9" x14ac:dyDescent="0.5">
      <c r="B14" s="24" t="s">
        <v>3</v>
      </c>
      <c r="C14" s="109">
        <f>'F_Inputs WSX'!R85</f>
        <v>5.5780000000000003</v>
      </c>
    </row>
    <row r="15" spans="2:9" x14ac:dyDescent="0.5">
      <c r="B15" s="24" t="s">
        <v>4</v>
      </c>
      <c r="C15" s="109">
        <f>'F_Inputs WSX'!S85</f>
        <v>5.5780000000000003</v>
      </c>
    </row>
    <row r="16" spans="2:9" x14ac:dyDescent="0.5">
      <c r="B16" s="24" t="s">
        <v>5</v>
      </c>
      <c r="C16" s="109">
        <f>'F_Inputs WSX'!T85</f>
        <v>5.5780000000000003</v>
      </c>
    </row>
    <row r="17" spans="2:11" x14ac:dyDescent="0.5">
      <c r="B17" s="24" t="s">
        <v>6</v>
      </c>
      <c r="C17" s="109">
        <f>'F_Inputs WSX'!U85</f>
        <v>5.5780000000000003</v>
      </c>
      <c r="F17" s="122"/>
      <c r="G17" s="122"/>
      <c r="H17" s="122"/>
      <c r="I17" s="122"/>
      <c r="J17" s="122"/>
      <c r="K17" s="122"/>
    </row>
    <row r="18" spans="2:11" x14ac:dyDescent="0.5">
      <c r="F18" s="122"/>
      <c r="G18" s="122"/>
      <c r="H18" s="122"/>
      <c r="I18" s="122"/>
      <c r="J18" s="122"/>
      <c r="K18" s="122"/>
    </row>
    <row r="19" spans="2:11" x14ac:dyDescent="0.5">
      <c r="B19" s="14" t="s">
        <v>362</v>
      </c>
      <c r="F19" s="122"/>
      <c r="G19" s="122"/>
      <c r="H19" s="122"/>
      <c r="I19" s="122"/>
      <c r="J19" s="122"/>
      <c r="K19" s="122"/>
    </row>
    <row r="20" spans="2:11" ht="32" x14ac:dyDescent="0.5">
      <c r="B20" s="6" t="s">
        <v>33</v>
      </c>
      <c r="C20" s="16" t="s">
        <v>336</v>
      </c>
      <c r="D20" s="26" t="s">
        <v>406</v>
      </c>
      <c r="F20" s="133"/>
      <c r="G20" s="122"/>
      <c r="H20" s="122"/>
      <c r="I20" s="122"/>
      <c r="J20" s="122"/>
      <c r="K20" s="122"/>
    </row>
    <row r="21" spans="2:11" x14ac:dyDescent="0.5">
      <c r="B21" s="6" t="s">
        <v>363</v>
      </c>
      <c r="C21" s="111">
        <v>0</v>
      </c>
      <c r="F21" s="122"/>
      <c r="G21" s="122"/>
      <c r="H21" s="122"/>
      <c r="I21" s="122"/>
      <c r="J21" s="122"/>
      <c r="K21" s="122"/>
    </row>
    <row r="22" spans="2:11" x14ac:dyDescent="0.5">
      <c r="B22" s="78"/>
      <c r="C22" s="79"/>
      <c r="F22" s="122"/>
      <c r="G22" s="122"/>
      <c r="H22" s="122"/>
      <c r="I22" s="122"/>
      <c r="J22" s="122"/>
      <c r="K22" s="122"/>
    </row>
    <row r="23" spans="2:11" x14ac:dyDescent="0.5">
      <c r="B23" s="78"/>
      <c r="C23" s="79"/>
      <c r="F23" s="122"/>
      <c r="G23" s="122"/>
      <c r="H23" s="122"/>
      <c r="I23" s="122"/>
      <c r="J23" s="122"/>
      <c r="K23" s="122"/>
    </row>
    <row r="24" spans="2:11" x14ac:dyDescent="0.5">
      <c r="B24" s="78"/>
      <c r="C24" s="79"/>
      <c r="F24" s="122"/>
      <c r="G24" s="122"/>
      <c r="H24" s="122"/>
      <c r="I24" s="122"/>
      <c r="J24" s="122"/>
      <c r="K24" s="122"/>
    </row>
    <row r="25" spans="2:11" x14ac:dyDescent="0.5">
      <c r="B25" s="78"/>
      <c r="C25" s="78"/>
      <c r="F25" s="122"/>
      <c r="G25" s="122"/>
      <c r="H25" s="122"/>
      <c r="I25" s="122"/>
      <c r="J25" s="122"/>
      <c r="K25" s="122"/>
    </row>
    <row r="27" spans="2:11" x14ac:dyDescent="0.5">
      <c r="B27" s="30" t="s">
        <v>36</v>
      </c>
      <c r="C27" s="29"/>
      <c r="F27" s="27"/>
    </row>
    <row r="28" spans="2:11" ht="80" x14ac:dyDescent="0.5">
      <c r="B28" s="16" t="s">
        <v>37</v>
      </c>
      <c r="C28" s="16" t="s">
        <v>325</v>
      </c>
      <c r="D28" s="26" t="s">
        <v>407</v>
      </c>
      <c r="F28" s="25"/>
    </row>
    <row r="29" spans="2:11" x14ac:dyDescent="0.5">
      <c r="B29" s="14"/>
    </row>
    <row r="30" spans="2:11" x14ac:dyDescent="0.5">
      <c r="B30" s="15" t="s">
        <v>19</v>
      </c>
    </row>
    <row r="31" spans="2:11" x14ac:dyDescent="0.5">
      <c r="B31" s="6" t="s">
        <v>20</v>
      </c>
      <c r="C31" s="112">
        <f>C12</f>
        <v>27.89</v>
      </c>
    </row>
    <row r="32" spans="2:11" x14ac:dyDescent="0.5">
      <c r="B32" s="6" t="s">
        <v>18</v>
      </c>
      <c r="C32" s="82">
        <f>SUM('F_Inputs WSX'!Q203:U204)</f>
        <v>1415.9206877598144</v>
      </c>
    </row>
    <row r="33" spans="2:6" x14ac:dyDescent="0.5">
      <c r="B33" s="26" t="s">
        <v>21</v>
      </c>
      <c r="C33" s="67">
        <f>(C12-C31)/C32</f>
        <v>0</v>
      </c>
    </row>
    <row r="34" spans="2:6" ht="32" x14ac:dyDescent="0.5">
      <c r="B34" s="26" t="s">
        <v>22</v>
      </c>
      <c r="C34" s="6" t="s">
        <v>370</v>
      </c>
    </row>
    <row r="36" spans="2:6" ht="16.5" thickBot="1" x14ac:dyDescent="0.55000000000000004">
      <c r="B36" s="15" t="s">
        <v>23</v>
      </c>
      <c r="F36" s="14" t="s">
        <v>24</v>
      </c>
    </row>
    <row r="37" spans="2:6" ht="96.5" thickBot="1" x14ac:dyDescent="0.55000000000000004">
      <c r="B37" s="124" t="s">
        <v>25</v>
      </c>
      <c r="C37" s="118" t="s">
        <v>323</v>
      </c>
      <c r="D37" s="118" t="s">
        <v>408</v>
      </c>
      <c r="E37" s="118"/>
      <c r="F37" s="118" t="s">
        <v>329</v>
      </c>
    </row>
    <row r="38" spans="2:6" ht="42" customHeight="1" thickBot="1" x14ac:dyDescent="0.55000000000000004">
      <c r="B38" s="125" t="s">
        <v>26</v>
      </c>
      <c r="C38" s="126" t="s">
        <v>326</v>
      </c>
      <c r="D38" s="126" t="s">
        <v>406</v>
      </c>
      <c r="E38" s="126"/>
      <c r="F38" s="126" t="s">
        <v>329</v>
      </c>
    </row>
    <row r="39" spans="2:6" ht="96.65" customHeight="1" thickBot="1" x14ac:dyDescent="0.55000000000000004">
      <c r="B39" s="125" t="s">
        <v>27</v>
      </c>
      <c r="C39" s="126" t="s">
        <v>391</v>
      </c>
      <c r="D39" s="126" t="s">
        <v>409</v>
      </c>
      <c r="E39" s="126"/>
      <c r="F39" s="126" t="s">
        <v>329</v>
      </c>
    </row>
    <row r="40" spans="2:6" ht="80.5" thickBot="1" x14ac:dyDescent="0.55000000000000004">
      <c r="B40" s="125" t="s">
        <v>28</v>
      </c>
      <c r="C40" s="126" t="s">
        <v>325</v>
      </c>
      <c r="D40" s="126" t="s">
        <v>410</v>
      </c>
      <c r="E40" s="126"/>
      <c r="F40" s="126" t="s">
        <v>329</v>
      </c>
    </row>
    <row r="41" spans="2:6" ht="96.5" thickBot="1" x14ac:dyDescent="0.55000000000000004">
      <c r="B41" s="125" t="s">
        <v>29</v>
      </c>
      <c r="C41" s="126" t="s">
        <v>391</v>
      </c>
      <c r="D41" s="126" t="s">
        <v>411</v>
      </c>
      <c r="E41" s="126"/>
      <c r="F41" s="126" t="s">
        <v>330</v>
      </c>
    </row>
    <row r="42" spans="2:6" ht="47.15" customHeight="1" thickBot="1" x14ac:dyDescent="0.55000000000000004">
      <c r="B42" s="125" t="s">
        <v>30</v>
      </c>
      <c r="C42" s="126" t="s">
        <v>323</v>
      </c>
      <c r="D42" s="126" t="s">
        <v>412</v>
      </c>
      <c r="E42" s="126"/>
      <c r="F42" s="126" t="s">
        <v>372</v>
      </c>
    </row>
    <row r="43" spans="2:6" ht="16.5" thickBot="1" x14ac:dyDescent="0.55000000000000004">
      <c r="B43" s="125" t="s">
        <v>31</v>
      </c>
      <c r="C43" s="126" t="s">
        <v>172</v>
      </c>
      <c r="D43" s="126"/>
      <c r="E43" s="126"/>
      <c r="F43" s="126"/>
    </row>
    <row r="44" spans="2:6" ht="16.5" thickBot="1" x14ac:dyDescent="0.55000000000000004">
      <c r="B44" s="125" t="s">
        <v>32</v>
      </c>
      <c r="C44" s="126" t="s">
        <v>172</v>
      </c>
      <c r="D44" s="126"/>
      <c r="E44" s="126"/>
      <c r="F44" s="126"/>
    </row>
    <row r="45" spans="2:6" x14ac:dyDescent="0.5">
      <c r="B45" s="28"/>
      <c r="C45" s="28"/>
      <c r="D45" s="28"/>
      <c r="F45" s="27"/>
    </row>
    <row r="46" spans="2:6" x14ac:dyDescent="0.5">
      <c r="B46" s="14"/>
      <c r="C46" s="76"/>
    </row>
    <row r="47" spans="2:6" x14ac:dyDescent="0.5">
      <c r="B47" s="14"/>
      <c r="C47" s="76"/>
    </row>
    <row r="52" spans="14:14" x14ac:dyDescent="0.5">
      <c r="N52" s="4"/>
    </row>
  </sheetData>
  <mergeCells count="1">
    <mergeCell ref="C8:D8"/>
  </mergeCells>
  <dataValidations disablePrompts="1" count="4">
    <dataValidation type="list" allowBlank="1" showInputMessage="1" showErrorMessage="1" sqref="C20">
      <formula1>"Accept, Partial accept, Reject"</formula1>
    </dataValidation>
    <dataValidation type="list" allowBlank="1" showInputMessage="1" showErrorMessage="1" sqref="C28">
      <formula1>"Pass, Partial pass, Marginal pass, Fail"</formula1>
    </dataValidation>
    <dataValidation type="list" allowBlank="1" showInputMessage="1" showErrorMessage="1" sqref="C34">
      <formula1>"Yes,No"</formula1>
    </dataValidation>
    <dataValidation type="list" allowBlank="1" showInputMessage="1" showErrorMessage="1" sqref="C9">
      <formula1>"ANH,NES,NWT,SRN,SVE,SWB,TMS,WSH,WSX,YKY,AFW,BRL,HDD,PRT,SES,SEW,SSC"</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10</vt:i4>
      </vt:variant>
    </vt:vector>
  </HeadingPairs>
  <TitlesOfParts>
    <vt:vector size="10" baseType="lpstr">
      <vt:lpstr>Cover</vt:lpstr>
      <vt:lpstr>Assessment gates</vt:lpstr>
      <vt:lpstr>F_Inputs WSX</vt:lpstr>
      <vt:lpstr>WSX-WN601001</vt:lpstr>
      <vt:lpstr>WSX-WWN803001</vt:lpstr>
      <vt:lpstr>WSX-WWN802001</vt:lpstr>
      <vt:lpstr>WSX-WN602001</vt:lpstr>
      <vt:lpstr>WSX-WWN801001</vt:lpstr>
      <vt:lpstr>WSX-WWN804001</vt:lpstr>
      <vt:lpstr>Summary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2019-01-24T13:07:12Z</dcterms:created>
  <dcterms:modified xsi:type="dcterms:W3CDTF">2019-01-28T13:58:01Z</dcterms:modified>
  <cp:category/>
  <cp:contentStatus/>
</cp:coreProperties>
</file>