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fileSharing readOnlyRecommended="1"/>
  <workbookPr filterPrivacy="1" codeName="ThisWorkbook" defaultThemeVersion="124226"/>
  <bookViews>
    <workbookView xWindow="0" yWindow="0" windowWidth="13185" windowHeight="9045"/>
  </bookViews>
  <sheets>
    <sheet name="Cover" sheetId="22" r:id="rId1"/>
    <sheet name="Data" sheetId="41" r:id="rId2"/>
    <sheet name="Gates &amp; Shallow dive" sheetId="75" r:id="rId3"/>
    <sheet name="Deep dive_SVE" sheetId="79" r:id="rId4"/>
    <sheet name="Allowance" sheetId="83"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s>
  <definedNames>
    <definedName name="____net1" hidden="1">{"NET",#N/A,FALSE,"401C11"}</definedName>
    <definedName name="__123Graph_A" hidden="1">'[1]2002PCTs'!#REF!</definedName>
    <definedName name="__123Graph_B" hidden="1">[2]Dnurse!#REF!</definedName>
    <definedName name="__123Graph_C" hidden="1">[2]Dnurse!#REF!</definedName>
    <definedName name="__123Graph_X" hidden="1">[2]Dnurse!#REF!</definedName>
    <definedName name="__net1" hidden="1">{"NET",#N/A,FALSE,"401C11"}</definedName>
    <definedName name="_1_0__123Grap" hidden="1">'[3]#REF'!#REF!</definedName>
    <definedName name="_1_123Grap" hidden="1">'[4]#REF'!#REF!</definedName>
    <definedName name="_123Graph_F" hidden="1">'[5]Chelmsford '!$G$18:$G$28</definedName>
    <definedName name="_2_0__123Grap" hidden="1">'[4]#REF'!#REF!</definedName>
    <definedName name="_2_123Grap" hidden="1">'[2]#REF'!#REF!</definedName>
    <definedName name="_3_0_S" hidden="1">'[3]#REF'!#REF!</definedName>
    <definedName name="_3_123Grap" hidden="1">'[4]#REF'!#REF!</definedName>
    <definedName name="_34_123Grap" hidden="1">'[4]#REF'!#REF!</definedName>
    <definedName name="_42S" hidden="1">'[4]#REF'!#REF!</definedName>
    <definedName name="_4S" hidden="1">'[4]#REF'!#REF!</definedName>
    <definedName name="_5_0__123Grap" hidden="1">'[4]#REF'!#REF!</definedName>
    <definedName name="_6_0_S" hidden="1">'[4]#REF'!#REF!</definedName>
    <definedName name="_6_123Grap" hidden="1">'[2]#REF'!#REF!</definedName>
    <definedName name="_8_123Grap" hidden="1">'[4]#REF'!#REF!</definedName>
    <definedName name="_8S" hidden="1">'[2]#REF'!#REF!</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MacroRecalculationBehavior" hidden="1">0</definedName>
    <definedName name="_AtRisk_SimSetting_RandomNumberGenerator" hidden="1">0</definedName>
    <definedName name="_AtRisk_SimSetting_ReportOptionCustomItemsCount" hidden="1">0</definedName>
    <definedName name="_AtRisk_SimSetting_ReportOptionDataMode" hidden="1">1</definedName>
    <definedName name="_AtRisk_SimSetting_ReportOptionReportMultiSimType" hidden="1">1</definedName>
    <definedName name="_AtRisk_SimSetting_ReportOptionReportPlacement" hidden="1">1</definedName>
    <definedName name="_AtRisk_SimSetting_ReportOptionReportSelection" hidden="1">257</definedName>
    <definedName name="_AtRisk_SimSetting_ReportOptionReportsFileType" hidden="1">1</definedName>
    <definedName name="_AtRisk_SimSetting_ReportOptionSelectiveQR" hidden="1">FALSE</definedName>
    <definedName name="_AtRisk_SimSetting_ReportsList" hidden="1">257</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1</definedName>
    <definedName name="_AtRisk_SimSetting_StdRecalcWithoutRiskStatic" hidden="1">0</definedName>
    <definedName name="_AtRisk_SimSetting_StdRecalcWithoutRiskStaticPercentile" hidden="1">0.5</definedName>
    <definedName name="_Dist_Values" hidden="1">#REF!</definedName>
    <definedName name="_Fill" hidden="1">#REF!</definedName>
    <definedName name="_Key1" hidden="1">'[2]#REF'!#REF!</definedName>
    <definedName name="_Key2" hidden="1">#REF!</definedName>
    <definedName name="_net1" hidden="1">{"NET",#N/A,FALSE,"401C11"}</definedName>
    <definedName name="_Order1" hidden="1">255</definedName>
    <definedName name="_Order2" hidden="1">255</definedName>
    <definedName name="_Sort" hidden="1">#REF!</definedName>
    <definedName name="a" hidden="1">{"CHARGE",#N/A,FALSE,"401C11"}</definedName>
    <definedName name="aa" hidden="1">{"CHARGE",#N/A,FALSE,"401C11"}</definedName>
    <definedName name="aaa" hidden="1">{"CHARGE",#N/A,FALSE,"401C11"}</definedName>
    <definedName name="aaaa" hidden="1">{"CHARGE",#N/A,FALSE,"401C11"}</definedName>
    <definedName name="abc" hidden="1">{"NET",#N/A,FALSE,"401C11"}</definedName>
    <definedName name="adbr" hidden="1">{"CHARGE",#N/A,FALSE,"401C11"}</definedName>
    <definedName name="amp.totex">'[6]Exp''ture &amp; materiality'!$AE$182:$AE$200</definedName>
    <definedName name="amp.totex.compnames">'[6]Exp''ture &amp; materiality'!$A$182:$A$200</definedName>
    <definedName name="AVON" localSheetId="3">#REF!</definedName>
    <definedName name="AVON">#REF!</definedName>
    <definedName name="b" hidden="1">{"CHARGE",#N/A,FALSE,"401C11"}</definedName>
    <definedName name="BEDS" localSheetId="3">#REF!</definedName>
    <definedName name="BEDS">#REF!</definedName>
    <definedName name="BERKS" localSheetId="3">#REF!</definedName>
    <definedName name="BERKS">#REF!</definedName>
    <definedName name="BMGHIndex" hidden="1">"O"</definedName>
    <definedName name="BUCKS" localSheetId="3">#REF!</definedName>
    <definedName name="BUCKS">#REF!</definedName>
    <definedName name="CAMBS" localSheetId="3">#REF!</definedName>
    <definedName name="CAMBS">#REF!</definedName>
    <definedName name="change1" hidden="1">{"CHARGE",#N/A,FALSE,"401C11"}</definedName>
    <definedName name="charge" hidden="1">{"CHARGE",#N/A,FALSE,"401C11"}</definedName>
    <definedName name="CHESHIRE" localSheetId="3">#REF!</definedName>
    <definedName name="CHESHIRE">#REF!</definedName>
    <definedName name="CHK_TOL">[7]InpActive!$F$1891</definedName>
    <definedName name="CHK_TOL_TAX">[7]InpActive!$F$1893</definedName>
    <definedName name="CLEVELAND" localSheetId="3">#REF!</definedName>
    <definedName name="CLEVELAND">#REF!</definedName>
    <definedName name="CLWYD" localSheetId="3">#REF!</definedName>
    <definedName name="CLWYD">#REF!</definedName>
    <definedName name="Codes">#REF!</definedName>
    <definedName name="CORNWALL" localSheetId="3">#REF!</definedName>
    <definedName name="CORNWALL">#REF!</definedName>
    <definedName name="CUMBRIA" localSheetId="3">#REF!</definedName>
    <definedName name="CUMBRIA">#REF!</definedName>
    <definedName name="da" hidden="1">#REF!</definedName>
    <definedName name="_xlnm.Database" localSheetId="3">#REF!</definedName>
    <definedName name="_xlnm.Database">#REF!</definedName>
    <definedName name="DERBYSHIRE" localSheetId="3">#REF!</definedName>
    <definedName name="DERBYSHIRE">#REF!</definedName>
    <definedName name="DEVON" localSheetId="3">#REF!</definedName>
    <definedName name="DEVON">#REF!</definedName>
    <definedName name="dnonames" localSheetId="3">#REF!</definedName>
    <definedName name="dnonames">#REF!</definedName>
    <definedName name="dog" hidden="1">{"NET",#N/A,FALSE,"401C11"}</definedName>
    <definedName name="DORSET" localSheetId="3">#REF!</definedName>
    <definedName name="DORSET">#REF!</definedName>
    <definedName name="DURHAM" localSheetId="3">#REF!</definedName>
    <definedName name="DURHAM">#REF!</definedName>
    <definedName name="DYFED" localSheetId="3">#REF!</definedName>
    <definedName name="DYFED">#REF!</definedName>
    <definedName name="E_SUSSEX" localSheetId="3">#REF!</definedName>
    <definedName name="E_SUSSEX">#REF!</definedName>
    <definedName name="eff_update">#REF!</definedName>
    <definedName name="el3.bp.capex">'[6]Exp''ture &amp; materiality'!$AG$66:$AG$84</definedName>
    <definedName name="el3.compnames">'[6]Exp''ture &amp; materiality'!$A$66:$A$84</definedName>
    <definedName name="ESSEX" localSheetId="3">#REF!</definedName>
    <definedName name="ESSEX">#REF!</definedName>
    <definedName name="EV__LASTREFTIME__" hidden="1">40339.4799074074</definedName>
    <definedName name="Expired" hidden="1">FALSE</definedName>
    <definedName name="F" hidden="1">{"bal",#N/A,FALSE,"working papers";"income",#N/A,FALSE,"working papers"}</definedName>
    <definedName name="fdraf" hidden="1">{"bal",#N/A,FALSE,"working papers";"income",#N/A,FALSE,"working papers"}</definedName>
    <definedName name="Fdraft" hidden="1">{"bal",#N/A,FALSE,"working papers";"income",#N/A,FALSE,"working papers"}</definedName>
    <definedName name="fe" localSheetId="3">#REF!</definedName>
    <definedName name="fe">#REF!</definedName>
    <definedName name="Foutput" hidden="1">#REF!</definedName>
    <definedName name="fsdfffd" hidden="1">#REF!</definedName>
    <definedName name="fsdfsd" hidden="1">#REF!</definedName>
    <definedName name="fsfds" hidden="1">#REF!</definedName>
    <definedName name="fsfsd" hidden="1">#REF!</definedName>
    <definedName name="General" localSheetId="3">#REF!</definedName>
    <definedName name="General">#REF!</definedName>
    <definedName name="General1" localSheetId="3">#REF!</definedName>
    <definedName name="General1">#REF!</definedName>
    <definedName name="General2" localSheetId="3">#REF!</definedName>
    <definedName name="General2">#REF!</definedName>
    <definedName name="GEOG9703" localSheetId="3">#REF!</definedName>
    <definedName name="GEOG9703">#REF!</definedName>
    <definedName name="gfff" hidden="1">{"CHARGE",#N/A,FALSE,"401C11"}</definedName>
    <definedName name="GLOS" localSheetId="3">#REF!</definedName>
    <definedName name="GLOS">#REF!</definedName>
    <definedName name="gross" hidden="1">{"GROSS",#N/A,FALSE,"401C11"}</definedName>
    <definedName name="gross1" hidden="1">{"GROSS",#N/A,FALSE,"401C11"}</definedName>
    <definedName name="GTR_MAN" localSheetId="3">#REF!</definedName>
    <definedName name="GTR_MAN">#REF!</definedName>
    <definedName name="GWENT" localSheetId="3">#REF!</definedName>
    <definedName name="GWENT">#REF!</definedName>
    <definedName name="GWYNEDD" localSheetId="3">#REF!</definedName>
    <definedName name="GWYNEDD">#REF!</definedName>
    <definedName name="HANTS" localSheetId="3">#REF!</definedName>
    <definedName name="HANTS">#REF!</definedName>
    <definedName name="hasdfjklhklj" hidden="1">{"NET",#N/A,FALSE,"401C11"}</definedName>
    <definedName name="help" hidden="1">{"CHARGE",#N/A,FALSE,"401C11"}</definedName>
    <definedName name="HEREFORD_W" localSheetId="3">#REF!</definedName>
    <definedName name="HEREFORD_W">#REF!</definedName>
    <definedName name="HERTS" localSheetId="3">#REF!</definedName>
    <definedName name="HERTS">#REF!</definedName>
    <definedName name="hghghhj" hidden="1">{"CHARGE",#N/A,FALSE,"401C11"}</definedName>
    <definedName name="HRG_Codes">#REF!</definedName>
    <definedName name="HTML_CodePage" hidden="1">1252</definedName>
    <definedName name="HTML_Control" hidden="1">{"'Trust by name'!$A$6:$E$350","'Trust by name'!$A$1:$D$348"}</definedName>
    <definedName name="HTML_Description" hidden="1">""</definedName>
    <definedName name="HTML_Email" hidden="1">""</definedName>
    <definedName name="HTML_Header" hidden="1">"Trust by name"</definedName>
    <definedName name="HTML_LastUpdate" hidden="1">"22/03/2001"</definedName>
    <definedName name="HTML_LineAfter" hidden="1">FALSE</definedName>
    <definedName name="HTML_LineBefore" hidden="1">FALSE</definedName>
    <definedName name="HTML_Name" hidden="1">"OISIII"</definedName>
    <definedName name="HTML_OBDlg2" hidden="1">TRUE</definedName>
    <definedName name="HTML_OBDlg4" hidden="1">TRUE</definedName>
    <definedName name="HTML_OS" hidden="1">0</definedName>
    <definedName name="HTML_PathFile" hidden="1">"G:\ACTIVITY\HELP\DTPANIC\2001-02\MyHTML.htm"</definedName>
    <definedName name="HTML_Title" hidden="1">"Section 1"</definedName>
    <definedName name="HUMBERSIDE" localSheetId="3">#REF!</definedName>
    <definedName name="HUMBERSIDE">#REF!</definedName>
    <definedName name="I_OF_WIGHT" localSheetId="3">#REF!</definedName>
    <definedName name="I_OF_WIGHT">#REF!</definedName>
    <definedName name="ICD_Codes">#REF!</definedName>
    <definedName name="interpretation">'[8]Catch up efficiency'!$I$7:$I$13</definedName>
    <definedName name="IQ_CH" hidden="1">110000</definedName>
    <definedName name="IQ_CQ" hidden="1">5000</definedName>
    <definedName name="IQ_CY" hidden="1">10000</definedName>
    <definedName name="IQ_DAILY" hidden="1">500000</definedName>
    <definedName name="IQ_DNTM" hidden="1">700000</definedName>
    <definedName name="IQ_EXPENSE_CODE_" hidden="1">80019595006</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41366.3748958333</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JFELL" hidden="1">#REF!</definedName>
    <definedName name="KENT" localSheetId="3">#REF!</definedName>
    <definedName name="KENT">#REF!</definedName>
    <definedName name="LANCS" localSheetId="3">#REF!</definedName>
    <definedName name="LANCS">#REF!</definedName>
    <definedName name="LEICS" localSheetId="3">#REF!</definedName>
    <definedName name="LEICS">#REF!</definedName>
    <definedName name="LINCS" localSheetId="3">#REF!</definedName>
    <definedName name="LINCS">#REF!</definedName>
    <definedName name="LONDON" localSheetId="3">#REF!</definedName>
    <definedName name="LONDON">#REF!</definedName>
    <definedName name="lst_acronyms">[9]F_Inputs_Clean!$C$7:$C$348</definedName>
    <definedName name="lst_all_companies">[9]Other_Inputs!$D$21:$U$21</definedName>
    <definedName name="lst_menus">'[9]Menu design'!$D$10:$I$10</definedName>
    <definedName name="lst_reference">[9]F_Inputs_Clean!$D$7:$D$348</definedName>
    <definedName name="lst_scenarios">[9]Scenarios!$E$3:$J$3</definedName>
    <definedName name="M_GLAM" localSheetId="3">#REF!</definedName>
    <definedName name="M_GLAM">#REF!</definedName>
    <definedName name="MERSEYSIDE" localSheetId="3">#REF!</definedName>
    <definedName name="MERSEYSIDE">#REF!</definedName>
    <definedName name="MFF_2014_15">#REF!</definedName>
    <definedName name="N_YORKS" localSheetId="3">#REF!</definedName>
    <definedName name="N_YORKS">#REF!</definedName>
    <definedName name="New" hidden="1">#REF!</definedName>
    <definedName name="NORFOLK" localSheetId="3">#REF!</definedName>
    <definedName name="NORFOLK">#REF!</definedName>
    <definedName name="NORTHANTS" localSheetId="3">#REF!</definedName>
    <definedName name="NORTHANTS">#REF!</definedName>
    <definedName name="NORTHUMBERLAND" localSheetId="3">#REF!</definedName>
    <definedName name="NORTHUMBERLAND">#REF!</definedName>
    <definedName name="NOTTS" localSheetId="3">#REF!</definedName>
    <definedName name="NOTTS">#REF!</definedName>
    <definedName name="ODS_Care_Trust_List">#REF!</definedName>
    <definedName name="ODS_List">#REF!</definedName>
    <definedName name="OISIII" hidden="1">#REF!</definedName>
    <definedName name="OPCS_Codes">#REF!</definedName>
    <definedName name="opt_actuals">'[9]Control Panel'!$H$22</definedName>
    <definedName name="opt_actuals_percentage">'[9]Control Panel'!$H$26</definedName>
    <definedName name="opt_baseline_bid_threshold">'[9]Control Panel'!$H$18</definedName>
    <definedName name="opt_baseline_cap">'[9]Control Panel'!$H$20</definedName>
    <definedName name="opt_bids">'[9]Control Panel'!$H$13</definedName>
    <definedName name="opt_bids_percentage">'[9]Control Panel'!$H$16</definedName>
    <definedName name="opt_gearing">'[9]Control Panel'!$H$44</definedName>
    <definedName name="opt_tax">'[9]Control Panel'!$H$46</definedName>
    <definedName name="opt_wacc">'[9]Control Panel'!$H$42</definedName>
    <definedName name="OXON" localSheetId="3">#REF!</definedName>
    <definedName name="OXON">#REF!</definedName>
    <definedName name="POWYS" localSheetId="3">#REF!</definedName>
    <definedName name="POWYS">#REF!</definedName>
    <definedName name="qfx" hidden="1">{"NET",#N/A,FALSE,"401C11"}</definedName>
    <definedName name="qwefqefa" hidden="1">#REF!</definedName>
    <definedName name="real" hidden="1">#REF!</definedName>
    <definedName name="rge" localSheetId="3">#REF!</definedName>
    <definedName name="rge">#REF!</definedName>
    <definedName name="rgwer" localSheetId="3">#REF!</definedName>
    <definedName name="rgwer">#REF!</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2</definedName>
    <definedName name="RiskUpdateDisplay" hidden="1">FALSE</definedName>
    <definedName name="RiskUseDifferentSeedForEachSim" hidden="1">FALSE</definedName>
    <definedName name="RiskUseFixedSeed" hidden="1">FALSE</definedName>
    <definedName name="RiskUseMultipleCPUs" hidden="1">TRUE</definedName>
    <definedName name="round_dp">#REF!</definedName>
    <definedName name="rytry" hidden="1">{"NET",#N/A,FALSE,"401C11"}</definedName>
    <definedName name="S_GLAM" localSheetId="3">#REF!</definedName>
    <definedName name="S_GLAM">#REF!</definedName>
    <definedName name="S_YORKS" localSheetId="3">#REF!</definedName>
    <definedName name="S_YORKS">#REF!</definedName>
    <definedName name="SAPBEXrevision" hidden="1">1</definedName>
    <definedName name="SAPBEXsysID" hidden="1">"BWB"</definedName>
    <definedName name="SAPBEXwbID" hidden="1">"49ZLUKBQR0WG29D9LLI3IBIIT"</definedName>
    <definedName name="SHROPS" localSheetId="3">#REF!</definedName>
    <definedName name="SHROPS">#REF!</definedName>
    <definedName name="SOMERSET" localSheetId="3">#REF!</definedName>
    <definedName name="SOMERSET">#REF!</definedName>
    <definedName name="sort" hidden="1">#REF!</definedName>
    <definedName name="STAFFS" localSheetId="3">#REF!</definedName>
    <definedName name="STAFFS">#REF!</definedName>
    <definedName name="SUFFOLK" localSheetId="3">#REF!</definedName>
    <definedName name="SUFFOLK">#REF!</definedName>
    <definedName name="SURREY" localSheetId="3">#REF!</definedName>
    <definedName name="SURREY">#REF!</definedName>
    <definedName name="Table3.4" hidden="1">{"CHARGE",#N/A,FALSE,"401C11"}</definedName>
    <definedName name="Test23" hidden="1">{"NET",#N/A,FALSE,"401C11"}</definedName>
    <definedName name="time">'[8]Catch up efficiency'!$C$6:$H$6</definedName>
    <definedName name="trdhtr" hidden="1">#REF!</definedName>
    <definedName name="TRK_TOL">[7]InpActive!$F$1895</definedName>
    <definedName name="TYNE_WEAR" localSheetId="3">#REF!</definedName>
    <definedName name="TYNE_WEAR">#REF!</definedName>
    <definedName name="W_GLAM" localSheetId="3">#REF!</definedName>
    <definedName name="W_GLAM">#REF!</definedName>
    <definedName name="W_MIDS" localSheetId="3">#REF!</definedName>
    <definedName name="W_MIDS">#REF!</definedName>
    <definedName name="W_SUSSEX" localSheetId="3">#REF!</definedName>
    <definedName name="W_SUSSEX">#REF!</definedName>
    <definedName name="W_YORKS" localSheetId="3">#REF!</definedName>
    <definedName name="W_YORKS">#REF!</definedName>
    <definedName name="WARWICKS" localSheetId="3">#REF!</definedName>
    <definedName name="WARWICKS">#REF!</definedName>
    <definedName name="wdfw" localSheetId="3">#REF!</definedName>
    <definedName name="wdfw">#REF!</definedName>
    <definedName name="wedfw" localSheetId="3">#REF!</definedName>
    <definedName name="wedfw">#REF!</definedName>
    <definedName name="wefw" localSheetId="3">#REF!</definedName>
    <definedName name="wefw">#REF!</definedName>
    <definedName name="wefwe" localSheetId="3">#REF!</definedName>
    <definedName name="wefwe">#REF!</definedName>
    <definedName name="wefwerf" localSheetId="3">#REF!</definedName>
    <definedName name="wefwerf">#REF!</definedName>
    <definedName name="wert" hidden="1">{"GROSS",#N/A,FALSE,"401C11"}</definedName>
    <definedName name="WILTS" localSheetId="3">#REF!</definedName>
    <definedName name="WILTS">#REF!</definedName>
    <definedName name="wombat" hidden="1">#REF!</definedName>
    <definedName name="wotsthis" hidden="1">{"P&amp;L phased",#N/A,FALSE,"P and L";"Interest phased",#N/A,FALSE,"Interest";"Cshf phased",#N/A,FALSE,"Cashflow";"BSheet phased",#N/A,FALSE,"B Sheet";"Capex phased",#N/A,FALSE,"Capex"}</definedName>
    <definedName name="wrn.CHARGE." hidden="1">{"CHARGE",#N/A,FALSE,"401C11"}</definedName>
    <definedName name="wrn.GROSS." hidden="1">{"GROSS",#N/A,FALSE,"401C11"}</definedName>
    <definedName name="wrn.NET." hidden="1">{"NET",#N/A,FALSE,"401C11"}</definedName>
    <definedName name="wrn.papersdraft" hidden="1">{"bal",#N/A,FALSE,"working papers";"income",#N/A,FALSE,"working papers"}</definedName>
    <definedName name="wrn.Print._.5._.and._.12." hidden="1">{"EBIT 5",#N/A,FALSE,"EBIT";"NPAT 5",#N/A,FALSE,"EBIT";"EBITDA 5",#N/A,FALSE,"EBIT";"INTEREST 5",#N/A,FALSE,"EBIT";"TAX 5",#N/A,FALSE,"EBIT";"MI 5",#N/A,FALSE,"EBIT";"3G 5",#N/A,FALSE,"EBIT";"E-Com 5",#N/A,FALSE,"EBIT";"EBIT 12",#N/A,FALSE,"EBIT";"NPAT 12",#N/A,FALSE,"EBIT";"EBITDA 12",#N/A,FALSE,"EBIT";"INTEREST 12",#N/A,FALSE,"EBIT";"TAX 12",#N/A,FALSE,"EBIT";"MI 12",#N/A,FALSE,"EBIT"}</definedName>
    <definedName name="wrn.Print._.Phased." hidden="1">{"P&amp;L phased",#N/A,FALSE,"P and L";"Interest phased",#N/A,FALSE,"Interest";"Cshf phased",#N/A,FALSE,"Cashflow";"BSheet phased",#N/A,FALSE,"B Sheet";"Capex phased",#N/A,FALSE,"Capex"}</definedName>
    <definedName name="wrn.wpapers." hidden="1">{"bal",#N/A,FALSE,"working papers";"income",#N/A,FALSE,"working papers"}</definedName>
    <definedName name="xxx" hidden="1">{"CHARGE",#N/A,FALSE,"401C11"}</definedName>
    <definedName name="yhnry" localSheetId="3">#REF!</definedName>
    <definedName name="yhnry">#REF!</definedName>
    <definedName name="yyy" hidden="1">{"GROSS",#N/A,FALSE,"401C11"}</definedName>
    <definedName name="zzz" hidden="1">{"NET",#N/A,FALSE,"401C11"}</definedName>
  </definedNames>
  <calcPr calcId="152511"/>
</workbook>
</file>

<file path=xl/calcChain.xml><?xml version="1.0" encoding="utf-8"?>
<calcChain xmlns="http://schemas.openxmlformats.org/spreadsheetml/2006/main">
  <c r="I18" i="83" l="1"/>
  <c r="G18" i="83" l="1"/>
  <c r="G14" i="83"/>
  <c r="G15" i="83"/>
  <c r="G16" i="83"/>
  <c r="G17" i="83"/>
  <c r="G19" i="83"/>
  <c r="G20" i="83"/>
  <c r="G21" i="83"/>
  <c r="G22" i="83"/>
  <c r="G23" i="83"/>
  <c r="G13" i="83"/>
  <c r="H9" i="41" l="1"/>
  <c r="I9" i="41"/>
  <c r="J9" i="41"/>
  <c r="K9" i="41"/>
  <c r="L9" i="41"/>
  <c r="A13" i="41"/>
  <c r="A14" i="41"/>
  <c r="A15" i="41"/>
  <c r="A16" i="41"/>
  <c r="A17" i="41"/>
  <c r="A62" i="41"/>
  <c r="A61" i="41"/>
  <c r="A60" i="41"/>
  <c r="A59" i="41"/>
  <c r="A58" i="41"/>
  <c r="A57" i="41"/>
  <c r="A56" i="41"/>
  <c r="A55" i="41"/>
  <c r="A54" i="41"/>
  <c r="A53" i="41"/>
  <c r="A52" i="41"/>
  <c r="A51" i="41"/>
  <c r="A50" i="41"/>
  <c r="A49" i="41"/>
  <c r="A48" i="41"/>
  <c r="A47" i="41"/>
  <c r="A46" i="41"/>
  <c r="A45" i="41"/>
  <c r="A44" i="41"/>
  <c r="A43" i="41"/>
  <c r="A42" i="41"/>
  <c r="A41" i="41"/>
  <c r="A40" i="41"/>
  <c r="A39" i="41"/>
  <c r="A38" i="41"/>
  <c r="A37" i="41"/>
  <c r="A36" i="41"/>
  <c r="A35" i="41"/>
  <c r="A34" i="41"/>
  <c r="A33" i="41"/>
  <c r="A32" i="41"/>
  <c r="A31" i="41"/>
  <c r="A30" i="41"/>
  <c r="A29" i="41"/>
  <c r="A28" i="41"/>
  <c r="A27" i="41"/>
  <c r="A26" i="41"/>
  <c r="A25" i="41"/>
  <c r="A24" i="41"/>
  <c r="A23" i="41"/>
  <c r="A22" i="41"/>
  <c r="A21" i="41"/>
  <c r="A20" i="41"/>
  <c r="A19" i="41"/>
  <c r="A18" i="41"/>
  <c r="A12" i="41"/>
  <c r="A11" i="41"/>
  <c r="A10" i="41"/>
  <c r="A9" i="41"/>
  <c r="A8" i="41"/>
  <c r="M9" i="41" l="1"/>
  <c r="D14" i="83" s="1"/>
  <c r="K24" i="83" l="1"/>
  <c r="I23" i="75" l="1"/>
  <c r="I25" i="75" l="1"/>
  <c r="I19" i="75" l="1"/>
  <c r="I35" i="75" l="1"/>
  <c r="I34" i="75"/>
  <c r="I33" i="75"/>
  <c r="I32" i="75"/>
  <c r="I31" i="75"/>
  <c r="I30" i="75"/>
  <c r="I29" i="75"/>
  <c r="I27" i="75"/>
  <c r="I26" i="75"/>
  <c r="I24" i="75"/>
  <c r="I22" i="75"/>
  <c r="I21" i="75"/>
  <c r="I20" i="75"/>
  <c r="L18" i="41" l="1"/>
  <c r="K18" i="41"/>
  <c r="J18" i="41"/>
  <c r="I18" i="41"/>
  <c r="H18" i="41"/>
  <c r="L17" i="41"/>
  <c r="K17" i="41"/>
  <c r="J17" i="41"/>
  <c r="I17" i="41"/>
  <c r="H17" i="41"/>
  <c r="L16" i="41"/>
  <c r="K16" i="41"/>
  <c r="J16" i="41"/>
  <c r="I16" i="41"/>
  <c r="H16" i="41"/>
  <c r="L15" i="41"/>
  <c r="K15" i="41"/>
  <c r="J15" i="41"/>
  <c r="I15" i="41"/>
  <c r="H15" i="41"/>
  <c r="L14" i="41"/>
  <c r="K14" i="41"/>
  <c r="J14" i="41"/>
  <c r="I14" i="41"/>
  <c r="H14" i="41"/>
  <c r="L8" i="41"/>
  <c r="H8" i="41"/>
  <c r="L13" i="41"/>
  <c r="K13" i="41"/>
  <c r="J13" i="41"/>
  <c r="I13" i="41"/>
  <c r="H13" i="41"/>
  <c r="L12" i="41"/>
  <c r="K12" i="41"/>
  <c r="J12" i="41"/>
  <c r="I12" i="41"/>
  <c r="H12" i="41"/>
  <c r="L11" i="41"/>
  <c r="K11" i="41"/>
  <c r="J11" i="41"/>
  <c r="I11" i="41"/>
  <c r="H11" i="41"/>
  <c r="L10" i="41"/>
  <c r="K10" i="41"/>
  <c r="H10" i="41"/>
  <c r="I8" i="41"/>
  <c r="J10" i="41"/>
  <c r="K8" i="41"/>
  <c r="I10" i="41"/>
  <c r="J8" i="41"/>
  <c r="M14" i="41" l="1"/>
  <c r="D19" i="83" s="1"/>
  <c r="M15" i="41"/>
  <c r="D20" i="83" s="1"/>
  <c r="M8" i="41"/>
  <c r="D13" i="83" s="1"/>
  <c r="M16" i="41"/>
  <c r="D21" i="83" s="1"/>
  <c r="M17" i="41"/>
  <c r="D22" i="83" s="1"/>
  <c r="M18" i="41"/>
  <c r="M13" i="41"/>
  <c r="M11" i="41"/>
  <c r="D16" i="83" s="1"/>
  <c r="M10" i="41"/>
  <c r="D15" i="83" s="1"/>
  <c r="M12" i="41"/>
  <c r="D17" i="83" s="1"/>
  <c r="H14" i="83"/>
  <c r="C28" i="75" l="1"/>
  <c r="D28" i="75" s="1"/>
  <c r="D23" i="83"/>
  <c r="C36" i="75"/>
  <c r="I36" i="75" s="1"/>
  <c r="D18" i="83"/>
  <c r="H18" i="83" s="1"/>
  <c r="E24" i="83"/>
  <c r="H15" i="83"/>
  <c r="H17" i="83"/>
  <c r="H22" i="83"/>
  <c r="C8" i="79" l="1"/>
  <c r="I28" i="75"/>
  <c r="H21" i="83"/>
  <c r="H16" i="83"/>
  <c r="H19" i="83"/>
  <c r="H20" i="83"/>
  <c r="J17" i="83"/>
  <c r="J22" i="83"/>
  <c r="J15" i="83"/>
  <c r="J14" i="83" l="1"/>
  <c r="L17" i="83"/>
  <c r="M17" i="83"/>
  <c r="M15" i="83"/>
  <c r="L15" i="83"/>
  <c r="L22" i="83"/>
  <c r="M22" i="83"/>
  <c r="J20" i="83"/>
  <c r="J21" i="83"/>
  <c r="J16" i="83"/>
  <c r="J19" i="83"/>
  <c r="M14" i="83" l="1"/>
  <c r="L14" i="83"/>
  <c r="D24" i="83"/>
  <c r="H13" i="83"/>
  <c r="M21" i="83"/>
  <c r="L21" i="83"/>
  <c r="M20" i="83"/>
  <c r="L20" i="83"/>
  <c r="M19" i="83"/>
  <c r="L19" i="83"/>
  <c r="M16" i="83"/>
  <c r="L16" i="83"/>
  <c r="J13" i="83" l="1"/>
  <c r="L13" i="83" l="1"/>
  <c r="M13" i="83"/>
  <c r="J18" i="83" l="1"/>
  <c r="G24" i="83"/>
  <c r="F24" i="83" l="1"/>
  <c r="H23" i="83"/>
  <c r="M18" i="83"/>
  <c r="L18" i="83"/>
  <c r="H24" i="83" l="1"/>
  <c r="J24" i="83" s="1"/>
  <c r="J23" i="83"/>
  <c r="L23" i="83" l="1"/>
  <c r="L24" i="83" s="1"/>
  <c r="M23" i="83"/>
  <c r="M24" i="83" s="1"/>
</calcChain>
</file>

<file path=xl/sharedStrings.xml><?xml version="1.0" encoding="utf-8"?>
<sst xmlns="http://schemas.openxmlformats.org/spreadsheetml/2006/main" count="212" uniqueCount="116">
  <si>
    <t>ANH</t>
  </si>
  <si>
    <t>NES</t>
  </si>
  <si>
    <t>NWT</t>
  </si>
  <si>
    <t>SRN</t>
  </si>
  <si>
    <t>SVT</t>
  </si>
  <si>
    <t>SWB</t>
  </si>
  <si>
    <t>TMS</t>
  </si>
  <si>
    <t>WSH</t>
  </si>
  <si>
    <t>WSX</t>
  </si>
  <si>
    <t>YKY</t>
  </si>
  <si>
    <t>AFW</t>
  </si>
  <si>
    <t>BRL</t>
  </si>
  <si>
    <t>DVW</t>
  </si>
  <si>
    <t>PRT</t>
  </si>
  <si>
    <t>SES</t>
  </si>
  <si>
    <t>SEW</t>
  </si>
  <si>
    <t>SSC</t>
  </si>
  <si>
    <t>Company</t>
  </si>
  <si>
    <t>Assessor's name</t>
  </si>
  <si>
    <t>Date completed</t>
  </si>
  <si>
    <t>Peer review (initials, date and QA log ref.)</t>
  </si>
  <si>
    <t>Control</t>
  </si>
  <si>
    <t>Assessment</t>
  </si>
  <si>
    <t>Assessment gates</t>
  </si>
  <si>
    <t>References</t>
  </si>
  <si>
    <t>Need for investment</t>
  </si>
  <si>
    <t>Need for adjustment</t>
  </si>
  <si>
    <t>Management control</t>
  </si>
  <si>
    <t>Best option for customers</t>
  </si>
  <si>
    <t>Robustness and efficiency of costs</t>
  </si>
  <si>
    <t>Customer protection</t>
  </si>
  <si>
    <t>Affordability</t>
  </si>
  <si>
    <t>Board assurance</t>
  </si>
  <si>
    <t>Wholesale level</t>
  </si>
  <si>
    <t>Enhancement line BoN code</t>
  </si>
  <si>
    <t>Enhancement line description</t>
  </si>
  <si>
    <t>Pass</t>
  </si>
  <si>
    <t>Ofwat view of allowance for AMP7 (£m)</t>
  </si>
  <si>
    <t>Gates</t>
  </si>
  <si>
    <t>Gate 1. Misallocation</t>
  </si>
  <si>
    <t>The assessor and QA</t>
  </si>
  <si>
    <t>Evidence and references</t>
  </si>
  <si>
    <t>[Insert evidence and references]</t>
  </si>
  <si>
    <t>Capex requested by the company AMP7 (£m)</t>
  </si>
  <si>
    <t>Capex to carry through Gate 2 AMP7 (£m)</t>
  </si>
  <si>
    <t>SVE</t>
  </si>
  <si>
    <t>HDD</t>
  </si>
  <si>
    <t>Fail</t>
  </si>
  <si>
    <t>Partial pass</t>
  </si>
  <si>
    <t>Capex carried through deep dive AMP7  (£m)</t>
  </si>
  <si>
    <t>Cover sheet</t>
  </si>
  <si>
    <t>Capex excluded because is requested by the company via CACs AMP7 (£m)</t>
  </si>
  <si>
    <t>Capex excluded because is covered by 
ODIs AMP7 (£m)</t>
  </si>
  <si>
    <t>WWS2005CAS</t>
  </si>
  <si>
    <t>S3013CAS</t>
  </si>
  <si>
    <t>S3014CAS</t>
  </si>
  <si>
    <t>S3015CAS</t>
  </si>
  <si>
    <t>S3017CAS</t>
  </si>
  <si>
    <t>realS3017CAS</t>
  </si>
  <si>
    <t>Wholesale wastewater</t>
  </si>
  <si>
    <t>Data</t>
  </si>
  <si>
    <t>sve_appendix_a8_securing_cost_efficiency.pdf</t>
  </si>
  <si>
    <t xml:space="preserve">Allowed costs </t>
  </si>
  <si>
    <t>Peer review (initials, date)</t>
  </si>
  <si>
    <t>BoN code</t>
  </si>
  <si>
    <t>Enhancement line</t>
  </si>
  <si>
    <t>Cost allowance for AMP7 (£m)</t>
  </si>
  <si>
    <t>Capex allowed - network plus</t>
  </si>
  <si>
    <t>Total</t>
  </si>
  <si>
    <t>P removal - activated sludge</t>
  </si>
  <si>
    <t>Chemical removal</t>
  </si>
  <si>
    <t>Capex reallocated out to other lines</t>
  </si>
  <si>
    <t>Capex reallocated in to this line</t>
  </si>
  <si>
    <t>Capex in business plan - wholesale wastewater</t>
  </si>
  <si>
    <t>Capex allowed - wholesale wastewater</t>
  </si>
  <si>
    <t>Proportion of Bioresources</t>
  </si>
  <si>
    <t>Capex allowed - Bioresources</t>
  </si>
  <si>
    <t>P removal at ASPs</t>
  </si>
  <si>
    <t>Sanitary parameters</t>
  </si>
  <si>
    <t>£m, 2017-18 prices</t>
  </si>
  <si>
    <t>N/A</t>
  </si>
  <si>
    <t>sve_appendix_a8_securing_cost_efficiency.pdf, p115</t>
  </si>
  <si>
    <t xml:space="preserve">The two discharge relocation schemes are colour-coded 'Green' and hence the Real Options mechanism which affords customers protection in the event that the need for the schemes is not confirmed does not apply. However, although driven by the Habitats Directive, both schemes have a Water Framework Directive secondary driver and therefore are covered by the proposed performance commitment C02 "Improvements in WFD criteria".
</t>
  </si>
  <si>
    <t>Net capex reallocated in</t>
  </si>
  <si>
    <t>Year</t>
  </si>
  <si>
    <t>Code</t>
  </si>
  <si>
    <t>NEP ~ Discharge relocation - capex</t>
  </si>
  <si>
    <t>£m 2017-18 prices</t>
  </si>
  <si>
    <t>AMP7 total</t>
  </si>
  <si>
    <t>Discharge relocation business plan costs</t>
  </si>
  <si>
    <t>NEP ~ Discharge relocation</t>
  </si>
  <si>
    <t>Capex after reallocations</t>
  </si>
  <si>
    <t>Modelled allowance</t>
  </si>
  <si>
    <t>KB &amp; KR</t>
  </si>
  <si>
    <t>DN, MG 22/01/2019</t>
  </si>
  <si>
    <t xml:space="preserve">Companies are not merely environmental contractors and it is reasonable to expect them to negotiate with the relevant quality regulators to ensure that the interpretation of the statutory obligations as set out in WINEP is in the best interests of both customers and the environment, and represent good value. We consider that Severn Trent's bald statement that statutory requirements are beyond a company's control is an over-simplification in this regard.
</t>
  </si>
  <si>
    <t>KB / KR</t>
  </si>
  <si>
    <t>MG</t>
  </si>
  <si>
    <t xml:space="preserve">The information provided in Severn Trent's business plan is insufficient to enable an assessment of best value for customers for these c.£18 million schemes. There appears to be no explanation of the scope of work proposed for each scheme, and no description of other solutions which were considered but rejected. While the Habitats Directive driven enhancements are not required to be cost beneficial, the Directive does offer some flexibility and offers derogations from its standard requirements in certain circumstances. We are unclear as to whether there has been any exploration of possible derogations or compensatory measures in view of the distance to a relocated outfall on the River Trent and the associated high cost of the schemes.
Also, there is no evidence to demonstrate that either on-site P removal or catchment management measures or works' closure and diversion of flows to another STW have been considered. 
</t>
  </si>
  <si>
    <t>Gates and Shallow dive sheet</t>
  </si>
  <si>
    <t>Deep dive sheet - Severn Trent Water</t>
  </si>
  <si>
    <t>Units, price base</t>
  </si>
  <si>
    <t>P removal at filter beds</t>
  </si>
  <si>
    <t>Assessor(s)</t>
  </si>
  <si>
    <t xml:space="preserve">Units  </t>
  </si>
  <si>
    <t>Capex to reallocate to other line AMP7 (£m)</t>
  </si>
  <si>
    <t>Description of line to reallocate capex to</t>
  </si>
  <si>
    <t>BoN code of line to reallocate capex to</t>
  </si>
  <si>
    <t>WINEP3, Environment Agency, March 2018
Response to Query No. SVE_IAP_CA-021</t>
  </si>
  <si>
    <t xml:space="preserve">The company's response to business plan query SVE-IAP-CA-021 confirms the statutory nature of the required enhancement. It clarifies that this expenditure "reflects two Habitats Directive projects where the obligation is to address a breach of the CSMG river flow targets. Flows in the river Mease SAC are significantly above the naturalised flow targets set by Natural England and the WINEP obligation is specifically to relocate [SVE's] effluent discharges to a different river." 
</t>
  </si>
  <si>
    <t>The requirements defined in WINEP3 have a statutory basis and we accept that they represent enhancements over and above the current level of service to the environment and which require investment over base service levels to deliver.</t>
  </si>
  <si>
    <t>MG, 22/01/2019</t>
  </si>
  <si>
    <t>Discharge relocation</t>
  </si>
  <si>
    <r>
      <t xml:space="preserve">Severn Trent states (on p116) that its 'approach has allowed us to make successive reductions in the proposed programme costs'. However, this does not appear to be a relevant comment as the table on p153 indicates that the Habitats Directive-driven schemes actually represent an increase in the envisaged programme scope since mid-2015. 
It is a concern that no detail as to how the costs of these schemes have been derived is provided, particularly in view of the fact that the only other comparable SVT scheme we have details for (Epworth STW in AMP5) was costed at £2.614m. Historic discharge relocation schemes delivered by other companies (e.g. at Stressholme (NES) which is a much larger STW) have also been significantly less expensive. With the information to hand we are unable to take a view on either the efficiency of the costs or the degree of assurance to which the estimates have been subjected.
</t>
    </r>
    <r>
      <rPr>
        <b/>
        <sz val="10"/>
        <color theme="1"/>
        <rFont val="Gill Sans MT"/>
        <family val="2"/>
      </rPr>
      <t/>
    </r>
  </si>
  <si>
    <t xml:space="preserve">The Business Plan table commentary and Appendix 8g explain that the proposed expenditure is for investment at three sites (Bishop Wilton, Ingbirchworth and Kirk Smeaton) to relocate their discharges to nearby larger STWs to meet WINEP3 P removal requirements (under the WFD_IMPg driver) at the lowest wholelife cost. In view of its stated purpose we consider it appropriate to reallocate the proposed expenditure to one of the standard P removal  lines in table WWS2 (S3013CAS). 
</t>
  </si>
  <si>
    <t>In completing table WWS2 companies are required to allocate costs according to the driver as described in the line definition rather than the solution employed to meet the objective (ref: "Updated guidance for the Final Business Plan data tables", p65). SVE's response to query SVE-IAP-CA-021 clarifies that of the total of £107.835m capex some £89.716m is driven by obligations for which there are other standard lines in table WWS2. We consider it appropriate to allocate this expenditure to these other lines in line with the above guidance. Therefore we are reallocating the £89.716m to the lines for chemicals removal, P removal at ASPs, P removal at filter bed plants and sanitary parameter reduction in the amounts stated in the query response. The remaining £18.128m in the discharge relocation line is deep dived.</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</si>
</sst>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00_);_(* \(#,##0.00\);_(* &quot;-&quot;??_);_(@_)"/>
    <numFmt numFmtId="165" formatCode="#,##0.0"/>
    <numFmt numFmtId="166" formatCode="#,##0_);\(#,##0\);&quot;-  &quot;;&quot; &quot;@&quot; &quot;"/>
    <numFmt numFmtId="167" formatCode="_-* #,##0.0_-;\-* #,##0.0_-;_-* &quot;-&quot;??_-;_-@_-"/>
    <numFmt numFmtId="168" formatCode="_-* #,##0.0000_-;\-* #,##0.0000_-;_-* &quot;-&quot;??_-;_-@_-"/>
    <numFmt numFmtId="169" formatCode="#,##0.000"/>
    <numFmt numFmtId="170" formatCode="_(* #,##0.000_);_(* \(#,##0.000\);_(* &quot;-&quot;??_);_(@_)"/>
  </numFmts>
  <fonts count="32" x14ac:knownFonts="1">
    <font>
      <sz val="11"/>
      <color theme="1"/>
      <name val="Calibri"/>
      <family val="2"/>
      <scheme val="minor"/>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0"/>
      <name val="Arial"/>
      <family val="2"/>
    </font>
    <font>
      <sz val="11"/>
      <color indexed="8"/>
      <name val="Calibri"/>
      <family val="2"/>
      <scheme val="minor"/>
    </font>
    <font>
      <sz val="11"/>
      <color theme="1"/>
      <name val="Calibri"/>
      <family val="2"/>
      <scheme val="minor"/>
    </font>
    <font>
      <b/>
      <sz val="14"/>
      <color theme="1"/>
      <name val="Calibri"/>
      <family val="2"/>
      <scheme val="minor"/>
    </font>
    <font>
      <b/>
      <sz val="14"/>
      <color theme="1"/>
      <name val="Gill Sans MT"/>
      <family val="2"/>
    </font>
    <font>
      <sz val="10"/>
      <color theme="1"/>
      <name val="Gill Sans MT"/>
      <family val="2"/>
    </font>
    <font>
      <b/>
      <sz val="10"/>
      <color theme="1"/>
      <name val="Gill Sans MT"/>
      <family val="2"/>
    </font>
    <font>
      <b/>
      <sz val="10"/>
      <name val="Gill Sans MT"/>
      <family val="2"/>
    </font>
    <font>
      <sz val="10"/>
      <name val="Gill Sans MT"/>
      <family val="2"/>
    </font>
    <font>
      <sz val="10"/>
      <color theme="1"/>
      <name val="Calibri"/>
      <family val="2"/>
      <scheme val="minor"/>
    </font>
    <font>
      <b/>
      <i/>
      <sz val="10"/>
      <color theme="1"/>
      <name val="Gill Sans MT"/>
      <family val="2"/>
    </font>
    <font>
      <sz val="11"/>
      <color rgb="FFFF0000"/>
      <name val="Gill Sans MT"/>
      <family val="2"/>
    </font>
    <font>
      <sz val="9"/>
      <name val="Gill Sans MT"/>
      <family val="2"/>
    </font>
    <font>
      <sz val="11"/>
      <color theme="1"/>
      <name val="Gill Sans MT"/>
      <family val="2"/>
    </font>
    <font>
      <i/>
      <sz val="11"/>
      <color rgb="FF7F7F7F"/>
      <name val="Arial"/>
      <family val="2"/>
    </font>
    <font>
      <b/>
      <sz val="10"/>
      <color theme="1"/>
      <name val="Calibri"/>
      <family val="2"/>
      <scheme val="minor"/>
    </font>
    <font>
      <sz val="10"/>
      <color theme="1"/>
      <name val="Arial"/>
      <family val="2"/>
    </font>
    <font>
      <i/>
      <sz val="10"/>
      <color rgb="FF7F7F7F"/>
      <name val="Calibri"/>
      <family val="2"/>
      <scheme val="minor"/>
    </font>
    <font>
      <b/>
      <sz val="10"/>
      <name val="Calibri"/>
      <family val="2"/>
      <scheme val="minor"/>
    </font>
    <font>
      <sz val="14"/>
      <color theme="3"/>
      <name val="Calibri"/>
      <family val="2"/>
      <scheme val="minor"/>
    </font>
    <font>
      <sz val="12"/>
      <color theme="3"/>
      <name val="Calibri"/>
      <family val="2"/>
      <scheme val="minor"/>
    </font>
    <font>
      <b/>
      <sz val="10"/>
      <color theme="3"/>
      <name val="Calibri"/>
      <family val="2"/>
      <scheme val="minor"/>
    </font>
  </fonts>
  <fills count="8">
    <fill>
      <patternFill patternType="none"/>
    </fill>
    <fill>
      <patternFill patternType="gray125"/>
    </fill>
    <fill>
      <patternFill patternType="solid">
        <fgColor theme="2"/>
        <bgColor indexed="64"/>
      </patternFill>
    </fill>
    <fill>
      <patternFill patternType="solid">
        <fgColor theme="0" tint="-4.9989318521683403E-2"/>
        <bgColor indexed="64"/>
      </patternFill>
    </fill>
    <fill>
      <patternFill patternType="solid">
        <fgColor theme="9"/>
        <bgColor indexed="64"/>
      </patternFill>
    </fill>
    <fill>
      <patternFill patternType="solid">
        <fgColor theme="0" tint="-0.14999847407452621"/>
        <bgColor indexed="64"/>
      </patternFill>
    </fill>
    <fill>
      <patternFill patternType="solid">
        <fgColor theme="0"/>
        <bgColor indexed="64"/>
      </patternFill>
    </fill>
    <fill>
      <patternFill patternType="solid">
        <fgColor theme="4" tint="0.7999816888943144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theme="0" tint="-0.499984740745262"/>
      </bottom>
      <diagonal/>
    </border>
    <border>
      <left style="thin">
        <color indexed="64"/>
      </left>
      <right/>
      <top/>
      <bottom/>
      <diagonal/>
    </border>
    <border>
      <left style="thin">
        <color indexed="64"/>
      </left>
      <right style="thin">
        <color indexed="64"/>
      </right>
      <top/>
      <bottom/>
      <diagonal/>
    </border>
  </borders>
  <cellStyleXfs count="22">
    <xf numFmtId="0" fontId="0" fillId="0" borderId="0"/>
    <xf numFmtId="0" fontId="10" fillId="0" borderId="0"/>
    <xf numFmtId="0" fontId="9" fillId="0" borderId="0"/>
    <xf numFmtId="0" fontId="11" fillId="0" borderId="0"/>
    <xf numFmtId="0" fontId="12" fillId="0" borderId="0"/>
    <xf numFmtId="0" fontId="8" fillId="0" borderId="0"/>
    <xf numFmtId="164" fontId="12" fillId="0" borderId="0" applyFont="0" applyFill="0" applyBorder="0" applyAlignment="0" applyProtection="0"/>
    <xf numFmtId="0" fontId="7" fillId="0" borderId="0"/>
    <xf numFmtId="166" fontId="6" fillId="0" borderId="0" applyFont="0" applyFill="0" applyBorder="0" applyProtection="0">
      <alignment vertical="top"/>
    </xf>
    <xf numFmtId="0" fontId="12" fillId="0" borderId="0"/>
    <xf numFmtId="164" fontId="12" fillId="0" borderId="0" applyFont="0" applyFill="0" applyBorder="0" applyAlignment="0" applyProtection="0"/>
    <xf numFmtId="0" fontId="5" fillId="0" borderId="0"/>
    <xf numFmtId="0" fontId="4" fillId="0" borderId="0"/>
    <xf numFmtId="0" fontId="4" fillId="0" borderId="0"/>
    <xf numFmtId="164" fontId="12" fillId="0" borderId="0" applyFont="0" applyFill="0" applyBorder="0" applyAlignment="0" applyProtection="0"/>
    <xf numFmtId="0" fontId="12" fillId="0" borderId="0"/>
    <xf numFmtId="0" fontId="3" fillId="0" borderId="0"/>
    <xf numFmtId="0" fontId="24" fillId="0" borderId="0" applyNumberFormat="0" applyFill="0" applyBorder="0" applyAlignment="0" applyProtection="0"/>
    <xf numFmtId="164" fontId="2" fillId="0" borderId="0" applyFont="0" applyFill="0" applyBorder="0" applyAlignment="0" applyProtection="0"/>
    <xf numFmtId="9" fontId="2" fillId="0" borderId="0" applyFont="0" applyFill="0" applyBorder="0" applyAlignment="0" applyProtection="0"/>
    <xf numFmtId="0" fontId="2" fillId="0" borderId="0"/>
    <xf numFmtId="164" fontId="1" fillId="0" borderId="0" applyFont="0" applyFill="0" applyBorder="0" applyAlignment="0" applyProtection="0"/>
  </cellStyleXfs>
  <cellXfs count="105">
    <xf numFmtId="0" fontId="0" fillId="0" borderId="0" xfId="0"/>
    <xf numFmtId="0" fontId="14" fillId="4" borderId="0" xfId="9" applyFont="1" applyFill="1" applyAlignment="1">
      <alignment vertical="center"/>
    </xf>
    <xf numFmtId="0" fontId="15" fillId="0" borderId="0" xfId="0" applyFont="1"/>
    <xf numFmtId="0" fontId="18" fillId="0" borderId="0" xfId="0" applyFont="1"/>
    <xf numFmtId="0" fontId="16" fillId="0" borderId="0" xfId="0" applyFont="1"/>
    <xf numFmtId="0" fontId="13" fillId="4" borderId="0" xfId="9" applyFont="1" applyFill="1" applyAlignment="1">
      <alignment vertical="center"/>
    </xf>
    <xf numFmtId="0" fontId="19" fillId="0" borderId="0" xfId="0" applyFont="1"/>
    <xf numFmtId="0" fontId="14" fillId="0" borderId="0" xfId="9" applyFont="1" applyAlignment="1">
      <alignment vertical="center"/>
    </xf>
    <xf numFmtId="0" fontId="15" fillId="0" borderId="1" xfId="0" applyFont="1" applyBorder="1"/>
    <xf numFmtId="0" fontId="17" fillId="0" borderId="0" xfId="0" applyFont="1"/>
    <xf numFmtId="0" fontId="18" fillId="0" borderId="0" xfId="1" applyFont="1"/>
    <xf numFmtId="0" fontId="15" fillId="6" borderId="1" xfId="0" applyFont="1" applyFill="1" applyBorder="1" applyAlignment="1">
      <alignment horizontal="left"/>
    </xf>
    <xf numFmtId="0" fontId="15" fillId="0" borderId="1" xfId="0" applyFont="1" applyBorder="1" applyAlignment="1">
      <alignment vertical="top"/>
    </xf>
    <xf numFmtId="0" fontId="15" fillId="0" borderId="0" xfId="0" applyFont="1" applyAlignment="1">
      <alignment horizontal="left" wrapText="1"/>
    </xf>
    <xf numFmtId="0" fontId="20" fillId="0" borderId="0" xfId="0" applyFont="1" applyAlignment="1">
      <alignment horizontal="left" indent="1"/>
    </xf>
    <xf numFmtId="0" fontId="15" fillId="0" borderId="0" xfId="0" applyFont="1" applyAlignment="1">
      <alignment vertical="top"/>
    </xf>
    <xf numFmtId="0" fontId="15" fillId="0" borderId="1" xfId="0" applyFont="1" applyBorder="1" applyAlignment="1">
      <alignment horizontal="left" wrapText="1"/>
    </xf>
    <xf numFmtId="0" fontId="15" fillId="0" borderId="0" xfId="0" applyFont="1" applyBorder="1" applyAlignment="1">
      <alignment vertical="top"/>
    </xf>
    <xf numFmtId="0" fontId="15" fillId="0" borderId="0" xfId="0" applyFont="1" applyBorder="1"/>
    <xf numFmtId="0" fontId="16" fillId="0" borderId="6" xfId="0" applyFont="1" applyBorder="1"/>
    <xf numFmtId="0" fontId="15" fillId="0" borderId="6" xfId="0" applyFont="1" applyBorder="1"/>
    <xf numFmtId="0" fontId="15" fillId="0" borderId="4" xfId="0" applyFont="1" applyBorder="1"/>
    <xf numFmtId="14" fontId="15" fillId="0" borderId="4" xfId="0" applyNumberFormat="1" applyFont="1" applyBorder="1" applyAlignment="1" applyProtection="1">
      <alignment horizontal="left"/>
      <protection locked="0"/>
    </xf>
    <xf numFmtId="0" fontId="15" fillId="0" borderId="0" xfId="0" applyFont="1" applyBorder="1" applyAlignment="1">
      <alignment horizontal="left" wrapText="1"/>
    </xf>
    <xf numFmtId="0" fontId="17" fillId="0" borderId="0" xfId="0" applyFont="1" applyBorder="1"/>
    <xf numFmtId="165" fontId="15" fillId="0" borderId="1" xfId="0" applyNumberFormat="1" applyFont="1" applyBorder="1" applyAlignment="1">
      <alignment vertical="top" wrapText="1"/>
    </xf>
    <xf numFmtId="165" fontId="15" fillId="0" borderId="1" xfId="0" applyNumberFormat="1" applyFont="1" applyBorder="1" applyAlignment="1">
      <alignment vertical="top"/>
    </xf>
    <xf numFmtId="165" fontId="15" fillId="0" borderId="1" xfId="0" applyNumberFormat="1" applyFont="1" applyBorder="1"/>
    <xf numFmtId="0" fontId="15" fillId="0" borderId="0" xfId="0" applyFont="1" applyBorder="1" applyAlignment="1">
      <alignment horizontal="center"/>
    </xf>
    <xf numFmtId="0" fontId="15" fillId="0" borderId="0" xfId="0" applyFont="1" applyBorder="1" applyAlignment="1">
      <alignment horizontal="left"/>
    </xf>
    <xf numFmtId="0" fontId="14" fillId="4" borderId="2" xfId="9" applyFont="1" applyFill="1" applyBorder="1"/>
    <xf numFmtId="0" fontId="22" fillId="4" borderId="6" xfId="1" applyFont="1" applyFill="1" applyBorder="1"/>
    <xf numFmtId="0" fontId="23" fillId="0" borderId="0" xfId="0" applyFont="1"/>
    <xf numFmtId="0" fontId="23" fillId="0" borderId="0" xfId="0" applyFont="1" applyAlignment="1">
      <alignment horizontal="center" vertical="center"/>
    </xf>
    <xf numFmtId="0" fontId="23" fillId="0" borderId="0" xfId="4" applyFont="1"/>
    <xf numFmtId="0" fontId="21" fillId="0" borderId="0" xfId="4" applyFont="1" applyAlignment="1">
      <alignment horizontal="left" vertical="top" wrapText="1"/>
    </xf>
    <xf numFmtId="0" fontId="15" fillId="0" borderId="1" xfId="0" applyFont="1" applyBorder="1" applyAlignment="1">
      <alignment wrapText="1"/>
    </xf>
    <xf numFmtId="0" fontId="15" fillId="0" borderId="1" xfId="0" quotePrefix="1" applyFont="1" applyBorder="1" applyAlignment="1">
      <alignment vertical="top" wrapText="1"/>
    </xf>
    <xf numFmtId="0" fontId="15" fillId="0" borderId="1" xfId="0" applyFont="1" applyBorder="1" applyAlignment="1">
      <alignment vertical="top" wrapText="1"/>
    </xf>
    <xf numFmtId="0" fontId="13" fillId="4" borderId="0" xfId="0" applyFont="1" applyFill="1"/>
    <xf numFmtId="0" fontId="25" fillId="0" borderId="0" xfId="0" applyFont="1"/>
    <xf numFmtId="0" fontId="26" fillId="0" borderId="0" xfId="0" applyFont="1"/>
    <xf numFmtId="0" fontId="25" fillId="2" borderId="1" xfId="0" applyFont="1" applyFill="1" applyBorder="1" applyAlignment="1">
      <alignment horizontal="left" wrapText="1"/>
    </xf>
    <xf numFmtId="0" fontId="25" fillId="2" borderId="1" xfId="0" quotePrefix="1" applyFont="1" applyFill="1" applyBorder="1" applyAlignment="1">
      <alignment horizontal="left" wrapText="1"/>
    </xf>
    <xf numFmtId="0" fontId="25" fillId="7" borderId="1" xfId="0" applyFont="1" applyFill="1" applyBorder="1" applyAlignment="1">
      <alignment horizontal="left" wrapText="1"/>
    </xf>
    <xf numFmtId="0" fontId="19" fillId="6" borderId="1" xfId="0" applyFont="1" applyFill="1" applyBorder="1" applyAlignment="1">
      <alignment horizontal="left"/>
    </xf>
    <xf numFmtId="0" fontId="19" fillId="0" borderId="1" xfId="0" applyFont="1" applyBorder="1" applyAlignment="1"/>
    <xf numFmtId="0" fontId="19" fillId="0" borderId="0" xfId="0" applyFont="1" applyBorder="1" applyAlignment="1"/>
    <xf numFmtId="14" fontId="19" fillId="0" borderId="1" xfId="0" applyNumberFormat="1" applyFont="1" applyBorder="1"/>
    <xf numFmtId="0" fontId="19" fillId="0" borderId="0" xfId="0" applyFont="1" applyBorder="1"/>
    <xf numFmtId="0" fontId="19" fillId="0" borderId="0" xfId="0" applyFont="1" applyBorder="1" applyAlignment="1" applyProtection="1">
      <alignment horizontal="left"/>
      <protection locked="0"/>
    </xf>
    <xf numFmtId="0" fontId="27" fillId="0" borderId="0" xfId="17" applyFont="1"/>
    <xf numFmtId="14" fontId="19" fillId="0" borderId="0" xfId="0" applyNumberFormat="1" applyFont="1" applyBorder="1" applyAlignment="1" applyProtection="1">
      <alignment horizontal="left"/>
      <protection locked="0"/>
    </xf>
    <xf numFmtId="0" fontId="19" fillId="0" borderId="7" xfId="0" applyFont="1" applyBorder="1" applyAlignment="1">
      <alignment vertical="top"/>
    </xf>
    <xf numFmtId="0" fontId="19" fillId="0" borderId="7" xfId="0" applyFont="1" applyBorder="1" applyAlignment="1"/>
    <xf numFmtId="0" fontId="19" fillId="0" borderId="0" xfId="0" applyFont="1" applyFill="1"/>
    <xf numFmtId="0" fontId="19" fillId="0" borderId="1" xfId="20" applyFont="1" applyBorder="1" applyAlignment="1">
      <alignment horizontal="center"/>
    </xf>
    <xf numFmtId="0" fontId="19" fillId="0" borderId="1" xfId="20" applyFont="1" applyBorder="1"/>
    <xf numFmtId="167" fontId="19" fillId="0" borderId="1" xfId="6" applyNumberFormat="1" applyFont="1" applyBorder="1"/>
    <xf numFmtId="167" fontId="19" fillId="7" borderId="1" xfId="6" applyNumberFormat="1" applyFont="1" applyFill="1" applyBorder="1"/>
    <xf numFmtId="0" fontId="25" fillId="0" borderId="1" xfId="20" applyFont="1" applyBorder="1"/>
    <xf numFmtId="167" fontId="28" fillId="0" borderId="1" xfId="6" applyNumberFormat="1" applyFont="1" applyBorder="1"/>
    <xf numFmtId="168" fontId="28" fillId="0" borderId="1" xfId="6" applyNumberFormat="1" applyFont="1" applyBorder="1"/>
    <xf numFmtId="0" fontId="19" fillId="3" borderId="1" xfId="0" applyFont="1" applyFill="1" applyBorder="1" applyAlignment="1">
      <alignment vertical="top" wrapText="1"/>
    </xf>
    <xf numFmtId="2" fontId="19" fillId="0" borderId="1" xfId="15" applyNumberFormat="1" applyFont="1" applyFill="1" applyBorder="1" applyAlignment="1">
      <alignment vertical="center"/>
    </xf>
    <xf numFmtId="0" fontId="19" fillId="0" borderId="1" xfId="0" applyFont="1" applyFill="1" applyBorder="1" applyAlignment="1">
      <alignment vertical="center"/>
    </xf>
    <xf numFmtId="0" fontId="29" fillId="0" borderId="0" xfId="0" applyFont="1" applyAlignment="1">
      <alignment vertical="center"/>
    </xf>
    <xf numFmtId="0" fontId="30" fillId="0" borderId="0" xfId="0" applyFont="1" applyAlignment="1">
      <alignment vertical="center"/>
    </xf>
    <xf numFmtId="0" fontId="19" fillId="0" borderId="0" xfId="0" applyFont="1" applyAlignment="1">
      <alignment vertical="top" wrapText="1"/>
    </xf>
    <xf numFmtId="0" fontId="19" fillId="0" borderId="0" xfId="0" applyFont="1" applyAlignment="1">
      <alignment vertical="center"/>
    </xf>
    <xf numFmtId="2" fontId="19" fillId="0" borderId="1" xfId="0" applyNumberFormat="1" applyFont="1" applyFill="1" applyBorder="1" applyAlignment="1">
      <alignment vertical="center"/>
    </xf>
    <xf numFmtId="0" fontId="25" fillId="3" borderId="1" xfId="0" applyFont="1" applyFill="1" applyBorder="1" applyAlignment="1">
      <alignment vertical="top" wrapText="1"/>
    </xf>
    <xf numFmtId="0" fontId="25" fillId="5" borderId="1" xfId="0" applyFont="1" applyFill="1" applyBorder="1" applyAlignment="1">
      <alignment horizontal="center"/>
    </xf>
    <xf numFmtId="164" fontId="19" fillId="0" borderId="1" xfId="6" applyFont="1" applyBorder="1"/>
    <xf numFmtId="164" fontId="25" fillId="0" borderId="1" xfId="6" applyFont="1" applyBorder="1"/>
    <xf numFmtId="0" fontId="31" fillId="0" borderId="0" xfId="0" applyFont="1"/>
    <xf numFmtId="0" fontId="15" fillId="0" borderId="2" xfId="0" applyFont="1" applyBorder="1" applyAlignment="1">
      <alignment vertical="top"/>
    </xf>
    <xf numFmtId="0" fontId="15" fillId="0" borderId="1" xfId="0" applyFont="1" applyBorder="1" applyAlignment="1"/>
    <xf numFmtId="0" fontId="15" fillId="0" borderId="0" xfId="0" applyFont="1" applyBorder="1" applyAlignment="1"/>
    <xf numFmtId="0" fontId="15" fillId="0" borderId="8" xfId="0" applyFont="1" applyBorder="1"/>
    <xf numFmtId="0" fontId="18" fillId="0" borderId="1" xfId="0" applyFont="1" applyBorder="1"/>
    <xf numFmtId="0" fontId="15" fillId="0" borderId="0" xfId="0" applyFont="1" applyAlignment="1">
      <alignment horizontal="left"/>
    </xf>
    <xf numFmtId="0" fontId="15" fillId="0" borderId="1" xfId="0" applyFont="1" applyFill="1" applyBorder="1"/>
    <xf numFmtId="170" fontId="15" fillId="0" borderId="1" xfId="6" applyNumberFormat="1" applyFont="1" applyBorder="1" applyAlignment="1">
      <alignment vertical="top" wrapText="1"/>
    </xf>
    <xf numFmtId="170" fontId="19" fillId="0" borderId="1" xfId="6" applyNumberFormat="1" applyFont="1" applyBorder="1"/>
    <xf numFmtId="170" fontId="19" fillId="0" borderId="1" xfId="10" applyNumberFormat="1" applyFont="1" applyBorder="1"/>
    <xf numFmtId="170" fontId="19" fillId="0" borderId="1" xfId="10" applyNumberFormat="1" applyFont="1" applyFill="1" applyBorder="1"/>
    <xf numFmtId="170" fontId="28" fillId="0" borderId="1" xfId="6" applyNumberFormat="1" applyFont="1" applyBorder="1"/>
    <xf numFmtId="0" fontId="21" fillId="0" borderId="0" xfId="4" applyFont="1" applyAlignment="1">
      <alignment horizontal="left" vertical="top" wrapText="1"/>
    </xf>
    <xf numFmtId="0" fontId="15" fillId="0" borderId="1" xfId="0" applyFont="1" applyBorder="1" applyAlignment="1">
      <alignment horizontal="left"/>
    </xf>
    <xf numFmtId="14" fontId="15" fillId="0" borderId="1" xfId="0" applyNumberFormat="1" applyFont="1" applyBorder="1" applyAlignment="1">
      <alignment horizontal="left"/>
    </xf>
    <xf numFmtId="0" fontId="15" fillId="0" borderId="2" xfId="0" applyFont="1" applyBorder="1" applyAlignment="1">
      <alignment horizontal="left"/>
    </xf>
    <xf numFmtId="0" fontId="15" fillId="0" borderId="4" xfId="0" applyFont="1" applyBorder="1" applyAlignment="1">
      <alignment horizontal="left"/>
    </xf>
    <xf numFmtId="0" fontId="15" fillId="0" borderId="2" xfId="0" applyFont="1" applyBorder="1" applyAlignment="1" applyProtection="1">
      <alignment horizontal="left"/>
      <protection locked="0"/>
    </xf>
    <xf numFmtId="0" fontId="15" fillId="0" borderId="4" xfId="0" applyFont="1" applyBorder="1" applyAlignment="1" applyProtection="1">
      <alignment horizontal="left"/>
      <protection locked="0"/>
    </xf>
    <xf numFmtId="169" fontId="15" fillId="0" borderId="5" xfId="0" applyNumberFormat="1" applyFont="1" applyBorder="1" applyAlignment="1">
      <alignment horizontal="right" vertical="top"/>
    </xf>
    <xf numFmtId="169" fontId="15" fillId="0" borderId="9" xfId="0" applyNumberFormat="1" applyFont="1" applyBorder="1" applyAlignment="1">
      <alignment horizontal="right" vertical="top"/>
    </xf>
    <xf numFmtId="169" fontId="15" fillId="0" borderId="3" xfId="0" applyNumberFormat="1" applyFont="1" applyBorder="1" applyAlignment="1">
      <alignment horizontal="right" vertical="top"/>
    </xf>
    <xf numFmtId="0" fontId="15" fillId="0" borderId="5" xfId="0" applyFont="1" applyBorder="1" applyAlignment="1">
      <alignment horizontal="left" vertical="top" wrapText="1"/>
    </xf>
    <xf numFmtId="0" fontId="15" fillId="0" borderId="9" xfId="0" applyFont="1" applyBorder="1" applyAlignment="1">
      <alignment horizontal="left" vertical="top" wrapText="1"/>
    </xf>
    <xf numFmtId="0" fontId="15" fillId="0" borderId="3" xfId="0" applyFont="1" applyBorder="1" applyAlignment="1">
      <alignment horizontal="left" vertical="top" wrapText="1"/>
    </xf>
    <xf numFmtId="0" fontId="15" fillId="0" borderId="5" xfId="0" applyFont="1" applyBorder="1" applyAlignment="1">
      <alignment horizontal="left" vertical="top"/>
    </xf>
    <xf numFmtId="0" fontId="15" fillId="0" borderId="9" xfId="0" applyFont="1" applyBorder="1" applyAlignment="1">
      <alignment horizontal="left" vertical="top"/>
    </xf>
    <xf numFmtId="0" fontId="15" fillId="0" borderId="3" xfId="0" applyFont="1" applyBorder="1" applyAlignment="1">
      <alignment horizontal="left" vertical="top"/>
    </xf>
    <xf numFmtId="170" fontId="15" fillId="0" borderId="1" xfId="6" applyNumberFormat="1" applyFont="1" applyBorder="1" applyAlignment="1">
      <alignment vertical="top" wrapText="1"/>
    </xf>
  </cellXfs>
  <cellStyles count="22">
    <cellStyle name="Comma" xfId="6" builtinId="3"/>
    <cellStyle name="Comma 2" xfId="10"/>
    <cellStyle name="Comma 3" xfId="14"/>
    <cellStyle name="Comma 4" xfId="18"/>
    <cellStyle name="Comma 4 2" xfId="21"/>
    <cellStyle name="Explanatory Text" xfId="17" builtinId="53"/>
    <cellStyle name="Normal" xfId="0" builtinId="0"/>
    <cellStyle name="Normal 2" xfId="4"/>
    <cellStyle name="Normal 2 2" xfId="1"/>
    <cellStyle name="Normal 2 2 2" xfId="9"/>
    <cellStyle name="Normal 2 6" xfId="15"/>
    <cellStyle name="Normal 20" xfId="8"/>
    <cellStyle name="Normal 3" xfId="2"/>
    <cellStyle name="Normal 3 2" xfId="12"/>
    <cellStyle name="Normal 4" xfId="5"/>
    <cellStyle name="Normal 4 2" xfId="13"/>
    <cellStyle name="Normal 5" xfId="7"/>
    <cellStyle name="Normal 5 2" xfId="11"/>
    <cellStyle name="Normal 5 2 2" xfId="20"/>
    <cellStyle name="Normal 6" xfId="16"/>
    <cellStyle name="Normal 9" xfId="3"/>
    <cellStyle name="Percent 2" xfId="19"/>
  </cellStyles>
  <dxfs count="2">
    <dxf>
      <font>
        <color rgb="FF006100"/>
      </font>
      <fill>
        <patternFill>
          <bgColor rgb="FFC6EFCE"/>
        </patternFill>
      </fill>
    </dxf>
    <dxf>
      <font>
        <color rgb="FF9C0006"/>
      </font>
      <fill>
        <patternFill>
          <bgColor rgb="FFFFC7CE"/>
        </patternFill>
      </fill>
    </dxf>
  </dxfs>
  <tableStyles count="0" defaultTableStyle="TableStyleMedium2" defaultPivotStyle="PivotStyleMedium9"/>
  <colors>
    <mruColors>
      <color rgb="FFE23114"/>
      <color rgb="FFD2ECB6"/>
      <color rgb="FFFFD9D9"/>
      <color rgb="FFFFF1C5"/>
      <color rgb="FFFFABAB"/>
      <color rgb="FFFFC5C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s>
</file>

<file path=xl/drawings/drawing1.xml><?xml version="1.0" encoding="utf-8"?>
<xdr:wsDr xmlns:xdr="http://schemas.openxmlformats.org/drawingml/2006/spreadsheetDrawing" xmlns:a="http://schemas.openxmlformats.org/drawingml/2006/main">
  <xdr:twoCellAnchor>
    <xdr:from>
      <xdr:col>1</xdr:col>
      <xdr:colOff>0</xdr:colOff>
      <xdr:row>2</xdr:row>
      <xdr:rowOff>0</xdr:rowOff>
    </xdr:from>
    <xdr:to>
      <xdr:col>4</xdr:col>
      <xdr:colOff>6350</xdr:colOff>
      <xdr:row>15</xdr:row>
      <xdr:rowOff>38100</xdr:rowOff>
    </xdr:to>
    <xdr:sp macro="" textlink="">
      <xdr:nvSpPr>
        <xdr:cNvPr id="2" name="TextBox 1">
          <a:extLst>
            <a:ext uri="{FF2B5EF4-FFF2-40B4-BE49-F238E27FC236}">
              <a16:creationId xmlns:a16="http://schemas.microsoft.com/office/drawing/2014/main" xmlns="" id="{00000000-0008-0000-0000-000002000000}"/>
            </a:ext>
          </a:extLst>
        </xdr:cNvPr>
        <xdr:cNvSpPr txBox="1"/>
      </xdr:nvSpPr>
      <xdr:spPr>
        <a:xfrm>
          <a:off x="101600" y="469900"/>
          <a:ext cx="9067800" cy="2844800"/>
        </a:xfrm>
        <a:prstGeom prst="rect">
          <a:avLst/>
        </a:prstGeom>
        <a:solidFill>
          <a:schemeClr val="bg2">
            <a:lumMod val="75000"/>
          </a:schemeClr>
        </a:solidFill>
        <a:ln w="12700" cmpd="sng">
          <a:solidFill>
            <a:schemeClr val="tx1"/>
          </a:solidFill>
        </a:ln>
        <a:scene3d>
          <a:camera prst="orthographicFront"/>
          <a:lightRig rig="threePt" dir="t"/>
        </a:scene3d>
        <a:sp3d prstMaterial="matte"/>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000" b="1" i="0" u="sng">
              <a:solidFill>
                <a:schemeClr val="dk1"/>
              </a:solidFill>
              <a:effectLst/>
              <a:latin typeface="+mn-lt"/>
              <a:ea typeface="+mn-ea"/>
              <a:cs typeface="+mn-cs"/>
            </a:rPr>
            <a:t>Discharge Relocation feeder model</a:t>
          </a:r>
          <a:endParaRPr lang="en-GB" sz="1000" b="1" i="0" u="sng" baseline="0">
            <a:solidFill>
              <a:schemeClr val="dk1"/>
            </a:solidFill>
            <a:effectLst/>
            <a:latin typeface="+mn-lt"/>
            <a:ea typeface="+mn-ea"/>
            <a:cs typeface="+mn-cs"/>
          </a:endParaRPr>
        </a:p>
        <a:p>
          <a:endParaRPr lang="en-GB" sz="1000">
            <a:effectLst/>
          </a:endParaRPr>
        </a:p>
        <a:p>
          <a:r>
            <a:rPr lang="en-GB" sz="1000" b="1" baseline="0">
              <a:solidFill>
                <a:schemeClr val="dk1"/>
              </a:solidFill>
              <a:effectLst/>
              <a:latin typeface="+mn-lt"/>
              <a:ea typeface="+mn-ea"/>
              <a:cs typeface="+mn-cs"/>
            </a:rPr>
            <a:t>Objective</a:t>
          </a:r>
          <a:endParaRPr lang="en-GB" sz="1000">
            <a:effectLst/>
          </a:endParaRPr>
        </a:p>
        <a:p>
          <a:endParaRPr lang="en-GB" sz="1000">
            <a:solidFill>
              <a:schemeClr val="dk1"/>
            </a:solidFill>
            <a:effectLst/>
            <a:latin typeface="+mn-lt"/>
            <a:ea typeface="+mn-ea"/>
            <a:cs typeface="+mn-cs"/>
          </a:endParaRPr>
        </a:p>
        <a:p>
          <a:r>
            <a:rPr lang="en-GB" sz="1000">
              <a:solidFill>
                <a:schemeClr val="dk1"/>
              </a:solidFill>
              <a:effectLst/>
              <a:latin typeface="+mn-lt"/>
              <a:ea typeface="+mn-ea"/>
              <a:cs typeface="+mn-cs"/>
            </a:rPr>
            <a:t>To assess enhancement capex expenditure submitted by companies in their PR19 business plan submissions as pre-defined enhancement capex lines.</a:t>
          </a:r>
        </a:p>
        <a:p>
          <a:endParaRPr lang="en-GB" sz="1000" baseline="0">
            <a:solidFill>
              <a:schemeClr val="dk1"/>
            </a:solidFill>
            <a:effectLst/>
            <a:latin typeface="+mn-lt"/>
            <a:ea typeface="+mn-ea"/>
            <a:cs typeface="+mn-cs"/>
          </a:endParaRPr>
        </a:p>
        <a:p>
          <a:r>
            <a:rPr lang="en-GB" sz="1000" b="1" baseline="0">
              <a:solidFill>
                <a:schemeClr val="dk1"/>
              </a:solidFill>
              <a:effectLst/>
              <a:latin typeface="+mn-lt"/>
              <a:ea typeface="+mn-ea"/>
              <a:cs typeface="+mn-cs"/>
            </a:rPr>
            <a:t>Approach</a:t>
          </a:r>
        </a:p>
        <a:p>
          <a:endParaRPr lang="en-GB" sz="1000" baseline="0">
            <a:solidFill>
              <a:schemeClr val="dk1"/>
            </a:solidFill>
            <a:effectLst/>
            <a:latin typeface="+mn-lt"/>
            <a:ea typeface="+mn-ea"/>
            <a:cs typeface="+mn-cs"/>
          </a:endParaRPr>
        </a:p>
        <a:p>
          <a:r>
            <a:rPr lang="en-GB" sz="1100">
              <a:solidFill>
                <a:schemeClr val="dk1"/>
              </a:solidFill>
              <a:effectLst/>
              <a:latin typeface="+mn-lt"/>
              <a:ea typeface="+mn-ea"/>
              <a:cs typeface="+mn-cs"/>
            </a:rPr>
            <a:t>We assess the investment for this line by following the shallow dive and deep dive process and reallocating costs as appropriate. Following</a:t>
          </a:r>
          <a:r>
            <a:rPr lang="en-GB" sz="1100" baseline="0">
              <a:solidFill>
                <a:schemeClr val="dk1"/>
              </a:solidFill>
              <a:effectLst/>
              <a:latin typeface="+mn-lt"/>
              <a:ea typeface="+mn-ea"/>
              <a:cs typeface="+mn-cs"/>
            </a:rPr>
            <a:t> reallocations w</a:t>
          </a:r>
          <a:r>
            <a:rPr lang="en-GB" sz="1100">
              <a:solidFill>
                <a:schemeClr val="dk1"/>
              </a:solidFill>
              <a:effectLst/>
              <a:latin typeface="+mn-lt"/>
              <a:ea typeface="+mn-ea"/>
              <a:cs typeface="+mn-cs"/>
            </a:rPr>
            <a:t>e deep dive the only company with investment remaining in this area. </a:t>
          </a:r>
        </a:p>
        <a:p>
          <a:r>
            <a:rPr lang="en-GB" sz="1100">
              <a:solidFill>
                <a:schemeClr val="dk1"/>
              </a:solidFill>
              <a:effectLst/>
              <a:latin typeface="+mn-lt"/>
              <a:ea typeface="+mn-ea"/>
              <a:cs typeface="+mn-cs"/>
            </a:rPr>
            <a:t>  </a:t>
          </a:r>
        </a:p>
        <a:p>
          <a:endParaRPr lang="en-GB" sz="1000" baseline="0">
            <a:solidFill>
              <a:schemeClr val="dk1"/>
            </a:solidFill>
            <a:effectLst/>
            <a:latin typeface="+mn-lt"/>
            <a:ea typeface="+mn-ea"/>
            <a:cs typeface="+mn-cs"/>
          </a:endParaRPr>
        </a:p>
        <a:p>
          <a:endParaRPr lang="en-GB" sz="1000" baseline="0">
            <a:solidFill>
              <a:schemeClr val="dk1"/>
            </a:solidFill>
            <a:effectLst/>
            <a:latin typeface="+mn-lt"/>
            <a:ea typeface="+mn-ea"/>
            <a:cs typeface="+mn-cs"/>
          </a:endParaRPr>
        </a:p>
        <a:p>
          <a:endParaRPr lang="en-GB" sz="1000" baseline="0">
            <a:solidFill>
              <a:schemeClr val="dk1"/>
            </a:solidFill>
            <a:effectLst/>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xdr:col>
      <xdr:colOff>1768078</xdr:colOff>
      <xdr:row>53</xdr:row>
      <xdr:rowOff>0</xdr:rowOff>
    </xdr:from>
    <xdr:ext cx="2976563" cy="482203"/>
    <xdr:sp macro="" textlink="">
      <xdr:nvSpPr>
        <xdr:cNvPr id="2" name="TextBox 1">
          <a:extLst>
            <a:ext uri="{FF2B5EF4-FFF2-40B4-BE49-F238E27FC236}">
              <a16:creationId xmlns:a16="http://schemas.microsoft.com/office/drawing/2014/main" xmlns="" id="{00000000-0008-0000-0400-000003000000}"/>
            </a:ext>
          </a:extLst>
        </xdr:cNvPr>
        <xdr:cNvSpPr txBox="1"/>
      </xdr:nvSpPr>
      <xdr:spPr>
        <a:xfrm>
          <a:off x="1912858" y="9054225"/>
          <a:ext cx="2976563" cy="4822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GB" sz="1100"/>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1</xdr:col>
      <xdr:colOff>24049</xdr:colOff>
      <xdr:row>22</xdr:row>
      <xdr:rowOff>34767</xdr:rowOff>
    </xdr:from>
    <xdr:to>
      <xdr:col>4</xdr:col>
      <xdr:colOff>15240</xdr:colOff>
      <xdr:row>31</xdr:row>
      <xdr:rowOff>59531</xdr:rowOff>
    </xdr:to>
    <xdr:sp macro="" textlink="">
      <xdr:nvSpPr>
        <xdr:cNvPr id="3" name="TextBox 2">
          <a:extLst>
            <a:ext uri="{FF2B5EF4-FFF2-40B4-BE49-F238E27FC236}">
              <a16:creationId xmlns:a16="http://schemas.microsoft.com/office/drawing/2014/main" xmlns="" id="{00000000-0008-0000-0400-000005000000}"/>
            </a:ext>
          </a:extLst>
        </xdr:cNvPr>
        <xdr:cNvSpPr txBox="1"/>
      </xdr:nvSpPr>
      <xdr:spPr>
        <a:xfrm>
          <a:off x="178830" y="17477423"/>
          <a:ext cx="8432723" cy="1751171"/>
        </a:xfrm>
        <a:prstGeom prst="rect">
          <a:avLst/>
        </a:prstGeom>
        <a:solidFill>
          <a:schemeClr val="bg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t>Further analysis </a:t>
          </a:r>
        </a:p>
        <a:p>
          <a:r>
            <a:rPr lang="en-GB" sz="1100" b="0" baseline="0"/>
            <a:t>In the light of the concerns set out above regarding the degree of management control exercised, whether the best option for customers has been selected and the robustness of costs, we are rejecting this cost claim pending receipt of further evidence in support of it. </a:t>
          </a:r>
          <a:endParaRPr lang="en-GB" sz="1100">
            <a:solidFill>
              <a:srgbClr val="FF0000"/>
            </a:solidFill>
            <a:effectLst/>
            <a:latin typeface="+mn-lt"/>
            <a:ea typeface="+mn-ea"/>
            <a:cs typeface="+mn-cs"/>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RAFT2\Rev03\Unified%20Allocations\Data\NewNeed\2003LISI.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FPAEIG\RPA%204\All%20Key%20Docs\Dispo\Waterfall0708\Data\&#163;50m%20pro%20rata%20to%20PCT%202002_03%20allocation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FPAEIG\RPA%204\Key%20Facts\2012_13\January%202013\201211070_Key%20data%20updated%2011%20January%20201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FM\CFISSA%20-%20CFS%20-%20PSS\2008-09%20Central%20Programmes\DH&amp;ALB%20Finances\Cascade\Journals\08.09%20DHFC%20Spring%20Supply%20Adjustments%20-%20Additional%20Cascade%20Journal%20-%20146609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RATES%20%20APR2000-MAR2001\YE%20March02\SOUTH%20NDR%20WC%20APR2001%20MAR2002.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laura.gatzschulz\Documents\Copy%20of%20FM_E_WWW_conservation%20drivers.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chona.labor\AppData\Local\Microsoft\Windows\INetCache\IE\QJKFE5G1\PR19-14h-for-publication.xlsb"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OFWSHARE/Cost%20assessment/Retail/Modelling%20-%20phase%204/Cost%20allowances/xls/FM_R2_v2.2.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OFWSHARE/PR14/Cost%20assessment/Menus/Analysis/Menu%20assessment/PR14%20menu%20assessmen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2PCTs"/>
      <sheetName val="2003LISI"/>
      <sheetName val="Table 5.3 &amp; 5.4"/>
      <sheetName val="Table 5.8"/>
      <sheetName val="Introduction"/>
      <sheetName val="#REF"/>
      <sheetName val="HES 2012-13"/>
      <sheetName val="A&amp;E"/>
      <sheetName val="RTT admitted"/>
      <sheetName val="RTT - non-admitted"/>
      <sheetName val="RTT - incomplete"/>
      <sheetName val="bed occupancy"/>
      <sheetName val="cancer - 2 week"/>
      <sheetName val="cancer - 62 day"/>
      <sheetName val="DTOC"/>
      <sheetName val="readmissions"/>
      <sheetName val="MRSA2"/>
      <sheetName val="C-Diff2"/>
      <sheetName val="FFT- IP"/>
      <sheetName val="safety thermometer"/>
      <sheetName val="lists"/>
      <sheetName val="workforce"/>
      <sheetName val="staff sickness"/>
      <sheetName val="Org List"/>
      <sheetName val="TDA"/>
      <sheetName val="Monitor"/>
      <sheetName val="Thresholds"/>
      <sheetName val="SHMI"/>
      <sheetName val="HSMR 2001 - 2012"/>
      <sheetName val="CQC banding"/>
      <sheetName val="RCI"/>
      <sheetName val="PFI Information"/>
      <sheetName val="urban-rural"/>
      <sheetName val="A&amp;E winter money"/>
      <sheetName val="provider DfT"/>
      <sheetName val="Justification list"/>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
      <sheetName val="Dnurse"/>
      <sheetName val="ComPsy"/>
      <sheetName val="£50m pro rata to PCT 2002_03 al"/>
      <sheetName val="NAO Cost of Capital Calc"/>
      <sheetName val="Input Table (TB)"/>
      <sheetName val="Front"/>
      <sheetName val="By CC"/>
      <sheetName val="2002PCTs"/>
      <sheetName val="2. Overall Disp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able 1_growth rates"/>
      <sheetName val="Table 2_Total NHS"/>
      <sheetName val="Table 3_revenue"/>
      <sheetName val="Table 4_capital"/>
      <sheetName val="Table 5_GDP"/>
      <sheetName val="Raw Data"/>
      <sheetName val="GMonk270411"/>
      <sheetName val="GDP Workings"/>
      <sheetName val="England Total NHS"/>
      <sheetName val="SGEE_091012"/>
      <sheetName val="PW REC_071112"/>
      <sheetName val="GDP Deflators Autumn Statement "/>
      <sheetName val="GDP from JS 0512"/>
      <sheetName val="GDP from HMT 211212"/>
      <sheetName val="Table 2_PriorPeriodAdjustment"/>
      <sheetName val="#REF"/>
    </sheetNames>
    <sheetDataSet>
      <sheetData sheetId="0"/>
      <sheetData sheetId="1"/>
      <sheetData sheetId="2">
        <row r="53">
          <cell r="C53">
            <v>104.18173450159</v>
          </cell>
        </row>
      </sheetData>
      <sheetData sheetId="3"/>
      <sheetData sheetId="4"/>
      <sheetData sheetId="5"/>
      <sheetData sheetId="6">
        <row r="52">
          <cell r="O52">
            <v>2.1335702832163905E-2</v>
          </cell>
        </row>
      </sheetData>
      <sheetData sheetId="7"/>
      <sheetData sheetId="8"/>
      <sheetData sheetId="9"/>
      <sheetData sheetId="10"/>
      <sheetData sheetId="11"/>
      <sheetData sheetId="12"/>
      <sheetData sheetId="13"/>
      <sheetData sheetId="14"/>
      <sheetData sheetId="15"/>
      <sheetData sheetId="1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ITERIA1"/>
      <sheetName val="Journal Summary"/>
      <sheetName val="Cascade Schedule"/>
      <sheetName val="DHF Cascade Coding"/>
      <sheetName val="CODE"/>
      <sheetName val="Journal 1"/>
      <sheetName val="Net WP"/>
      <sheetName val="#REF"/>
      <sheetName val="Front"/>
      <sheetName val="Bubble Data"/>
      <sheetName val="Bubble Chart"/>
      <sheetName val="NAO Cost of Capital Calc"/>
      <sheetName val="List"/>
    </sheetNames>
    <sheetDataSet>
      <sheetData sheetId="0"/>
      <sheetData sheetId="1"/>
      <sheetData sheetId="2"/>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lmsford "/>
      <sheetName val="Suffolk "/>
      <sheetName val="WaveneyDC"/>
      <sheetName val="Yarmouth"/>
    </sheetNames>
    <sheetDataSet>
      <sheetData sheetId="0">
        <row r="28">
          <cell r="G28">
            <v>0</v>
          </cell>
        </row>
      </sheetData>
      <sheetData sheetId="1"/>
      <sheetData sheetId="2"/>
      <sheetData sheetId="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Approach chart"/>
      <sheetName val="QA_Checklist"/>
      <sheetName val="Changes log"/>
      <sheetName val="Variables selection"/>
      <sheetName val="BoN codes"/>
      <sheetName val="Data"/>
      <sheetName val="Assessor's analysis&gt;&gt;"/>
      <sheetName val="Gates &amp; Shallow dive"/>
      <sheetName val="Deep dive_SRN"/>
      <sheetName val="Deep dive_TMS"/>
      <sheetName val="Deep dive_WSX"/>
      <sheetName val="Test...."/>
      <sheetName val="Feeder models&gt;&gt;"/>
      <sheetName val="Summary"/>
      <sheetName val="Allowance"/>
      <sheetName val="Allowed capex 5YRS"/>
      <sheetName val="Profilling"/>
      <sheetName val="Trends&gt;&gt;&gt;"/>
      <sheetName val="Exp'ture &amp; materiality"/>
      <sheetName val="Drivers"/>
      <sheetName val="Unit costs&gt;&gt;"/>
      <sheetName val="Avg unit costs"/>
      <sheetName val="Simple regr'on unit costs"/>
      <sheetName val="Econometrics&gt;&gt;"/>
      <sheetName val="Correlations &amp; basic stats"/>
      <sheetName val="Ec'metric analysis"/>
      <sheetName val="Selected model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66">
          <cell r="A66" t="str">
            <v>ANH</v>
          </cell>
          <cell r="AG66">
            <v>0</v>
          </cell>
        </row>
        <row r="67">
          <cell r="A67" t="str">
            <v>NES</v>
          </cell>
          <cell r="AG67">
            <v>0</v>
          </cell>
        </row>
        <row r="68">
          <cell r="A68" t="str">
            <v>NWT</v>
          </cell>
          <cell r="AG68">
            <v>0.7618580323894687</v>
          </cell>
        </row>
        <row r="69">
          <cell r="A69" t="str">
            <v>SRN</v>
          </cell>
          <cell r="AG69">
            <v>18.954000000000001</v>
          </cell>
        </row>
        <row r="70">
          <cell r="A70" t="str">
            <v>SVT</v>
          </cell>
          <cell r="AG70">
            <v>0</v>
          </cell>
        </row>
        <row r="71">
          <cell r="A71" t="str">
            <v>SWB</v>
          </cell>
          <cell r="AG71">
            <v>4.2300000000000004</v>
          </cell>
        </row>
        <row r="72">
          <cell r="A72" t="str">
            <v>TMS</v>
          </cell>
          <cell r="AG72">
            <v>4.9437447595999986</v>
          </cell>
        </row>
        <row r="73">
          <cell r="A73" t="str">
            <v>WSH</v>
          </cell>
          <cell r="AG73">
            <v>1.593</v>
          </cell>
        </row>
        <row r="74">
          <cell r="A74" t="str">
            <v>WSX</v>
          </cell>
          <cell r="AG74">
            <v>14.072221384615391</v>
          </cell>
        </row>
        <row r="75">
          <cell r="A75" t="str">
            <v>YKY</v>
          </cell>
          <cell r="AG75">
            <v>0</v>
          </cell>
        </row>
        <row r="76">
          <cell r="A76" t="str">
            <v>AFW</v>
          </cell>
          <cell r="AG76">
            <v>0</v>
          </cell>
        </row>
        <row r="77">
          <cell r="A77" t="str">
            <v>BRL</v>
          </cell>
          <cell r="AG77">
            <v>0</v>
          </cell>
        </row>
        <row r="78">
          <cell r="A78" t="str">
            <v>DVW</v>
          </cell>
          <cell r="AG78">
            <v>0</v>
          </cell>
        </row>
        <row r="79">
          <cell r="A79" t="str">
            <v>PRT</v>
          </cell>
          <cell r="AG79">
            <v>0</v>
          </cell>
        </row>
        <row r="80">
          <cell r="A80" t="str">
            <v>SES</v>
          </cell>
          <cell r="AG80">
            <v>0</v>
          </cell>
        </row>
        <row r="81">
          <cell r="A81" t="str">
            <v>SEW</v>
          </cell>
          <cell r="AG81">
            <v>0</v>
          </cell>
        </row>
        <row r="82">
          <cell r="A82" t="str">
            <v>SSC</v>
          </cell>
          <cell r="AG82">
            <v>0</v>
          </cell>
        </row>
        <row r="83">
          <cell r="A83" t="str">
            <v>SVE</v>
          </cell>
          <cell r="AG83">
            <v>0</v>
          </cell>
        </row>
        <row r="84">
          <cell r="A84" t="str">
            <v>HDD</v>
          </cell>
          <cell r="AG84">
            <v>0</v>
          </cell>
        </row>
        <row r="182">
          <cell r="A182" t="str">
            <v>ANH</v>
          </cell>
          <cell r="AE182">
            <v>3328.7444331702227</v>
          </cell>
        </row>
        <row r="183">
          <cell r="A183" t="str">
            <v>NES</v>
          </cell>
          <cell r="AE183">
            <v>1243.377</v>
          </cell>
        </row>
        <row r="184">
          <cell r="A184" t="str">
            <v>NWT</v>
          </cell>
          <cell r="AE184">
            <v>3013.0588535929037</v>
          </cell>
        </row>
        <row r="185">
          <cell r="A185" t="str">
            <v>SRN</v>
          </cell>
          <cell r="AE185">
            <v>2609.462</v>
          </cell>
        </row>
        <row r="186">
          <cell r="A186" t="str">
            <v>SVT</v>
          </cell>
          <cell r="AE186">
            <v>0</v>
          </cell>
        </row>
        <row r="187">
          <cell r="A187" t="str">
            <v>SWB</v>
          </cell>
          <cell r="AE187">
            <v>951.08800000000008</v>
          </cell>
        </row>
        <row r="188">
          <cell r="A188" t="str">
            <v>TMS</v>
          </cell>
          <cell r="AE188">
            <v>4997.1676900586726</v>
          </cell>
        </row>
        <row r="189">
          <cell r="A189" t="str">
            <v>WSH</v>
          </cell>
          <cell r="AE189">
            <v>1529.0949999999998</v>
          </cell>
        </row>
        <row r="190">
          <cell r="A190" t="str">
            <v>WSX</v>
          </cell>
          <cell r="AE190">
            <v>1573.2079316710249</v>
          </cell>
        </row>
        <row r="191">
          <cell r="A191" t="str">
            <v>YKY</v>
          </cell>
          <cell r="AE191">
            <v>2894.0260000000003</v>
          </cell>
        </row>
        <row r="192">
          <cell r="A192" t="str">
            <v>AFW</v>
          </cell>
          <cell r="AE192">
            <v>0</v>
          </cell>
        </row>
        <row r="193">
          <cell r="A193" t="str">
            <v>BRL</v>
          </cell>
          <cell r="AE193">
            <v>0</v>
          </cell>
        </row>
        <row r="194">
          <cell r="A194" t="str">
            <v>DVW</v>
          </cell>
          <cell r="AE194">
            <v>0</v>
          </cell>
        </row>
        <row r="195">
          <cell r="A195" t="str">
            <v>PRT</v>
          </cell>
          <cell r="AE195">
            <v>0</v>
          </cell>
        </row>
        <row r="196">
          <cell r="A196" t="str">
            <v>SES</v>
          </cell>
          <cell r="AE196">
            <v>0</v>
          </cell>
        </row>
        <row r="197">
          <cell r="A197" t="str">
            <v>SEW</v>
          </cell>
          <cell r="AE197">
            <v>0</v>
          </cell>
        </row>
        <row r="198">
          <cell r="A198" t="str">
            <v>SSC</v>
          </cell>
          <cell r="AE198">
            <v>0</v>
          </cell>
        </row>
        <row r="199">
          <cell r="A199" t="str">
            <v>SVE</v>
          </cell>
          <cell r="AE199">
            <v>2952.671035202944</v>
          </cell>
        </row>
        <row r="200">
          <cell r="A200" t="str">
            <v>HDD</v>
          </cell>
          <cell r="AE200">
            <v>24.896364460930961</v>
          </cell>
        </row>
      </sheetData>
      <sheetData sheetId="20"/>
      <sheetData sheetId="21"/>
      <sheetData sheetId="22"/>
      <sheetData sheetId="23"/>
      <sheetData sheetId="24"/>
      <sheetData sheetId="25"/>
      <sheetData sheetId="26"/>
      <sheetData sheetId="27"/>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Documentation &gt;&gt;"/>
      <sheetName val="Map &amp; Key"/>
      <sheetName val="User guide"/>
      <sheetName val="Rulebook Contents"/>
      <sheetName val="Rulebook"/>
      <sheetName val="Inputs &amp; Assumptions &gt;&gt;"/>
      <sheetName val="F_Inputs"/>
      <sheetName val="InpOverride"/>
      <sheetName val="Sensi"/>
      <sheetName val="InpActive"/>
      <sheetName val="Outputs &gt;&gt;"/>
      <sheetName val="Dashboard"/>
      <sheetName val="Exec Summary"/>
      <sheetName val="RCV balance Summary"/>
      <sheetName val="F_Outputs"/>
      <sheetName val="Inputs_Summary"/>
      <sheetName val="Notionalisation_Inputs_Summary"/>
      <sheetName val="FinStat_Wholesale"/>
      <sheetName val="FinStat_Retail"/>
      <sheetName val="FinStat_Appointee"/>
      <sheetName val="Reports &gt;&gt;"/>
      <sheetName val="Price Limits_Retail"/>
      <sheetName val="Headroom Check"/>
      <sheetName val="Tax Reconciliation"/>
      <sheetName val="Global &gt;&gt;"/>
      <sheetName val="Time"/>
      <sheetName val="Index"/>
      <sheetName val="Wholesale &gt;&gt;"/>
      <sheetName val="Wholesale Global"/>
      <sheetName val="Water Resources"/>
      <sheetName val="Water Network"/>
      <sheetName val="Wastewater Network"/>
      <sheetName val="Bio Resources"/>
      <sheetName val="Dummy Control"/>
      <sheetName val="Analysis_Water Resources"/>
      <sheetName val="Analysis_Water Network"/>
      <sheetName val="Analysis_Wastewater"/>
      <sheetName val="Analysis_Bio Resources"/>
      <sheetName val="Analysis_Dummy Control"/>
      <sheetName val="Wholesale"/>
      <sheetName val="Analysis_Wholesale"/>
      <sheetName val="FinStat_Water Resources"/>
      <sheetName val="FinStat_Water Network"/>
      <sheetName val="FinStat_Wastewater Network"/>
      <sheetName val="FinStat_Bio Resources"/>
      <sheetName val="FinStat_Dummy control"/>
      <sheetName val="Retail &gt;&gt;"/>
      <sheetName val="Retail_Residential"/>
      <sheetName val="Retail_Business"/>
      <sheetName val="FinStat_Residential"/>
      <sheetName val="FinStat_Business"/>
      <sheetName val="Appointee &gt;&gt;"/>
      <sheetName val="Appointee"/>
      <sheetName val="Analysis_Appointee"/>
      <sheetName val="RoRE_Calc"/>
      <sheetName val="Summary_Calc"/>
      <sheetName val="Graph data"/>
      <sheetName val="Model Control &gt;&gt;"/>
      <sheetName val="Track"/>
      <sheetName val="Check"/>
    </sheetNames>
    <sheetDataSet>
      <sheetData sheetId="0"/>
      <sheetData sheetId="1" refreshError="1"/>
      <sheetData sheetId="2" refreshError="1"/>
      <sheetData sheetId="3">
        <row r="1">
          <cell r="A1" t="str">
            <v>User guide</v>
          </cell>
        </row>
      </sheetData>
      <sheetData sheetId="4">
        <row r="1">
          <cell r="A1" t="str">
            <v>Rulebook Contents</v>
          </cell>
        </row>
      </sheetData>
      <sheetData sheetId="5">
        <row r="1">
          <cell r="A1" t="str">
            <v>Rulebook</v>
          </cell>
        </row>
      </sheetData>
      <sheetData sheetId="6" refreshError="1"/>
      <sheetData sheetId="7">
        <row r="177">
          <cell r="H177" t="str">
            <v>Water resources RCV ~ 1 April 2020 + Water resources IFRS16 RCV adjustment</v>
          </cell>
        </row>
      </sheetData>
      <sheetData sheetId="8" refreshError="1"/>
      <sheetData sheetId="9" refreshError="1"/>
      <sheetData sheetId="10">
        <row r="1891">
          <cell r="F1891">
            <v>9.9999999999999995E-7</v>
          </cell>
        </row>
        <row r="1893">
          <cell r="F1893">
            <v>1E-4</v>
          </cell>
        </row>
        <row r="1895">
          <cell r="F1895">
            <v>9.9999999999999995E-7</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ow r="12">
          <cell r="E12" t="str">
            <v>Operating income - Wholesale - nominal</v>
          </cell>
        </row>
      </sheetData>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ow r="406">
          <cell r="E406" t="str">
            <v>Water resources grants and contributions - real</v>
          </cell>
        </row>
      </sheetData>
      <sheetData sheetId="31" refreshError="1"/>
      <sheetData sheetId="32">
        <row r="28">
          <cell r="E28" t="str">
            <v>Bulk supplies ~ wastewater network plus</v>
          </cell>
        </row>
      </sheetData>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ow r="107">
          <cell r="F107">
            <v>0</v>
          </cell>
        </row>
      </sheetData>
      <sheetData sheetId="52" refreshError="1"/>
      <sheetData sheetId="53" refreshError="1"/>
      <sheetData sheetId="54">
        <row r="178">
          <cell r="E178" t="str">
            <v>Operating expenditure - Wholesale - nominal</v>
          </cell>
        </row>
      </sheetData>
      <sheetData sheetId="55">
        <row r="1383">
          <cell r="E1383" t="str">
            <v>Earnings after tax (EAT) - Retail - nominal</v>
          </cell>
        </row>
      </sheetData>
      <sheetData sheetId="56" refreshError="1"/>
      <sheetData sheetId="57" refreshError="1"/>
      <sheetData sheetId="58" refreshError="1"/>
      <sheetData sheetId="59" refreshError="1"/>
      <sheetData sheetId="60">
        <row r="10">
          <cell r="F10">
            <v>0</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flow"/>
      <sheetName val="Cover"/>
      <sheetName val="Inputs&gt;&gt;"/>
      <sheetName val="Model coeffs"/>
      <sheetName val="Actual costs"/>
      <sheetName val="Cost drivers"/>
      <sheetName val="Modelling&gt;&gt;"/>
      <sheetName val="Modelled costs"/>
      <sheetName val="Catch up efficiency"/>
      <sheetName val="F_output"/>
      <sheetName val="Checks &gt;&gt;"/>
      <sheetName val="Graphs_for QA"/>
      <sheetName val="Analysis&gt;&gt;"/>
      <sheetName val="Analysis"/>
      <sheetName val="Dashboard"/>
      <sheetName val="For September Board"/>
      <sheetName val="Modelled costs&gt;&gt;"/>
      <sheetName val="FM_R2_v2.2"/>
      <sheetName val="graphs_to QA"/>
    </sheetNames>
    <sheetDataSet>
      <sheetData sheetId="0"/>
      <sheetData sheetId="1"/>
      <sheetData sheetId="2"/>
      <sheetData sheetId="3"/>
      <sheetData sheetId="4"/>
      <sheetData sheetId="5"/>
      <sheetData sheetId="6"/>
      <sheetData sheetId="7"/>
      <sheetData sheetId="8">
        <row r="6">
          <cell r="C6" t="str">
            <v>2013-14</v>
          </cell>
          <cell r="D6" t="str">
            <v>2014-15</v>
          </cell>
          <cell r="E6" t="str">
            <v>2015-16</v>
          </cell>
          <cell r="F6" t="str">
            <v>2016-17</v>
          </cell>
          <cell r="G6" t="str">
            <v>2017-18</v>
          </cell>
          <cell r="H6" t="str">
            <v>2YRS 2016-17 to 2017-18</v>
          </cell>
        </row>
        <row r="7">
          <cell r="I7">
            <v>1.3857966123137035</v>
          </cell>
        </row>
        <row r="8">
          <cell r="I8">
            <v>1.0750347148882837</v>
          </cell>
        </row>
        <row r="9">
          <cell r="I9">
            <v>1.0615369092131619</v>
          </cell>
        </row>
        <row r="10">
          <cell r="I10">
            <v>0.95042148098861079</v>
          </cell>
        </row>
        <row r="11">
          <cell r="I11">
            <v>0.88423015991400422</v>
          </cell>
        </row>
        <row r="12">
          <cell r="I12">
            <v>0.8666509486509133</v>
          </cell>
        </row>
        <row r="13">
          <cell r="I13">
            <v>0.77353851040450594</v>
          </cell>
        </row>
      </sheetData>
      <sheetData sheetId="9"/>
      <sheetData sheetId="10"/>
      <sheetData sheetId="11"/>
      <sheetData sheetId="12"/>
      <sheetData sheetId="13"/>
      <sheetData sheetId="14"/>
      <sheetData sheetId="15"/>
      <sheetData sheetId="16" refreshError="1"/>
      <sheetData sheetId="17" refreshError="1"/>
      <sheetData sheetId="18"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Control Panel"/>
      <sheetName val="Scenarios"/>
      <sheetName val="Menu impact --&gt;"/>
      <sheetName val="CLEAR_SHEET"/>
      <sheetName val="Menu impact"/>
      <sheetName val="Inputs --&gt;"/>
      <sheetName val="F_Inputs"/>
      <sheetName val="F_Inputs_Clean"/>
      <sheetName val="Menu design"/>
      <sheetName val="Other_Inputs"/>
      <sheetName val="Sheet1"/>
      <sheetName val="Interface"/>
      <sheetName val="Summary"/>
      <sheetName val="Reference lists"/>
    </sheetNames>
    <sheetDataSet>
      <sheetData sheetId="0"/>
      <sheetData sheetId="1">
        <row r="13">
          <cell r="H13">
            <v>1</v>
          </cell>
        </row>
        <row r="16">
          <cell r="H16">
            <v>1</v>
          </cell>
        </row>
        <row r="18">
          <cell r="H18">
            <v>100</v>
          </cell>
        </row>
        <row r="20">
          <cell r="H20">
            <v>0</v>
          </cell>
        </row>
        <row r="22">
          <cell r="H22">
            <v>1</v>
          </cell>
        </row>
        <row r="26">
          <cell r="H26">
            <v>1</v>
          </cell>
        </row>
        <row r="42">
          <cell r="H42">
            <v>3.85E-2</v>
          </cell>
        </row>
        <row r="44">
          <cell r="H44">
            <v>0.625</v>
          </cell>
        </row>
        <row r="46">
          <cell r="H46">
            <v>0.2</v>
          </cell>
        </row>
      </sheetData>
      <sheetData sheetId="2">
        <row r="3">
          <cell r="E3" t="str">
            <v>Base case, Company bid and actuals = Company PR14 plans, no baseline adjustment</v>
          </cell>
          <cell r="F3" t="str">
            <v>Base case, Company bid and actuals = Company PR14 plans, baseline adjusted below 100 to bid</v>
          </cell>
          <cell r="G3" t="str">
            <v>Base case, Company bid and actuals = Company PR14 plans, baseline adjusted below 95 to 5% above bid</v>
          </cell>
          <cell r="H3" t="str">
            <v>Base case, Company bid and actuals = Company PR14 plans, baseline adjusted below 90 to 10% above bid</v>
          </cell>
          <cell r="I3" t="str">
            <v>Spare</v>
          </cell>
          <cell r="J3" t="str">
            <v>Spare</v>
          </cell>
        </row>
      </sheetData>
      <sheetData sheetId="3"/>
      <sheetData sheetId="4"/>
      <sheetData sheetId="5"/>
      <sheetData sheetId="6"/>
      <sheetData sheetId="7"/>
      <sheetData sheetId="8">
        <row r="7">
          <cell r="C7" t="str">
            <v>ANH</v>
          </cell>
          <cell r="D7" t="str">
            <v>W1ZZZ004</v>
          </cell>
        </row>
        <row r="8">
          <cell r="C8" t="str">
            <v>ANH</v>
          </cell>
          <cell r="D8" t="str">
            <v>W9010</v>
          </cell>
        </row>
        <row r="9">
          <cell r="C9" t="str">
            <v>ANH</v>
          </cell>
          <cell r="D9" t="str">
            <v>S1ZZZ004</v>
          </cell>
        </row>
        <row r="10">
          <cell r="C10" t="str">
            <v>ANH</v>
          </cell>
          <cell r="D10" t="str">
            <v>S9010</v>
          </cell>
        </row>
        <row r="11">
          <cell r="C11" t="str">
            <v>ANH</v>
          </cell>
          <cell r="D11" t="str">
            <v>BN1172</v>
          </cell>
        </row>
        <row r="12">
          <cell r="C12" t="str">
            <v>ANH</v>
          </cell>
          <cell r="D12" t="str">
            <v>BN1174</v>
          </cell>
        </row>
        <row r="13">
          <cell r="C13" t="str">
            <v>ANH</v>
          </cell>
          <cell r="D13" t="str">
            <v>BN1176</v>
          </cell>
        </row>
        <row r="14">
          <cell r="C14" t="str">
            <v>ANH</v>
          </cell>
          <cell r="D14" t="str">
            <v>A2004</v>
          </cell>
        </row>
        <row r="15">
          <cell r="C15" t="str">
            <v>ANH</v>
          </cell>
          <cell r="D15" t="str">
            <v>A2005</v>
          </cell>
        </row>
        <row r="16">
          <cell r="C16" t="str">
            <v>ANH</v>
          </cell>
          <cell r="D16" t="str">
            <v>C00007_W011</v>
          </cell>
        </row>
        <row r="17">
          <cell r="C17" t="str">
            <v>ANH</v>
          </cell>
          <cell r="D17" t="str">
            <v>C00008_S011</v>
          </cell>
        </row>
        <row r="18">
          <cell r="C18" t="str">
            <v>ANH</v>
          </cell>
          <cell r="D18" t="str">
            <v>W10004</v>
          </cell>
        </row>
        <row r="19">
          <cell r="C19" t="str">
            <v>ANH</v>
          </cell>
          <cell r="D19" t="str">
            <v>S10004</v>
          </cell>
        </row>
        <row r="20">
          <cell r="C20" t="str">
            <v>ANH</v>
          </cell>
          <cell r="D20" t="str">
            <v>W10001</v>
          </cell>
        </row>
        <row r="21">
          <cell r="C21" t="str">
            <v>ANH</v>
          </cell>
          <cell r="D21" t="str">
            <v>S10001</v>
          </cell>
        </row>
        <row r="22">
          <cell r="C22" t="str">
            <v>ANH</v>
          </cell>
          <cell r="D22" t="str">
            <v>A1013</v>
          </cell>
        </row>
        <row r="23">
          <cell r="C23" t="str">
            <v>ANH</v>
          </cell>
          <cell r="D23" t="str">
            <v>A1014</v>
          </cell>
        </row>
        <row r="24">
          <cell r="C24" t="str">
            <v>ANH</v>
          </cell>
          <cell r="D24" t="str">
            <v>A1005</v>
          </cell>
        </row>
        <row r="25">
          <cell r="C25" t="str">
            <v>ANH</v>
          </cell>
          <cell r="D25" t="str">
            <v>A1007</v>
          </cell>
        </row>
        <row r="26">
          <cell r="C26" t="str">
            <v>NES</v>
          </cell>
          <cell r="D26" t="str">
            <v>W1ZZZ004</v>
          </cell>
        </row>
        <row r="27">
          <cell r="C27" t="str">
            <v>NES</v>
          </cell>
          <cell r="D27" t="str">
            <v>W9010</v>
          </cell>
        </row>
        <row r="28">
          <cell r="C28" t="str">
            <v>NES</v>
          </cell>
          <cell r="D28" t="str">
            <v>S1ZZZ004</v>
          </cell>
        </row>
        <row r="29">
          <cell r="C29" t="str">
            <v>NES</v>
          </cell>
          <cell r="D29" t="str">
            <v>S9010</v>
          </cell>
        </row>
        <row r="30">
          <cell r="C30" t="str">
            <v>NES</v>
          </cell>
          <cell r="D30" t="str">
            <v>BN1172</v>
          </cell>
        </row>
        <row r="31">
          <cell r="C31" t="str">
            <v>NES</v>
          </cell>
          <cell r="D31" t="str">
            <v>BN1174</v>
          </cell>
        </row>
        <row r="32">
          <cell r="C32" t="str">
            <v>NES</v>
          </cell>
          <cell r="D32" t="str">
            <v>BN1176</v>
          </cell>
        </row>
        <row r="33">
          <cell r="C33" t="str">
            <v>NES</v>
          </cell>
          <cell r="D33" t="str">
            <v>A2004</v>
          </cell>
        </row>
        <row r="34">
          <cell r="C34" t="str">
            <v>NES</v>
          </cell>
          <cell r="D34" t="str">
            <v>A2005</v>
          </cell>
        </row>
        <row r="35">
          <cell r="C35" t="str">
            <v>NES</v>
          </cell>
          <cell r="D35" t="str">
            <v>C00007_W011</v>
          </cell>
        </row>
        <row r="36">
          <cell r="C36" t="str">
            <v>NES</v>
          </cell>
          <cell r="D36" t="str">
            <v>C00008_S011</v>
          </cell>
        </row>
        <row r="37">
          <cell r="C37" t="str">
            <v>NES</v>
          </cell>
          <cell r="D37" t="str">
            <v>W10004</v>
          </cell>
        </row>
        <row r="38">
          <cell r="C38" t="str">
            <v>NES</v>
          </cell>
          <cell r="D38" t="str">
            <v>S10004</v>
          </cell>
        </row>
        <row r="39">
          <cell r="C39" t="str">
            <v>NES</v>
          </cell>
          <cell r="D39" t="str">
            <v>W10001</v>
          </cell>
        </row>
        <row r="40">
          <cell r="C40" t="str">
            <v>NES</v>
          </cell>
          <cell r="D40" t="str">
            <v>S10001</v>
          </cell>
        </row>
        <row r="41">
          <cell r="C41" t="str">
            <v>NES</v>
          </cell>
          <cell r="D41" t="str">
            <v>A1013</v>
          </cell>
        </row>
        <row r="42">
          <cell r="C42" t="str">
            <v>NES</v>
          </cell>
          <cell r="D42" t="str">
            <v>A1014</v>
          </cell>
        </row>
        <row r="43">
          <cell r="C43" t="str">
            <v>NES</v>
          </cell>
          <cell r="D43" t="str">
            <v>A1005</v>
          </cell>
        </row>
        <row r="44">
          <cell r="C44" t="str">
            <v>NES</v>
          </cell>
          <cell r="D44" t="str">
            <v>A1007</v>
          </cell>
        </row>
        <row r="45">
          <cell r="C45" t="str">
            <v>NWT</v>
          </cell>
          <cell r="D45" t="str">
            <v>W1ZZZ004</v>
          </cell>
        </row>
        <row r="46">
          <cell r="C46" t="str">
            <v>NWT</v>
          </cell>
          <cell r="D46" t="str">
            <v>W9010</v>
          </cell>
        </row>
        <row r="47">
          <cell r="C47" t="str">
            <v>NWT</v>
          </cell>
          <cell r="D47" t="str">
            <v>S1ZZZ004</v>
          </cell>
        </row>
        <row r="48">
          <cell r="C48" t="str">
            <v>NWT</v>
          </cell>
          <cell r="D48" t="str">
            <v>S9010</v>
          </cell>
        </row>
        <row r="49">
          <cell r="C49" t="str">
            <v>NWT</v>
          </cell>
          <cell r="D49" t="str">
            <v>BN1172</v>
          </cell>
        </row>
        <row r="50">
          <cell r="C50" t="str">
            <v>NWT</v>
          </cell>
          <cell r="D50" t="str">
            <v>BN1174</v>
          </cell>
        </row>
        <row r="51">
          <cell r="C51" t="str">
            <v>NWT</v>
          </cell>
          <cell r="D51" t="str">
            <v>BN1176</v>
          </cell>
        </row>
        <row r="52">
          <cell r="C52" t="str">
            <v>NWT</v>
          </cell>
          <cell r="D52" t="str">
            <v>A2004</v>
          </cell>
        </row>
        <row r="53">
          <cell r="C53" t="str">
            <v>NWT</v>
          </cell>
          <cell r="D53" t="str">
            <v>A2005</v>
          </cell>
        </row>
        <row r="54">
          <cell r="C54" t="str">
            <v>NWT</v>
          </cell>
          <cell r="D54" t="str">
            <v>C00007_W011</v>
          </cell>
        </row>
        <row r="55">
          <cell r="C55" t="str">
            <v>NWT</v>
          </cell>
          <cell r="D55" t="str">
            <v>C00008_S011</v>
          </cell>
        </row>
        <row r="56">
          <cell r="C56" t="str">
            <v>NWT</v>
          </cell>
          <cell r="D56" t="str">
            <v>W10004</v>
          </cell>
        </row>
        <row r="57">
          <cell r="C57" t="str">
            <v>NWT</v>
          </cell>
          <cell r="D57" t="str">
            <v>S10004</v>
          </cell>
        </row>
        <row r="58">
          <cell r="C58" t="str">
            <v>NWT</v>
          </cell>
          <cell r="D58" t="str">
            <v>W10001</v>
          </cell>
        </row>
        <row r="59">
          <cell r="C59" t="str">
            <v>NWT</v>
          </cell>
          <cell r="D59" t="str">
            <v>S10001</v>
          </cell>
        </row>
        <row r="60">
          <cell r="C60" t="str">
            <v>NWT</v>
          </cell>
          <cell r="D60" t="str">
            <v>A1013</v>
          </cell>
        </row>
        <row r="61">
          <cell r="C61" t="str">
            <v>NWT</v>
          </cell>
          <cell r="D61" t="str">
            <v>A1014</v>
          </cell>
        </row>
        <row r="62">
          <cell r="C62" t="str">
            <v>NWT</v>
          </cell>
          <cell r="D62" t="str">
            <v>A1005</v>
          </cell>
        </row>
        <row r="63">
          <cell r="C63" t="str">
            <v>NWT</v>
          </cell>
          <cell r="D63" t="str">
            <v>A1007</v>
          </cell>
        </row>
        <row r="64">
          <cell r="C64" t="str">
            <v>SRN</v>
          </cell>
          <cell r="D64" t="str">
            <v>W1ZZZ004</v>
          </cell>
        </row>
        <row r="65">
          <cell r="C65" t="str">
            <v>SRN</v>
          </cell>
          <cell r="D65" t="str">
            <v>W9010</v>
          </cell>
        </row>
        <row r="66">
          <cell r="C66" t="str">
            <v>SRN</v>
          </cell>
          <cell r="D66" t="str">
            <v>S1ZZZ004</v>
          </cell>
        </row>
        <row r="67">
          <cell r="C67" t="str">
            <v>SRN</v>
          </cell>
          <cell r="D67" t="str">
            <v>S9010</v>
          </cell>
        </row>
        <row r="68">
          <cell r="C68" t="str">
            <v>SRN</v>
          </cell>
          <cell r="D68" t="str">
            <v>BN1172</v>
          </cell>
        </row>
        <row r="69">
          <cell r="C69" t="str">
            <v>SRN</v>
          </cell>
          <cell r="D69" t="str">
            <v>BN1174</v>
          </cell>
        </row>
        <row r="70">
          <cell r="C70" t="str">
            <v>SRN</v>
          </cell>
          <cell r="D70" t="str">
            <v>BN1176</v>
          </cell>
        </row>
        <row r="71">
          <cell r="C71" t="str">
            <v>SRN</v>
          </cell>
          <cell r="D71" t="str">
            <v>A2004</v>
          </cell>
        </row>
        <row r="72">
          <cell r="C72" t="str">
            <v>SRN</v>
          </cell>
          <cell r="D72" t="str">
            <v>A2005</v>
          </cell>
        </row>
        <row r="73">
          <cell r="C73" t="str">
            <v>SRN</v>
          </cell>
          <cell r="D73" t="str">
            <v>C00007_W011</v>
          </cell>
        </row>
        <row r="74">
          <cell r="C74" t="str">
            <v>SRN</v>
          </cell>
          <cell r="D74" t="str">
            <v>C00008_S011</v>
          </cell>
        </row>
        <row r="75">
          <cell r="C75" t="str">
            <v>SRN</v>
          </cell>
          <cell r="D75" t="str">
            <v>W10004</v>
          </cell>
        </row>
        <row r="76">
          <cell r="C76" t="str">
            <v>SRN</v>
          </cell>
          <cell r="D76" t="str">
            <v>S10004</v>
          </cell>
        </row>
        <row r="77">
          <cell r="C77" t="str">
            <v>SRN</v>
          </cell>
          <cell r="D77" t="str">
            <v>W10001</v>
          </cell>
        </row>
        <row r="78">
          <cell r="C78" t="str">
            <v>SRN</v>
          </cell>
          <cell r="D78" t="str">
            <v>S10001</v>
          </cell>
        </row>
        <row r="79">
          <cell r="C79" t="str">
            <v>SRN</v>
          </cell>
          <cell r="D79" t="str">
            <v>A1013</v>
          </cell>
        </row>
        <row r="80">
          <cell r="C80" t="str">
            <v>SRN</v>
          </cell>
          <cell r="D80" t="str">
            <v>A1014</v>
          </cell>
        </row>
        <row r="81">
          <cell r="C81" t="str">
            <v>SRN</v>
          </cell>
          <cell r="D81" t="str">
            <v>A1005</v>
          </cell>
        </row>
        <row r="82">
          <cell r="C82" t="str">
            <v>SRN</v>
          </cell>
          <cell r="D82" t="str">
            <v>A1007</v>
          </cell>
        </row>
        <row r="83">
          <cell r="C83" t="str">
            <v>SVT</v>
          </cell>
          <cell r="D83" t="str">
            <v>W1ZZZ004</v>
          </cell>
        </row>
        <row r="84">
          <cell r="C84" t="str">
            <v>SVT</v>
          </cell>
          <cell r="D84" t="str">
            <v>W9010</v>
          </cell>
        </row>
        <row r="85">
          <cell r="C85" t="str">
            <v>SVT</v>
          </cell>
          <cell r="D85" t="str">
            <v>S1ZZZ004</v>
          </cell>
        </row>
        <row r="86">
          <cell r="C86" t="str">
            <v>SVT</v>
          </cell>
          <cell r="D86" t="str">
            <v>S9010</v>
          </cell>
        </row>
        <row r="87">
          <cell r="C87" t="str">
            <v>SVT</v>
          </cell>
          <cell r="D87" t="str">
            <v>BN1172</v>
          </cell>
        </row>
        <row r="88">
          <cell r="C88" t="str">
            <v>SVT</v>
          </cell>
          <cell r="D88" t="str">
            <v>BN1174</v>
          </cell>
        </row>
        <row r="89">
          <cell r="C89" t="str">
            <v>SVT</v>
          </cell>
          <cell r="D89" t="str">
            <v>BN1176</v>
          </cell>
        </row>
        <row r="90">
          <cell r="C90" t="str">
            <v>SVT</v>
          </cell>
          <cell r="D90" t="str">
            <v>A2004</v>
          </cell>
        </row>
        <row r="91">
          <cell r="C91" t="str">
            <v>SVT</v>
          </cell>
          <cell r="D91" t="str">
            <v>A2005</v>
          </cell>
        </row>
        <row r="92">
          <cell r="C92" t="str">
            <v>SVT</v>
          </cell>
          <cell r="D92" t="str">
            <v>C00007_W011</v>
          </cell>
        </row>
        <row r="93">
          <cell r="C93" t="str">
            <v>SVT</v>
          </cell>
          <cell r="D93" t="str">
            <v>C00008_S011</v>
          </cell>
        </row>
        <row r="94">
          <cell r="C94" t="str">
            <v>SVT</v>
          </cell>
          <cell r="D94" t="str">
            <v>W10004</v>
          </cell>
        </row>
        <row r="95">
          <cell r="C95" t="str">
            <v>SVT</v>
          </cell>
          <cell r="D95" t="str">
            <v>S10004</v>
          </cell>
        </row>
        <row r="96">
          <cell r="C96" t="str">
            <v>SVT</v>
          </cell>
          <cell r="D96" t="str">
            <v>W10001</v>
          </cell>
        </row>
        <row r="97">
          <cell r="C97" t="str">
            <v>SVT</v>
          </cell>
          <cell r="D97" t="str">
            <v>S10001</v>
          </cell>
        </row>
        <row r="98">
          <cell r="C98" t="str">
            <v>SVT</v>
          </cell>
          <cell r="D98" t="str">
            <v>A1013</v>
          </cell>
        </row>
        <row r="99">
          <cell r="C99" t="str">
            <v>SVT</v>
          </cell>
          <cell r="D99" t="str">
            <v>A1014</v>
          </cell>
        </row>
        <row r="100">
          <cell r="C100" t="str">
            <v>SVT</v>
          </cell>
          <cell r="D100" t="str">
            <v>A1005</v>
          </cell>
        </row>
        <row r="101">
          <cell r="C101" t="str">
            <v>SVT</v>
          </cell>
          <cell r="D101" t="str">
            <v>A1007</v>
          </cell>
        </row>
        <row r="102">
          <cell r="C102" t="str">
            <v>SWT</v>
          </cell>
          <cell r="D102" t="str">
            <v>W1ZZZ004</v>
          </cell>
        </row>
        <row r="103">
          <cell r="C103" t="str">
            <v>SWT</v>
          </cell>
          <cell r="D103" t="str">
            <v>W9010</v>
          </cell>
        </row>
        <row r="104">
          <cell r="C104" t="str">
            <v>SWT</v>
          </cell>
          <cell r="D104" t="str">
            <v>S1ZZZ004</v>
          </cell>
        </row>
        <row r="105">
          <cell r="C105" t="str">
            <v>SWT</v>
          </cell>
          <cell r="D105" t="str">
            <v>S9010</v>
          </cell>
        </row>
        <row r="106">
          <cell r="C106" t="str">
            <v>SWT</v>
          </cell>
          <cell r="D106" t="str">
            <v>BN1172</v>
          </cell>
        </row>
        <row r="107">
          <cell r="C107" t="str">
            <v>SWT</v>
          </cell>
          <cell r="D107" t="str">
            <v>BN1174</v>
          </cell>
        </row>
        <row r="108">
          <cell r="C108" t="str">
            <v>SWT</v>
          </cell>
          <cell r="D108" t="str">
            <v>BN1176</v>
          </cell>
        </row>
        <row r="109">
          <cell r="C109" t="str">
            <v>SWT</v>
          </cell>
          <cell r="D109" t="str">
            <v>A2004</v>
          </cell>
        </row>
        <row r="110">
          <cell r="C110" t="str">
            <v>SWT</v>
          </cell>
          <cell r="D110" t="str">
            <v>A2005</v>
          </cell>
        </row>
        <row r="111">
          <cell r="C111" t="str">
            <v>SWT</v>
          </cell>
          <cell r="D111" t="str">
            <v>C00007_W011</v>
          </cell>
        </row>
        <row r="112">
          <cell r="C112" t="str">
            <v>SWT</v>
          </cell>
          <cell r="D112" t="str">
            <v>C00008_S011</v>
          </cell>
        </row>
        <row r="113">
          <cell r="C113" t="str">
            <v>SWT</v>
          </cell>
          <cell r="D113" t="str">
            <v>W10004</v>
          </cell>
        </row>
        <row r="114">
          <cell r="C114" t="str">
            <v>SWT</v>
          </cell>
          <cell r="D114" t="str">
            <v>S10004</v>
          </cell>
        </row>
        <row r="115">
          <cell r="C115" t="str">
            <v>SWT</v>
          </cell>
          <cell r="D115" t="str">
            <v>W10001</v>
          </cell>
        </row>
        <row r="116">
          <cell r="C116" t="str">
            <v>SWT</v>
          </cell>
          <cell r="D116" t="str">
            <v>S10001</v>
          </cell>
        </row>
        <row r="117">
          <cell r="C117" t="str">
            <v>SWT</v>
          </cell>
          <cell r="D117" t="str">
            <v>A1013</v>
          </cell>
        </row>
        <row r="118">
          <cell r="C118" t="str">
            <v>SWT</v>
          </cell>
          <cell r="D118" t="str">
            <v>A1014</v>
          </cell>
        </row>
        <row r="119">
          <cell r="C119" t="str">
            <v>SWT</v>
          </cell>
          <cell r="D119" t="str">
            <v>A1005</v>
          </cell>
        </row>
        <row r="120">
          <cell r="C120" t="str">
            <v>SWT</v>
          </cell>
          <cell r="D120" t="str">
            <v>A1007</v>
          </cell>
        </row>
        <row r="121">
          <cell r="C121" t="str">
            <v>TMS</v>
          </cell>
          <cell r="D121" t="str">
            <v>W1ZZZ004</v>
          </cell>
        </row>
        <row r="122">
          <cell r="C122" t="str">
            <v>TMS</v>
          </cell>
          <cell r="D122" t="str">
            <v>W9010</v>
          </cell>
        </row>
        <row r="123">
          <cell r="C123" t="str">
            <v>TMS</v>
          </cell>
          <cell r="D123" t="str">
            <v>S1ZZZ004</v>
          </cell>
        </row>
        <row r="124">
          <cell r="C124" t="str">
            <v>TMS</v>
          </cell>
          <cell r="D124" t="str">
            <v>S9010</v>
          </cell>
        </row>
        <row r="125">
          <cell r="C125" t="str">
            <v>TMS</v>
          </cell>
          <cell r="D125" t="str">
            <v>BN1172</v>
          </cell>
        </row>
        <row r="126">
          <cell r="C126" t="str">
            <v>TMS</v>
          </cell>
          <cell r="D126" t="str">
            <v>BN1174</v>
          </cell>
        </row>
        <row r="127">
          <cell r="C127" t="str">
            <v>TMS</v>
          </cell>
          <cell r="D127" t="str">
            <v>BN1176</v>
          </cell>
        </row>
        <row r="128">
          <cell r="C128" t="str">
            <v>TMS</v>
          </cell>
          <cell r="D128" t="str">
            <v>A2004</v>
          </cell>
        </row>
        <row r="129">
          <cell r="C129" t="str">
            <v>TMS</v>
          </cell>
          <cell r="D129" t="str">
            <v>A2005</v>
          </cell>
        </row>
        <row r="130">
          <cell r="C130" t="str">
            <v>TMS</v>
          </cell>
          <cell r="D130" t="str">
            <v>C00007_W011</v>
          </cell>
        </row>
        <row r="131">
          <cell r="C131" t="str">
            <v>TMS</v>
          </cell>
          <cell r="D131" t="str">
            <v>C00008_S011</v>
          </cell>
        </row>
        <row r="132">
          <cell r="C132" t="str">
            <v>TMS</v>
          </cell>
          <cell r="D132" t="str">
            <v>W10004</v>
          </cell>
        </row>
        <row r="133">
          <cell r="C133" t="str">
            <v>TMS</v>
          </cell>
          <cell r="D133" t="str">
            <v>S10004</v>
          </cell>
        </row>
        <row r="134">
          <cell r="C134" t="str">
            <v>TMS</v>
          </cell>
          <cell r="D134" t="str">
            <v>W10001</v>
          </cell>
        </row>
        <row r="135">
          <cell r="C135" t="str">
            <v>TMS</v>
          </cell>
          <cell r="D135" t="str">
            <v>S10001</v>
          </cell>
        </row>
        <row r="136">
          <cell r="C136" t="str">
            <v>TMS</v>
          </cell>
          <cell r="D136" t="str">
            <v>A1013</v>
          </cell>
        </row>
        <row r="137">
          <cell r="C137" t="str">
            <v>TMS</v>
          </cell>
          <cell r="D137" t="str">
            <v>A1014</v>
          </cell>
        </row>
        <row r="138">
          <cell r="C138" t="str">
            <v>TMS</v>
          </cell>
          <cell r="D138" t="str">
            <v>A1005</v>
          </cell>
        </row>
        <row r="139">
          <cell r="C139" t="str">
            <v>TMS</v>
          </cell>
          <cell r="D139" t="str">
            <v>A1007</v>
          </cell>
        </row>
        <row r="140">
          <cell r="C140" t="str">
            <v>WSH</v>
          </cell>
          <cell r="D140" t="str">
            <v>W1ZZZ004</v>
          </cell>
        </row>
        <row r="141">
          <cell r="C141" t="str">
            <v>WSH</v>
          </cell>
          <cell r="D141" t="str">
            <v>W9010</v>
          </cell>
        </row>
        <row r="142">
          <cell r="C142" t="str">
            <v>WSH</v>
          </cell>
          <cell r="D142" t="str">
            <v>S1ZZZ004</v>
          </cell>
        </row>
        <row r="143">
          <cell r="C143" t="str">
            <v>WSH</v>
          </cell>
          <cell r="D143" t="str">
            <v>S9010</v>
          </cell>
        </row>
        <row r="144">
          <cell r="C144" t="str">
            <v>WSH</v>
          </cell>
          <cell r="D144" t="str">
            <v>BN1172</v>
          </cell>
        </row>
        <row r="145">
          <cell r="C145" t="str">
            <v>WSH</v>
          </cell>
          <cell r="D145" t="str">
            <v>BN1174</v>
          </cell>
        </row>
        <row r="146">
          <cell r="C146" t="str">
            <v>WSH</v>
          </cell>
          <cell r="D146" t="str">
            <v>BN1176</v>
          </cell>
        </row>
        <row r="147">
          <cell r="C147" t="str">
            <v>WSH</v>
          </cell>
          <cell r="D147" t="str">
            <v>A2004</v>
          </cell>
        </row>
        <row r="148">
          <cell r="C148" t="str">
            <v>WSH</v>
          </cell>
          <cell r="D148" t="str">
            <v>A2005</v>
          </cell>
        </row>
        <row r="149">
          <cell r="C149" t="str">
            <v>WSH</v>
          </cell>
          <cell r="D149" t="str">
            <v>C00007_W011</v>
          </cell>
        </row>
        <row r="150">
          <cell r="C150" t="str">
            <v>WSH</v>
          </cell>
          <cell r="D150" t="str">
            <v>C00008_S011</v>
          </cell>
        </row>
        <row r="151">
          <cell r="C151" t="str">
            <v>WSH</v>
          </cell>
          <cell r="D151" t="str">
            <v>W10004</v>
          </cell>
        </row>
        <row r="152">
          <cell r="C152" t="str">
            <v>WSH</v>
          </cell>
          <cell r="D152" t="str">
            <v>S10004</v>
          </cell>
        </row>
        <row r="153">
          <cell r="C153" t="str">
            <v>WSH</v>
          </cell>
          <cell r="D153" t="str">
            <v>W10001</v>
          </cell>
        </row>
        <row r="154">
          <cell r="C154" t="str">
            <v>WSH</v>
          </cell>
          <cell r="D154" t="str">
            <v>S10001</v>
          </cell>
        </row>
        <row r="155">
          <cell r="C155" t="str">
            <v>WSH</v>
          </cell>
          <cell r="D155" t="str">
            <v>A1013</v>
          </cell>
        </row>
        <row r="156">
          <cell r="C156" t="str">
            <v>WSH</v>
          </cell>
          <cell r="D156" t="str">
            <v>A1014</v>
          </cell>
        </row>
        <row r="157">
          <cell r="C157" t="str">
            <v>WSH</v>
          </cell>
          <cell r="D157" t="str">
            <v>A1005</v>
          </cell>
        </row>
        <row r="158">
          <cell r="C158" t="str">
            <v>WSH</v>
          </cell>
          <cell r="D158" t="str">
            <v>A1007</v>
          </cell>
        </row>
        <row r="159">
          <cell r="C159" t="str">
            <v>WSX</v>
          </cell>
          <cell r="D159" t="str">
            <v>W1ZZZ004</v>
          </cell>
        </row>
        <row r="160">
          <cell r="C160" t="str">
            <v>WSX</v>
          </cell>
          <cell r="D160" t="str">
            <v>W9010</v>
          </cell>
        </row>
        <row r="161">
          <cell r="C161" t="str">
            <v>WSX</v>
          </cell>
          <cell r="D161" t="str">
            <v>S1ZZZ004</v>
          </cell>
        </row>
        <row r="162">
          <cell r="C162" t="str">
            <v>WSX</v>
          </cell>
          <cell r="D162" t="str">
            <v>S9010</v>
          </cell>
        </row>
        <row r="163">
          <cell r="C163" t="str">
            <v>WSX</v>
          </cell>
          <cell r="D163" t="str">
            <v>BN1172</v>
          </cell>
        </row>
        <row r="164">
          <cell r="C164" t="str">
            <v>WSX</v>
          </cell>
          <cell r="D164" t="str">
            <v>BN1174</v>
          </cell>
        </row>
        <row r="165">
          <cell r="C165" t="str">
            <v>WSX</v>
          </cell>
          <cell r="D165" t="str">
            <v>BN1176</v>
          </cell>
        </row>
        <row r="166">
          <cell r="C166" t="str">
            <v>WSX</v>
          </cell>
          <cell r="D166" t="str">
            <v>A2004</v>
          </cell>
        </row>
        <row r="167">
          <cell r="C167" t="str">
            <v>WSX</v>
          </cell>
          <cell r="D167" t="str">
            <v>A2005</v>
          </cell>
        </row>
        <row r="168">
          <cell r="C168" t="str">
            <v>WSX</v>
          </cell>
          <cell r="D168" t="str">
            <v>C00007_W011</v>
          </cell>
        </row>
        <row r="169">
          <cell r="C169" t="str">
            <v>WSX</v>
          </cell>
          <cell r="D169" t="str">
            <v>C00008_S011</v>
          </cell>
        </row>
        <row r="170">
          <cell r="C170" t="str">
            <v>WSX</v>
          </cell>
          <cell r="D170" t="str">
            <v>W10004</v>
          </cell>
        </row>
        <row r="171">
          <cell r="C171" t="str">
            <v>WSX</v>
          </cell>
          <cell r="D171" t="str">
            <v>S10004</v>
          </cell>
        </row>
        <row r="172">
          <cell r="C172" t="str">
            <v>WSX</v>
          </cell>
          <cell r="D172" t="str">
            <v>W10001</v>
          </cell>
        </row>
        <row r="173">
          <cell r="C173" t="str">
            <v>WSX</v>
          </cell>
          <cell r="D173" t="str">
            <v>S10001</v>
          </cell>
        </row>
        <row r="174">
          <cell r="C174" t="str">
            <v>WSX</v>
          </cell>
          <cell r="D174" t="str">
            <v>A1013</v>
          </cell>
        </row>
        <row r="175">
          <cell r="C175" t="str">
            <v>WSX</v>
          </cell>
          <cell r="D175" t="str">
            <v>A1014</v>
          </cell>
        </row>
        <row r="176">
          <cell r="C176" t="str">
            <v>WSX</v>
          </cell>
          <cell r="D176" t="str">
            <v>A1005</v>
          </cell>
        </row>
        <row r="177">
          <cell r="C177" t="str">
            <v>WSX</v>
          </cell>
          <cell r="D177" t="str">
            <v>A1007</v>
          </cell>
        </row>
        <row r="178">
          <cell r="C178" t="str">
            <v>YKY</v>
          </cell>
          <cell r="D178" t="str">
            <v>W1ZZZ004</v>
          </cell>
        </row>
        <row r="179">
          <cell r="C179" t="str">
            <v>YKY</v>
          </cell>
          <cell r="D179" t="str">
            <v>W9010</v>
          </cell>
        </row>
        <row r="180">
          <cell r="C180" t="str">
            <v>YKY</v>
          </cell>
          <cell r="D180" t="str">
            <v>S1ZZZ004</v>
          </cell>
        </row>
        <row r="181">
          <cell r="C181" t="str">
            <v>YKY</v>
          </cell>
          <cell r="D181" t="str">
            <v>S9010</v>
          </cell>
        </row>
        <row r="182">
          <cell r="C182" t="str">
            <v>YKY</v>
          </cell>
          <cell r="D182" t="str">
            <v>BN1172</v>
          </cell>
        </row>
        <row r="183">
          <cell r="C183" t="str">
            <v>YKY</v>
          </cell>
          <cell r="D183" t="str">
            <v>BN1174</v>
          </cell>
        </row>
        <row r="184">
          <cell r="C184" t="str">
            <v>YKY</v>
          </cell>
          <cell r="D184" t="str">
            <v>BN1176</v>
          </cell>
        </row>
        <row r="185">
          <cell r="C185" t="str">
            <v>YKY</v>
          </cell>
          <cell r="D185" t="str">
            <v>A2004</v>
          </cell>
        </row>
        <row r="186">
          <cell r="C186" t="str">
            <v>YKY</v>
          </cell>
          <cell r="D186" t="str">
            <v>A2005</v>
          </cell>
        </row>
        <row r="187">
          <cell r="C187" t="str">
            <v>YKY</v>
          </cell>
          <cell r="D187" t="str">
            <v>C00007_W011</v>
          </cell>
        </row>
        <row r="188">
          <cell r="C188" t="str">
            <v>YKY</v>
          </cell>
          <cell r="D188" t="str">
            <v>C00008_S011</v>
          </cell>
        </row>
        <row r="189">
          <cell r="C189" t="str">
            <v>YKY</v>
          </cell>
          <cell r="D189" t="str">
            <v>W10004</v>
          </cell>
        </row>
        <row r="190">
          <cell r="C190" t="str">
            <v>YKY</v>
          </cell>
          <cell r="D190" t="str">
            <v>S10004</v>
          </cell>
        </row>
        <row r="191">
          <cell r="C191" t="str">
            <v>YKY</v>
          </cell>
          <cell r="D191" t="str">
            <v>W10001</v>
          </cell>
        </row>
        <row r="192">
          <cell r="C192" t="str">
            <v>YKY</v>
          </cell>
          <cell r="D192" t="str">
            <v>S10001</v>
          </cell>
        </row>
        <row r="193">
          <cell r="C193" t="str">
            <v>YKY</v>
          </cell>
          <cell r="D193" t="str">
            <v>A1013</v>
          </cell>
        </row>
        <row r="194">
          <cell r="C194" t="str">
            <v>YKY</v>
          </cell>
          <cell r="D194" t="str">
            <v>A1014</v>
          </cell>
        </row>
        <row r="195">
          <cell r="C195" t="str">
            <v>YKY</v>
          </cell>
          <cell r="D195" t="str">
            <v>A1005</v>
          </cell>
        </row>
        <row r="196">
          <cell r="C196" t="str">
            <v>YKY</v>
          </cell>
          <cell r="D196" t="str">
            <v>A1007</v>
          </cell>
        </row>
        <row r="197">
          <cell r="C197" t="str">
            <v>AFW</v>
          </cell>
          <cell r="D197" t="str">
            <v>W1ZZZ004</v>
          </cell>
        </row>
        <row r="198">
          <cell r="C198" t="str">
            <v>AFW</v>
          </cell>
          <cell r="D198" t="str">
            <v>W9010</v>
          </cell>
        </row>
        <row r="199">
          <cell r="C199" t="str">
            <v>AFW</v>
          </cell>
          <cell r="D199" t="str">
            <v>S1ZZZ004</v>
          </cell>
        </row>
        <row r="200">
          <cell r="C200" t="str">
            <v>AFW</v>
          </cell>
          <cell r="D200" t="str">
            <v>S9010</v>
          </cell>
        </row>
        <row r="201">
          <cell r="C201" t="str">
            <v>AFW</v>
          </cell>
          <cell r="D201" t="str">
            <v>BN1172</v>
          </cell>
        </row>
        <row r="202">
          <cell r="C202" t="str">
            <v>AFW</v>
          </cell>
          <cell r="D202" t="str">
            <v>BN1174</v>
          </cell>
        </row>
        <row r="203">
          <cell r="C203" t="str">
            <v>AFW</v>
          </cell>
          <cell r="D203" t="str">
            <v>BN1176</v>
          </cell>
        </row>
        <row r="204">
          <cell r="C204" t="str">
            <v>AFW</v>
          </cell>
          <cell r="D204" t="str">
            <v>A2004</v>
          </cell>
        </row>
        <row r="205">
          <cell r="C205" t="str">
            <v>AFW</v>
          </cell>
          <cell r="D205" t="str">
            <v>A2005</v>
          </cell>
        </row>
        <row r="206">
          <cell r="C206" t="str">
            <v>AFW</v>
          </cell>
          <cell r="D206" t="str">
            <v>C00007_W011</v>
          </cell>
        </row>
        <row r="207">
          <cell r="C207" t="str">
            <v>AFW</v>
          </cell>
          <cell r="D207" t="str">
            <v>C00008_S011</v>
          </cell>
        </row>
        <row r="208">
          <cell r="C208" t="str">
            <v>AFW</v>
          </cell>
          <cell r="D208" t="str">
            <v>W10004</v>
          </cell>
        </row>
        <row r="209">
          <cell r="C209" t="str">
            <v>AFW</v>
          </cell>
          <cell r="D209" t="str">
            <v>S10004</v>
          </cell>
        </row>
        <row r="210">
          <cell r="C210" t="str">
            <v>AFW</v>
          </cell>
          <cell r="D210" t="str">
            <v>W10001</v>
          </cell>
        </row>
        <row r="211">
          <cell r="C211" t="str">
            <v>AFW</v>
          </cell>
          <cell r="D211" t="str">
            <v>S10001</v>
          </cell>
        </row>
        <row r="212">
          <cell r="C212" t="str">
            <v>AFW</v>
          </cell>
          <cell r="D212" t="str">
            <v>A1013</v>
          </cell>
        </row>
        <row r="213">
          <cell r="C213" t="str">
            <v>AFW</v>
          </cell>
          <cell r="D213" t="str">
            <v>A1014</v>
          </cell>
        </row>
        <row r="214">
          <cell r="C214" t="str">
            <v>AFW</v>
          </cell>
          <cell r="D214" t="str">
            <v>A1005</v>
          </cell>
        </row>
        <row r="215">
          <cell r="C215" t="str">
            <v>AFW</v>
          </cell>
          <cell r="D215" t="str">
            <v>A1007</v>
          </cell>
        </row>
        <row r="216">
          <cell r="C216" t="str">
            <v>BRL</v>
          </cell>
          <cell r="D216" t="str">
            <v>W1ZZZ004</v>
          </cell>
        </row>
        <row r="217">
          <cell r="C217" t="str">
            <v>BRL</v>
          </cell>
          <cell r="D217" t="str">
            <v>W9010</v>
          </cell>
        </row>
        <row r="218">
          <cell r="C218" t="str">
            <v>BRL</v>
          </cell>
          <cell r="D218" t="str">
            <v>S1ZZZ004</v>
          </cell>
        </row>
        <row r="219">
          <cell r="C219" t="str">
            <v>BRL</v>
          </cell>
          <cell r="D219" t="str">
            <v>S9010</v>
          </cell>
        </row>
        <row r="220">
          <cell r="C220" t="str">
            <v>BRL</v>
          </cell>
          <cell r="D220" t="str">
            <v>BN1172</v>
          </cell>
        </row>
        <row r="221">
          <cell r="C221" t="str">
            <v>BRL</v>
          </cell>
          <cell r="D221" t="str">
            <v>BN1174</v>
          </cell>
        </row>
        <row r="222">
          <cell r="C222" t="str">
            <v>BRL</v>
          </cell>
          <cell r="D222" t="str">
            <v>BN1176</v>
          </cell>
        </row>
        <row r="223">
          <cell r="C223" t="str">
            <v>BRL</v>
          </cell>
          <cell r="D223" t="str">
            <v>A2004</v>
          </cell>
        </row>
        <row r="224">
          <cell r="C224" t="str">
            <v>BRL</v>
          </cell>
          <cell r="D224" t="str">
            <v>A2005</v>
          </cell>
        </row>
        <row r="225">
          <cell r="C225" t="str">
            <v>BRL</v>
          </cell>
          <cell r="D225" t="str">
            <v>C00007_W011</v>
          </cell>
        </row>
        <row r="226">
          <cell r="C226" t="str">
            <v>BRL</v>
          </cell>
          <cell r="D226" t="str">
            <v>C00008_S011</v>
          </cell>
        </row>
        <row r="227">
          <cell r="C227" t="str">
            <v>BRL</v>
          </cell>
          <cell r="D227" t="str">
            <v>W10004</v>
          </cell>
        </row>
        <row r="228">
          <cell r="C228" t="str">
            <v>BRL</v>
          </cell>
          <cell r="D228" t="str">
            <v>S10004</v>
          </cell>
        </row>
        <row r="229">
          <cell r="C229" t="str">
            <v>BRL</v>
          </cell>
          <cell r="D229" t="str">
            <v>W10001</v>
          </cell>
        </row>
        <row r="230">
          <cell r="C230" t="str">
            <v>BRL</v>
          </cell>
          <cell r="D230" t="str">
            <v>S10001</v>
          </cell>
        </row>
        <row r="231">
          <cell r="C231" t="str">
            <v>BRL</v>
          </cell>
          <cell r="D231" t="str">
            <v>A1013</v>
          </cell>
        </row>
        <row r="232">
          <cell r="C232" t="str">
            <v>BRL</v>
          </cell>
          <cell r="D232" t="str">
            <v>A1014</v>
          </cell>
        </row>
        <row r="233">
          <cell r="C233" t="str">
            <v>BRL</v>
          </cell>
          <cell r="D233" t="str">
            <v>A1005</v>
          </cell>
        </row>
        <row r="234">
          <cell r="C234" t="str">
            <v>BRL</v>
          </cell>
          <cell r="D234" t="str">
            <v>A1007</v>
          </cell>
        </row>
        <row r="235">
          <cell r="C235" t="str">
            <v>DVW</v>
          </cell>
          <cell r="D235" t="str">
            <v>W1ZZZ004</v>
          </cell>
        </row>
        <row r="236">
          <cell r="C236" t="str">
            <v>DVW</v>
          </cell>
          <cell r="D236" t="str">
            <v>W9010</v>
          </cell>
        </row>
        <row r="237">
          <cell r="C237" t="str">
            <v>DVW</v>
          </cell>
          <cell r="D237" t="str">
            <v>S1ZZZ004</v>
          </cell>
        </row>
        <row r="238">
          <cell r="C238" t="str">
            <v>DVW</v>
          </cell>
          <cell r="D238" t="str">
            <v>S9010</v>
          </cell>
        </row>
        <row r="239">
          <cell r="C239" t="str">
            <v>DVW</v>
          </cell>
          <cell r="D239" t="str">
            <v>BN1172</v>
          </cell>
        </row>
        <row r="240">
          <cell r="C240" t="str">
            <v>DVW</v>
          </cell>
          <cell r="D240" t="str">
            <v>BN1174</v>
          </cell>
        </row>
        <row r="241">
          <cell r="C241" t="str">
            <v>DVW</v>
          </cell>
          <cell r="D241" t="str">
            <v>BN1176</v>
          </cell>
        </row>
        <row r="242">
          <cell r="C242" t="str">
            <v>DVW</v>
          </cell>
          <cell r="D242" t="str">
            <v>A2004</v>
          </cell>
        </row>
        <row r="243">
          <cell r="C243" t="str">
            <v>DVW</v>
          </cell>
          <cell r="D243" t="str">
            <v>A2005</v>
          </cell>
        </row>
        <row r="244">
          <cell r="C244" t="str">
            <v>DVW</v>
          </cell>
          <cell r="D244" t="str">
            <v>C00007_W011</v>
          </cell>
        </row>
        <row r="245">
          <cell r="C245" t="str">
            <v>DVW</v>
          </cell>
          <cell r="D245" t="str">
            <v>C00008_S011</v>
          </cell>
        </row>
        <row r="246">
          <cell r="C246" t="str">
            <v>DVW</v>
          </cell>
          <cell r="D246" t="str">
            <v>W10004</v>
          </cell>
        </row>
        <row r="247">
          <cell r="C247" t="str">
            <v>DVW</v>
          </cell>
          <cell r="D247" t="str">
            <v>S10004</v>
          </cell>
        </row>
        <row r="248">
          <cell r="C248" t="str">
            <v>DVW</v>
          </cell>
          <cell r="D248" t="str">
            <v>W10001</v>
          </cell>
        </row>
        <row r="249">
          <cell r="C249" t="str">
            <v>DVW</v>
          </cell>
          <cell r="D249" t="str">
            <v>S10001</v>
          </cell>
        </row>
        <row r="250">
          <cell r="C250" t="str">
            <v>DVW</v>
          </cell>
          <cell r="D250" t="str">
            <v>A1013</v>
          </cell>
        </row>
        <row r="251">
          <cell r="C251" t="str">
            <v>DVW</v>
          </cell>
          <cell r="D251" t="str">
            <v>A1014</v>
          </cell>
        </row>
        <row r="252">
          <cell r="C252" t="str">
            <v>DVW</v>
          </cell>
          <cell r="D252" t="str">
            <v>A1005</v>
          </cell>
        </row>
        <row r="253">
          <cell r="C253" t="str">
            <v>DVW</v>
          </cell>
          <cell r="D253" t="str">
            <v>A1007</v>
          </cell>
        </row>
        <row r="254">
          <cell r="C254" t="str">
            <v>PRT</v>
          </cell>
          <cell r="D254" t="str">
            <v>W1ZZZ004</v>
          </cell>
        </row>
        <row r="255">
          <cell r="C255" t="str">
            <v>PRT</v>
          </cell>
          <cell r="D255" t="str">
            <v>W9010</v>
          </cell>
        </row>
        <row r="256">
          <cell r="C256" t="str">
            <v>PRT</v>
          </cell>
          <cell r="D256" t="str">
            <v>S1ZZZ004</v>
          </cell>
        </row>
        <row r="257">
          <cell r="C257" t="str">
            <v>PRT</v>
          </cell>
          <cell r="D257" t="str">
            <v>S9010</v>
          </cell>
        </row>
        <row r="258">
          <cell r="C258" t="str">
            <v>PRT</v>
          </cell>
          <cell r="D258" t="str">
            <v>BN1172</v>
          </cell>
        </row>
        <row r="259">
          <cell r="C259" t="str">
            <v>PRT</v>
          </cell>
          <cell r="D259" t="str">
            <v>BN1174</v>
          </cell>
        </row>
        <row r="260">
          <cell r="C260" t="str">
            <v>PRT</v>
          </cell>
          <cell r="D260" t="str">
            <v>BN1176</v>
          </cell>
        </row>
        <row r="261">
          <cell r="C261" t="str">
            <v>PRT</v>
          </cell>
          <cell r="D261" t="str">
            <v>A2004</v>
          </cell>
        </row>
        <row r="262">
          <cell r="C262" t="str">
            <v>PRT</v>
          </cell>
          <cell r="D262" t="str">
            <v>A2005</v>
          </cell>
        </row>
        <row r="263">
          <cell r="C263" t="str">
            <v>PRT</v>
          </cell>
          <cell r="D263" t="str">
            <v>C00007_W011</v>
          </cell>
        </row>
        <row r="264">
          <cell r="C264" t="str">
            <v>PRT</v>
          </cell>
          <cell r="D264" t="str">
            <v>C00008_S011</v>
          </cell>
        </row>
        <row r="265">
          <cell r="C265" t="str">
            <v>PRT</v>
          </cell>
          <cell r="D265" t="str">
            <v>W10004</v>
          </cell>
        </row>
        <row r="266">
          <cell r="C266" t="str">
            <v>PRT</v>
          </cell>
          <cell r="D266" t="str">
            <v>S10004</v>
          </cell>
        </row>
        <row r="267">
          <cell r="C267" t="str">
            <v>PRT</v>
          </cell>
          <cell r="D267" t="str">
            <v>W10001</v>
          </cell>
        </row>
        <row r="268">
          <cell r="C268" t="str">
            <v>PRT</v>
          </cell>
          <cell r="D268" t="str">
            <v>S10001</v>
          </cell>
        </row>
        <row r="269">
          <cell r="C269" t="str">
            <v>PRT</v>
          </cell>
          <cell r="D269" t="str">
            <v>A1013</v>
          </cell>
        </row>
        <row r="270">
          <cell r="C270" t="str">
            <v>PRT</v>
          </cell>
          <cell r="D270" t="str">
            <v>A1014</v>
          </cell>
        </row>
        <row r="271">
          <cell r="C271" t="str">
            <v>PRT</v>
          </cell>
          <cell r="D271" t="str">
            <v>A1005</v>
          </cell>
        </row>
        <row r="272">
          <cell r="C272" t="str">
            <v>PRT</v>
          </cell>
          <cell r="D272" t="str">
            <v>A1007</v>
          </cell>
        </row>
        <row r="273">
          <cell r="C273" t="str">
            <v>SBW</v>
          </cell>
          <cell r="D273" t="str">
            <v>W1ZZZ004</v>
          </cell>
        </row>
        <row r="274">
          <cell r="C274" t="str">
            <v>SBW</v>
          </cell>
          <cell r="D274" t="str">
            <v>W9010</v>
          </cell>
        </row>
        <row r="275">
          <cell r="C275" t="str">
            <v>SBW</v>
          </cell>
          <cell r="D275" t="str">
            <v>S1ZZZ004</v>
          </cell>
        </row>
        <row r="276">
          <cell r="C276" t="str">
            <v>SBW</v>
          </cell>
          <cell r="D276" t="str">
            <v>S9010</v>
          </cell>
        </row>
        <row r="277">
          <cell r="C277" t="str">
            <v>SBW</v>
          </cell>
          <cell r="D277" t="str">
            <v>BN1172</v>
          </cell>
        </row>
        <row r="278">
          <cell r="C278" t="str">
            <v>SBW</v>
          </cell>
          <cell r="D278" t="str">
            <v>BN1174</v>
          </cell>
        </row>
        <row r="279">
          <cell r="C279" t="str">
            <v>SBW</v>
          </cell>
          <cell r="D279" t="str">
            <v>BN1176</v>
          </cell>
        </row>
        <row r="280">
          <cell r="C280" t="str">
            <v>SBW</v>
          </cell>
          <cell r="D280" t="str">
            <v>A2004</v>
          </cell>
        </row>
        <row r="281">
          <cell r="C281" t="str">
            <v>SBW</v>
          </cell>
          <cell r="D281" t="str">
            <v>A2005</v>
          </cell>
        </row>
        <row r="282">
          <cell r="C282" t="str">
            <v>SBW</v>
          </cell>
          <cell r="D282" t="str">
            <v>C00007_W011</v>
          </cell>
        </row>
        <row r="283">
          <cell r="C283" t="str">
            <v>SBW</v>
          </cell>
          <cell r="D283" t="str">
            <v>C00008_S011</v>
          </cell>
        </row>
        <row r="284">
          <cell r="C284" t="str">
            <v>SBW</v>
          </cell>
          <cell r="D284" t="str">
            <v>W10004</v>
          </cell>
        </row>
        <row r="285">
          <cell r="C285" t="str">
            <v>SBW</v>
          </cell>
          <cell r="D285" t="str">
            <v>S10004</v>
          </cell>
        </row>
        <row r="286">
          <cell r="C286" t="str">
            <v>SBW</v>
          </cell>
          <cell r="D286" t="str">
            <v>W10001</v>
          </cell>
        </row>
        <row r="287">
          <cell r="C287" t="str">
            <v>SBW</v>
          </cell>
          <cell r="D287" t="str">
            <v>S10001</v>
          </cell>
        </row>
        <row r="288">
          <cell r="C288" t="str">
            <v>SBW</v>
          </cell>
          <cell r="D288" t="str">
            <v>A1013</v>
          </cell>
        </row>
        <row r="289">
          <cell r="C289" t="str">
            <v>SBW</v>
          </cell>
          <cell r="D289" t="str">
            <v>A1014</v>
          </cell>
        </row>
        <row r="290">
          <cell r="C290" t="str">
            <v>SBW</v>
          </cell>
          <cell r="D290" t="str">
            <v>A1005</v>
          </cell>
        </row>
        <row r="291">
          <cell r="C291" t="str">
            <v>SBW</v>
          </cell>
          <cell r="D291" t="str">
            <v>A1007</v>
          </cell>
        </row>
        <row r="292">
          <cell r="C292" t="str">
            <v>SES</v>
          </cell>
          <cell r="D292" t="str">
            <v>W1ZZZ004</v>
          </cell>
        </row>
        <row r="293">
          <cell r="C293" t="str">
            <v>SES</v>
          </cell>
          <cell r="D293" t="str">
            <v>W9010</v>
          </cell>
        </row>
        <row r="294">
          <cell r="C294" t="str">
            <v>SES</v>
          </cell>
          <cell r="D294" t="str">
            <v>S1ZZZ004</v>
          </cell>
        </row>
        <row r="295">
          <cell r="C295" t="str">
            <v>SES</v>
          </cell>
          <cell r="D295" t="str">
            <v>S9010</v>
          </cell>
        </row>
        <row r="296">
          <cell r="C296" t="str">
            <v>SES</v>
          </cell>
          <cell r="D296" t="str">
            <v>BN1172</v>
          </cell>
        </row>
        <row r="297">
          <cell r="C297" t="str">
            <v>SES</v>
          </cell>
          <cell r="D297" t="str">
            <v>BN1174</v>
          </cell>
        </row>
        <row r="298">
          <cell r="C298" t="str">
            <v>SES</v>
          </cell>
          <cell r="D298" t="str">
            <v>BN1176</v>
          </cell>
        </row>
        <row r="299">
          <cell r="C299" t="str">
            <v>SES</v>
          </cell>
          <cell r="D299" t="str">
            <v>A2004</v>
          </cell>
        </row>
        <row r="300">
          <cell r="C300" t="str">
            <v>SES</v>
          </cell>
          <cell r="D300" t="str">
            <v>A2005</v>
          </cell>
        </row>
        <row r="301">
          <cell r="C301" t="str">
            <v>SES</v>
          </cell>
          <cell r="D301" t="str">
            <v>C00007_W011</v>
          </cell>
        </row>
        <row r="302">
          <cell r="C302" t="str">
            <v>SES</v>
          </cell>
          <cell r="D302" t="str">
            <v>C00008_S011</v>
          </cell>
        </row>
        <row r="303">
          <cell r="C303" t="str">
            <v>SES</v>
          </cell>
          <cell r="D303" t="str">
            <v>W10004</v>
          </cell>
        </row>
        <row r="304">
          <cell r="C304" t="str">
            <v>SES</v>
          </cell>
          <cell r="D304" t="str">
            <v>S10004</v>
          </cell>
        </row>
        <row r="305">
          <cell r="C305" t="str">
            <v>SES</v>
          </cell>
          <cell r="D305" t="str">
            <v>W10001</v>
          </cell>
        </row>
        <row r="306">
          <cell r="C306" t="str">
            <v>SES</v>
          </cell>
          <cell r="D306" t="str">
            <v>S10001</v>
          </cell>
        </row>
        <row r="307">
          <cell r="C307" t="str">
            <v>SES</v>
          </cell>
          <cell r="D307" t="str">
            <v>A1013</v>
          </cell>
        </row>
        <row r="308">
          <cell r="C308" t="str">
            <v>SES</v>
          </cell>
          <cell r="D308" t="str">
            <v>A1014</v>
          </cell>
        </row>
        <row r="309">
          <cell r="C309" t="str">
            <v>SES</v>
          </cell>
          <cell r="D309" t="str">
            <v>A1005</v>
          </cell>
        </row>
        <row r="310">
          <cell r="C310" t="str">
            <v>SES</v>
          </cell>
          <cell r="D310" t="str">
            <v>A1007</v>
          </cell>
        </row>
        <row r="311">
          <cell r="C311" t="str">
            <v>SEW</v>
          </cell>
          <cell r="D311" t="str">
            <v>W1ZZZ004</v>
          </cell>
        </row>
        <row r="312">
          <cell r="C312" t="str">
            <v>SEW</v>
          </cell>
          <cell r="D312" t="str">
            <v>W9010</v>
          </cell>
        </row>
        <row r="313">
          <cell r="C313" t="str">
            <v>SEW</v>
          </cell>
          <cell r="D313" t="str">
            <v>S1ZZZ004</v>
          </cell>
        </row>
        <row r="314">
          <cell r="C314" t="str">
            <v>SEW</v>
          </cell>
          <cell r="D314" t="str">
            <v>S9010</v>
          </cell>
        </row>
        <row r="315">
          <cell r="C315" t="str">
            <v>SEW</v>
          </cell>
          <cell r="D315" t="str">
            <v>BN1172</v>
          </cell>
        </row>
        <row r="316">
          <cell r="C316" t="str">
            <v>SEW</v>
          </cell>
          <cell r="D316" t="str">
            <v>BN1174</v>
          </cell>
        </row>
        <row r="317">
          <cell r="C317" t="str">
            <v>SEW</v>
          </cell>
          <cell r="D317" t="str">
            <v>BN1176</v>
          </cell>
        </row>
        <row r="318">
          <cell r="C318" t="str">
            <v>SEW</v>
          </cell>
          <cell r="D318" t="str">
            <v>A2004</v>
          </cell>
        </row>
        <row r="319">
          <cell r="C319" t="str">
            <v>SEW</v>
          </cell>
          <cell r="D319" t="str">
            <v>A2005</v>
          </cell>
        </row>
        <row r="320">
          <cell r="C320" t="str">
            <v>SEW</v>
          </cell>
          <cell r="D320" t="str">
            <v>C00007_W011</v>
          </cell>
        </row>
        <row r="321">
          <cell r="C321" t="str">
            <v>SEW</v>
          </cell>
          <cell r="D321" t="str">
            <v>C00008_S011</v>
          </cell>
        </row>
        <row r="322">
          <cell r="C322" t="str">
            <v>SEW</v>
          </cell>
          <cell r="D322" t="str">
            <v>W10004</v>
          </cell>
        </row>
        <row r="323">
          <cell r="C323" t="str">
            <v>SEW</v>
          </cell>
          <cell r="D323" t="str">
            <v>S10004</v>
          </cell>
        </row>
        <row r="324">
          <cell r="C324" t="str">
            <v>SEW</v>
          </cell>
          <cell r="D324" t="str">
            <v>W10001</v>
          </cell>
        </row>
        <row r="325">
          <cell r="C325" t="str">
            <v>SEW</v>
          </cell>
          <cell r="D325" t="str">
            <v>S10001</v>
          </cell>
        </row>
        <row r="326">
          <cell r="C326" t="str">
            <v>SEW</v>
          </cell>
          <cell r="D326" t="str">
            <v>A1013</v>
          </cell>
        </row>
        <row r="327">
          <cell r="C327" t="str">
            <v>SEW</v>
          </cell>
          <cell r="D327" t="str">
            <v>A1014</v>
          </cell>
        </row>
        <row r="328">
          <cell r="C328" t="str">
            <v>SEW</v>
          </cell>
          <cell r="D328" t="str">
            <v>A1005</v>
          </cell>
        </row>
        <row r="329">
          <cell r="C329" t="str">
            <v>SEW</v>
          </cell>
          <cell r="D329" t="str">
            <v>A1007</v>
          </cell>
        </row>
        <row r="330">
          <cell r="C330" t="str">
            <v>SSC</v>
          </cell>
          <cell r="D330" t="str">
            <v>W1ZZZ004</v>
          </cell>
        </row>
        <row r="331">
          <cell r="C331" t="str">
            <v>SSC</v>
          </cell>
          <cell r="D331" t="str">
            <v>W9010</v>
          </cell>
        </row>
        <row r="332">
          <cell r="C332" t="str">
            <v>SSC</v>
          </cell>
          <cell r="D332" t="str">
            <v>S1ZZZ004</v>
          </cell>
        </row>
        <row r="333">
          <cell r="C333" t="str">
            <v>SSC</v>
          </cell>
          <cell r="D333" t="str">
            <v>S9010</v>
          </cell>
        </row>
        <row r="334">
          <cell r="C334" t="str">
            <v>SSC</v>
          </cell>
          <cell r="D334" t="str">
            <v>BN1172</v>
          </cell>
        </row>
        <row r="335">
          <cell r="C335" t="str">
            <v>SSC</v>
          </cell>
          <cell r="D335" t="str">
            <v>BN1174</v>
          </cell>
        </row>
        <row r="336">
          <cell r="C336" t="str">
            <v>SSC</v>
          </cell>
          <cell r="D336" t="str">
            <v>BN1176</v>
          </cell>
        </row>
        <row r="337">
          <cell r="C337" t="str">
            <v>SSC</v>
          </cell>
          <cell r="D337" t="str">
            <v>A2004</v>
          </cell>
        </row>
        <row r="338">
          <cell r="C338" t="str">
            <v>SSC</v>
          </cell>
          <cell r="D338" t="str">
            <v>A2005</v>
          </cell>
        </row>
        <row r="339">
          <cell r="C339" t="str">
            <v>SSC</v>
          </cell>
          <cell r="D339" t="str">
            <v>C00007_W011</v>
          </cell>
        </row>
        <row r="340">
          <cell r="C340" t="str">
            <v>SSC</v>
          </cell>
          <cell r="D340" t="str">
            <v>C00008_S011</v>
          </cell>
        </row>
        <row r="341">
          <cell r="C341" t="str">
            <v>SSC</v>
          </cell>
          <cell r="D341" t="str">
            <v>W10004</v>
          </cell>
        </row>
        <row r="342">
          <cell r="C342" t="str">
            <v>SSC</v>
          </cell>
          <cell r="D342" t="str">
            <v>S10004</v>
          </cell>
        </row>
        <row r="343">
          <cell r="C343" t="str">
            <v>SSC</v>
          </cell>
          <cell r="D343" t="str">
            <v>W10001</v>
          </cell>
        </row>
        <row r="344">
          <cell r="C344" t="str">
            <v>SSC</v>
          </cell>
          <cell r="D344" t="str">
            <v>S10001</v>
          </cell>
        </row>
        <row r="345">
          <cell r="C345" t="str">
            <v>SSC</v>
          </cell>
          <cell r="D345" t="str">
            <v>A1013</v>
          </cell>
        </row>
        <row r="346">
          <cell r="C346" t="str">
            <v>SSC</v>
          </cell>
          <cell r="D346" t="str">
            <v>A1014</v>
          </cell>
        </row>
        <row r="347">
          <cell r="C347" t="str">
            <v>SSC</v>
          </cell>
          <cell r="D347" t="str">
            <v>A1005</v>
          </cell>
        </row>
        <row r="348">
          <cell r="C348" t="str">
            <v>SSC</v>
          </cell>
          <cell r="D348" t="str">
            <v>A1007</v>
          </cell>
        </row>
      </sheetData>
      <sheetData sheetId="9">
        <row r="10">
          <cell r="D10" t="str">
            <v>Draft standard menu</v>
          </cell>
          <cell r="E10" t="str">
            <v>Draft enhanced menu</v>
          </cell>
          <cell r="F10" t="str">
            <v>Spare 1</v>
          </cell>
          <cell r="G10" t="str">
            <v>Spare 2</v>
          </cell>
          <cell r="H10" t="str">
            <v>Spare 3</v>
          </cell>
          <cell r="I10" t="str">
            <v>Spare 4</v>
          </cell>
        </row>
      </sheetData>
      <sheetData sheetId="10">
        <row r="21">
          <cell r="D21" t="str">
            <v>ANH</v>
          </cell>
          <cell r="E21" t="str">
            <v>NES</v>
          </cell>
          <cell r="F21" t="str">
            <v>NWT</v>
          </cell>
          <cell r="G21" t="str">
            <v>SRN</v>
          </cell>
          <cell r="H21" t="str">
            <v>SVT</v>
          </cell>
          <cell r="I21" t="str">
            <v>SWT</v>
          </cell>
          <cell r="J21" t="str">
            <v>TMS</v>
          </cell>
          <cell r="K21" t="str">
            <v>WSH</v>
          </cell>
          <cell r="L21" t="str">
            <v>WSX</v>
          </cell>
          <cell r="M21" t="str">
            <v>YKY</v>
          </cell>
          <cell r="N21" t="str">
            <v>AFW</v>
          </cell>
          <cell r="O21" t="str">
            <v>BRL</v>
          </cell>
          <cell r="P21" t="str">
            <v>DVW</v>
          </cell>
          <cell r="Q21" t="str">
            <v>PRT</v>
          </cell>
          <cell r="R21" t="str">
            <v>SBW</v>
          </cell>
          <cell r="S21" t="str">
            <v>SES</v>
          </cell>
          <cell r="T21" t="str">
            <v>SEW</v>
          </cell>
          <cell r="U21" t="str">
            <v>SSC</v>
          </cell>
        </row>
      </sheetData>
      <sheetData sheetId="11"/>
      <sheetData sheetId="12" refreshError="1"/>
      <sheetData sheetId="13" refreshError="1"/>
      <sheetData sheetId="1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G46"/>
  <sheetViews>
    <sheetView showGridLines="0" tabSelected="1" zoomScaleNormal="100" workbookViewId="0"/>
  </sheetViews>
  <sheetFormatPr defaultColWidth="8.73046875" defaultRowHeight="16.149999999999999" x14ac:dyDescent="0.6"/>
  <cols>
    <col min="1" max="1" width="1.3984375" style="32" customWidth="1"/>
    <col min="2" max="2" width="11.265625" style="32" customWidth="1"/>
    <col min="3" max="3" width="100.3984375" style="32" customWidth="1"/>
    <col min="4" max="4" width="18" style="33" customWidth="1"/>
    <col min="5" max="16384" width="8.73046875" style="32"/>
  </cols>
  <sheetData>
    <row r="1" spans="2:4" ht="20.25" customHeight="1" x14ac:dyDescent="0.8">
      <c r="B1" s="30" t="s">
        <v>50</v>
      </c>
      <c r="C1" s="31"/>
      <c r="D1" s="31"/>
    </row>
    <row r="2" spans="2:4" ht="17.25" customHeight="1" x14ac:dyDescent="0.6"/>
    <row r="3" spans="2:4" ht="17.25" customHeight="1" x14ac:dyDescent="0.6"/>
    <row r="4" spans="2:4" ht="17.25" customHeight="1" x14ac:dyDescent="0.6"/>
    <row r="5" spans="2:4" ht="17.25" customHeight="1" x14ac:dyDescent="0.6"/>
    <row r="6" spans="2:4" ht="17.25" customHeight="1" x14ac:dyDescent="0.6"/>
    <row r="7" spans="2:4" ht="17.25" customHeight="1" x14ac:dyDescent="0.6"/>
    <row r="8" spans="2:4" ht="17.25" customHeight="1" x14ac:dyDescent="0.6"/>
    <row r="9" spans="2:4" ht="17.25" customHeight="1" x14ac:dyDescent="0.6"/>
    <row r="10" spans="2:4" ht="17.25" customHeight="1" x14ac:dyDescent="0.6"/>
    <row r="11" spans="2:4" ht="17.25" customHeight="1" x14ac:dyDescent="0.6"/>
    <row r="12" spans="2:4" ht="17.25" customHeight="1" x14ac:dyDescent="0.6"/>
    <row r="13" spans="2:4" ht="17.25" customHeight="1" x14ac:dyDescent="0.6"/>
    <row r="14" spans="2:4" ht="17.25" customHeight="1" x14ac:dyDescent="0.6"/>
    <row r="15" spans="2:4" ht="17.25" customHeight="1" x14ac:dyDescent="0.6"/>
    <row r="16" spans="2:4" ht="17.25" customHeight="1" x14ac:dyDescent="0.6"/>
    <row r="17" spans="2:7" ht="17.25" customHeight="1" x14ac:dyDescent="0.6"/>
    <row r="18" spans="2:7" ht="23.25" customHeight="1" x14ac:dyDescent="0.6">
      <c r="D18" s="32"/>
    </row>
    <row r="19" spans="2:7" x14ac:dyDescent="0.6">
      <c r="D19" s="32"/>
    </row>
    <row r="20" spans="2:7" x14ac:dyDescent="0.6">
      <c r="D20" s="32"/>
    </row>
    <row r="21" spans="2:7" ht="28.5" customHeight="1" x14ac:dyDescent="0.6">
      <c r="D21" s="32"/>
    </row>
    <row r="22" spans="2:7" x14ac:dyDescent="0.6">
      <c r="D22" s="32"/>
    </row>
    <row r="23" spans="2:7" ht="142.5" customHeight="1" x14ac:dyDescent="0.6">
      <c r="D23" s="32"/>
    </row>
    <row r="24" spans="2:7" x14ac:dyDescent="0.6">
      <c r="D24" s="32"/>
    </row>
    <row r="25" spans="2:7" s="34" customFormat="1" x14ac:dyDescent="0.6">
      <c r="B25" s="32"/>
      <c r="C25" s="32"/>
      <c r="D25" s="32"/>
      <c r="E25" s="88"/>
      <c r="F25" s="88"/>
      <c r="G25" s="88"/>
    </row>
    <row r="26" spans="2:7" s="34" customFormat="1" x14ac:dyDescent="0.6">
      <c r="B26" s="32"/>
      <c r="C26" s="32"/>
      <c r="D26" s="32"/>
      <c r="E26" s="35"/>
      <c r="F26" s="35"/>
      <c r="G26" s="35"/>
    </row>
    <row r="27" spans="2:7" x14ac:dyDescent="0.6">
      <c r="D27" s="32"/>
    </row>
    <row r="28" spans="2:7" x14ac:dyDescent="0.6">
      <c r="D28" s="32"/>
    </row>
    <row r="29" spans="2:7" x14ac:dyDescent="0.6">
      <c r="D29" s="32"/>
    </row>
    <row r="30" spans="2:7" x14ac:dyDescent="0.6">
      <c r="D30" s="32"/>
    </row>
    <row r="31" spans="2:7" x14ac:dyDescent="0.6">
      <c r="D31" s="32"/>
    </row>
    <row r="32" spans="2:7" x14ac:dyDescent="0.6">
      <c r="D32" s="32"/>
    </row>
    <row r="33" spans="4:4" x14ac:dyDescent="0.6">
      <c r="D33" s="32"/>
    </row>
    <row r="34" spans="4:4" x14ac:dyDescent="0.6">
      <c r="D34" s="32"/>
    </row>
    <row r="35" spans="4:4" x14ac:dyDescent="0.6">
      <c r="D35" s="32"/>
    </row>
    <row r="36" spans="4:4" x14ac:dyDescent="0.6">
      <c r="D36" s="32"/>
    </row>
    <row r="37" spans="4:4" x14ac:dyDescent="0.6">
      <c r="D37" s="32"/>
    </row>
    <row r="38" spans="4:4" x14ac:dyDescent="0.6">
      <c r="D38" s="32"/>
    </row>
    <row r="39" spans="4:4" x14ac:dyDescent="0.6">
      <c r="D39" s="32"/>
    </row>
    <row r="40" spans="4:4" x14ac:dyDescent="0.6">
      <c r="D40" s="32"/>
    </row>
    <row r="41" spans="4:4" x14ac:dyDescent="0.6">
      <c r="D41" s="32"/>
    </row>
    <row r="42" spans="4:4" x14ac:dyDescent="0.6">
      <c r="D42" s="32"/>
    </row>
    <row r="43" spans="4:4" x14ac:dyDescent="0.6">
      <c r="D43" s="32"/>
    </row>
    <row r="44" spans="4:4" x14ac:dyDescent="0.6">
      <c r="D44" s="32"/>
    </row>
    <row r="45" spans="4:4" x14ac:dyDescent="0.6">
      <c r="D45" s="32"/>
    </row>
    <row r="46" spans="4:4" x14ac:dyDescent="0.6">
      <c r="D46" s="32"/>
    </row>
  </sheetData>
  <mergeCells count="1">
    <mergeCell ref="E25:G25"/>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M62"/>
  <sheetViews>
    <sheetView showGridLines="0" zoomScale="80" zoomScaleNormal="80" workbookViewId="0">
      <pane xSplit="3" ySplit="7" topLeftCell="D8" activePane="bottomRight" state="frozen"/>
      <selection pane="topRight" activeCell="D1" sqref="D1"/>
      <selection pane="bottomLeft" activeCell="A8" sqref="A8"/>
      <selection pane="bottomRight"/>
    </sheetView>
  </sheetViews>
  <sheetFormatPr defaultColWidth="8.59765625" defaultRowHeight="13.15" x14ac:dyDescent="0.4"/>
  <cols>
    <col min="1" max="1" width="10.59765625" style="69" customWidth="1"/>
    <col min="2" max="2" width="11.3984375" style="69" customWidth="1"/>
    <col min="3" max="3" width="10.3984375" style="69" customWidth="1"/>
    <col min="4" max="4" width="15.1328125" style="6" customWidth="1"/>
    <col min="5" max="16384" width="8.59765625" style="6"/>
  </cols>
  <sheetData>
    <row r="1" spans="1:13" ht="18" x14ac:dyDescent="0.4">
      <c r="A1" s="66" t="s">
        <v>60</v>
      </c>
      <c r="B1" s="68"/>
      <c r="C1" s="68"/>
      <c r="D1" s="68"/>
      <c r="E1" s="68"/>
      <c r="F1" s="68"/>
    </row>
    <row r="2" spans="1:13" ht="15.75" x14ac:dyDescent="0.4">
      <c r="A2" s="67" t="s">
        <v>87</v>
      </c>
      <c r="B2" s="68"/>
      <c r="C2" s="68"/>
      <c r="D2" s="68"/>
      <c r="E2" s="68"/>
      <c r="F2" s="68"/>
    </row>
    <row r="3" spans="1:13" x14ac:dyDescent="0.4">
      <c r="B3" s="68"/>
      <c r="C3" s="68"/>
      <c r="D3" s="68"/>
      <c r="E3" s="68"/>
      <c r="F3" s="68"/>
    </row>
    <row r="4" spans="1:13" x14ac:dyDescent="0.4">
      <c r="B4" s="68"/>
      <c r="C4" s="68"/>
      <c r="D4" s="68"/>
      <c r="E4" s="68"/>
      <c r="F4" s="68"/>
    </row>
    <row r="5" spans="1:13" x14ac:dyDescent="0.4">
      <c r="A5" s="68"/>
      <c r="B5" s="68"/>
      <c r="C5" s="68"/>
      <c r="D5" s="68"/>
      <c r="E5" s="68"/>
      <c r="F5" s="68"/>
      <c r="G5" s="75" t="s">
        <v>89</v>
      </c>
    </row>
    <row r="6" spans="1:13" s="68" customFormat="1" x14ac:dyDescent="0.45">
      <c r="D6" s="63" t="s">
        <v>58</v>
      </c>
    </row>
    <row r="7" spans="1:13" ht="26.25" x14ac:dyDescent="0.4">
      <c r="A7" s="71" t="s">
        <v>85</v>
      </c>
      <c r="B7" s="71" t="s">
        <v>17</v>
      </c>
      <c r="C7" s="71" t="s">
        <v>84</v>
      </c>
      <c r="D7" s="71" t="s">
        <v>86</v>
      </c>
      <c r="H7" s="72">
        <v>2021</v>
      </c>
      <c r="I7" s="72">
        <v>2022</v>
      </c>
      <c r="J7" s="72">
        <v>2023</v>
      </c>
      <c r="K7" s="72">
        <v>2024</v>
      </c>
      <c r="L7" s="72">
        <v>2025</v>
      </c>
      <c r="M7" s="72" t="s">
        <v>88</v>
      </c>
    </row>
    <row r="8" spans="1:13" x14ac:dyDescent="0.4">
      <c r="A8" s="64" t="str">
        <f>B8&amp;RIGHT(C8,2)</f>
        <v>ANH21</v>
      </c>
      <c r="B8" s="65" t="s">
        <v>0</v>
      </c>
      <c r="C8" s="65">
        <v>2021</v>
      </c>
      <c r="D8" s="70">
        <v>0</v>
      </c>
      <c r="G8" s="57" t="s">
        <v>0</v>
      </c>
      <c r="H8" s="73">
        <f>SUMIFS($D$8:$D$62,$B$8:$B$62,$G8,$C$8:$C$62,H$7)</f>
        <v>0</v>
      </c>
      <c r="I8" s="73">
        <f t="shared" ref="I8:L18" si="0">SUMIFS($D$8:$D$62,$B$8:$B$62,$G8,$C$8:$C$62,I$7)</f>
        <v>0</v>
      </c>
      <c r="J8" s="73">
        <f t="shared" si="0"/>
        <v>0</v>
      </c>
      <c r="K8" s="73">
        <f t="shared" si="0"/>
        <v>0</v>
      </c>
      <c r="L8" s="73">
        <f t="shared" si="0"/>
        <v>0</v>
      </c>
      <c r="M8" s="74">
        <f>SUM(H8:L8)</f>
        <v>0</v>
      </c>
    </row>
    <row r="9" spans="1:13" x14ac:dyDescent="0.4">
      <c r="A9" s="64" t="str">
        <f t="shared" ref="A9:A62" si="1">B9&amp;RIGHT(C9,2)</f>
        <v>ANH22</v>
      </c>
      <c r="B9" s="65" t="s">
        <v>0</v>
      </c>
      <c r="C9" s="65">
        <v>2022</v>
      </c>
      <c r="D9" s="70">
        <v>0</v>
      </c>
      <c r="G9" s="57" t="s">
        <v>46</v>
      </c>
      <c r="H9" s="73">
        <f t="shared" ref="H9:H18" si="2">SUMIFS($D$8:$D$62,$B$8:$B$62,$G9,$C$8:$C$62,H$7)</f>
        <v>0</v>
      </c>
      <c r="I9" s="73">
        <f t="shared" si="0"/>
        <v>0</v>
      </c>
      <c r="J9" s="73">
        <f t="shared" si="0"/>
        <v>0</v>
      </c>
      <c r="K9" s="73">
        <f t="shared" si="0"/>
        <v>0</v>
      </c>
      <c r="L9" s="73">
        <f t="shared" si="0"/>
        <v>0</v>
      </c>
      <c r="M9" s="74">
        <f t="shared" ref="M9:M18" si="3">SUM(H9:L9)</f>
        <v>0</v>
      </c>
    </row>
    <row r="10" spans="1:13" x14ac:dyDescent="0.4">
      <c r="A10" s="64" t="str">
        <f t="shared" si="1"/>
        <v>ANH23</v>
      </c>
      <c r="B10" s="65" t="s">
        <v>0</v>
      </c>
      <c r="C10" s="65">
        <v>2023</v>
      </c>
      <c r="D10" s="70">
        <v>0</v>
      </c>
      <c r="G10" s="57" t="s">
        <v>1</v>
      </c>
      <c r="H10" s="73">
        <f t="shared" si="2"/>
        <v>0</v>
      </c>
      <c r="I10" s="73">
        <f t="shared" si="0"/>
        <v>0</v>
      </c>
      <c r="J10" s="73">
        <f t="shared" si="0"/>
        <v>0</v>
      </c>
      <c r="K10" s="73">
        <f t="shared" si="0"/>
        <v>0</v>
      </c>
      <c r="L10" s="73">
        <f t="shared" si="0"/>
        <v>0</v>
      </c>
      <c r="M10" s="74">
        <f t="shared" si="3"/>
        <v>0</v>
      </c>
    </row>
    <row r="11" spans="1:13" x14ac:dyDescent="0.4">
      <c r="A11" s="64" t="str">
        <f t="shared" si="1"/>
        <v>ANH24</v>
      </c>
      <c r="B11" s="65" t="s">
        <v>0</v>
      </c>
      <c r="C11" s="65">
        <v>2024</v>
      </c>
      <c r="D11" s="70">
        <v>0</v>
      </c>
      <c r="G11" s="57" t="s">
        <v>2</v>
      </c>
      <c r="H11" s="73">
        <f t="shared" si="2"/>
        <v>0</v>
      </c>
      <c r="I11" s="73">
        <f t="shared" si="0"/>
        <v>0</v>
      </c>
      <c r="J11" s="73">
        <f t="shared" si="0"/>
        <v>0</v>
      </c>
      <c r="K11" s="73">
        <f t="shared" si="0"/>
        <v>0</v>
      </c>
      <c r="L11" s="73">
        <f t="shared" si="0"/>
        <v>0</v>
      </c>
      <c r="M11" s="74">
        <f t="shared" si="3"/>
        <v>0</v>
      </c>
    </row>
    <row r="12" spans="1:13" x14ac:dyDescent="0.4">
      <c r="A12" s="64" t="str">
        <f t="shared" si="1"/>
        <v>ANH25</v>
      </c>
      <c r="B12" s="65" t="s">
        <v>0</v>
      </c>
      <c r="C12" s="65">
        <v>2025</v>
      </c>
      <c r="D12" s="70">
        <v>0</v>
      </c>
      <c r="G12" s="57" t="s">
        <v>3</v>
      </c>
      <c r="H12" s="73">
        <f t="shared" si="2"/>
        <v>0</v>
      </c>
      <c r="I12" s="73">
        <f t="shared" si="0"/>
        <v>0</v>
      </c>
      <c r="J12" s="73">
        <f t="shared" si="0"/>
        <v>0</v>
      </c>
      <c r="K12" s="73">
        <f t="shared" si="0"/>
        <v>0</v>
      </c>
      <c r="L12" s="73">
        <f t="shared" si="0"/>
        <v>0</v>
      </c>
      <c r="M12" s="74">
        <f t="shared" si="3"/>
        <v>0</v>
      </c>
    </row>
    <row r="13" spans="1:13" x14ac:dyDescent="0.4">
      <c r="A13" s="64" t="str">
        <f t="shared" si="1"/>
        <v>HDD21</v>
      </c>
      <c r="B13" s="65" t="s">
        <v>46</v>
      </c>
      <c r="C13" s="65">
        <v>2021</v>
      </c>
      <c r="D13" s="70"/>
      <c r="G13" s="57" t="s">
        <v>45</v>
      </c>
      <c r="H13" s="73">
        <f t="shared" si="2"/>
        <v>12.263999999999999</v>
      </c>
      <c r="I13" s="73">
        <f t="shared" si="0"/>
        <v>20.774000000000001</v>
      </c>
      <c r="J13" s="73">
        <f t="shared" si="0"/>
        <v>27.117999999999999</v>
      </c>
      <c r="K13" s="73">
        <f t="shared" si="0"/>
        <v>28.661999999999999</v>
      </c>
      <c r="L13" s="73">
        <f t="shared" si="0"/>
        <v>19.026</v>
      </c>
      <c r="M13" s="74">
        <f t="shared" si="3"/>
        <v>107.84399999999998</v>
      </c>
    </row>
    <row r="14" spans="1:13" x14ac:dyDescent="0.4">
      <c r="A14" s="64" t="str">
        <f t="shared" si="1"/>
        <v>HDD22</v>
      </c>
      <c r="B14" s="65" t="s">
        <v>46</v>
      </c>
      <c r="C14" s="65">
        <v>2022</v>
      </c>
      <c r="D14" s="70"/>
      <c r="G14" s="57" t="s">
        <v>5</v>
      </c>
      <c r="H14" s="73">
        <f t="shared" si="2"/>
        <v>0</v>
      </c>
      <c r="I14" s="73">
        <f t="shared" si="0"/>
        <v>0</v>
      </c>
      <c r="J14" s="73">
        <f t="shared" si="0"/>
        <v>0</v>
      </c>
      <c r="K14" s="73">
        <f t="shared" si="0"/>
        <v>0</v>
      </c>
      <c r="L14" s="73">
        <f t="shared" si="0"/>
        <v>0</v>
      </c>
      <c r="M14" s="74">
        <f t="shared" si="3"/>
        <v>0</v>
      </c>
    </row>
    <row r="15" spans="1:13" x14ac:dyDescent="0.4">
      <c r="A15" s="64" t="str">
        <f t="shared" si="1"/>
        <v>HDD23</v>
      </c>
      <c r="B15" s="65" t="s">
        <v>46</v>
      </c>
      <c r="C15" s="65">
        <v>2023</v>
      </c>
      <c r="D15" s="70"/>
      <c r="G15" s="57" t="s">
        <v>6</v>
      </c>
      <c r="H15" s="73">
        <f t="shared" si="2"/>
        <v>0</v>
      </c>
      <c r="I15" s="73">
        <f t="shared" si="0"/>
        <v>0</v>
      </c>
      <c r="J15" s="73">
        <f t="shared" si="0"/>
        <v>0</v>
      </c>
      <c r="K15" s="73">
        <f t="shared" si="0"/>
        <v>0</v>
      </c>
      <c r="L15" s="73">
        <f t="shared" si="0"/>
        <v>0</v>
      </c>
      <c r="M15" s="74">
        <f t="shared" si="3"/>
        <v>0</v>
      </c>
    </row>
    <row r="16" spans="1:13" x14ac:dyDescent="0.4">
      <c r="A16" s="64" t="str">
        <f t="shared" si="1"/>
        <v>HDD24</v>
      </c>
      <c r="B16" s="65" t="s">
        <v>46</v>
      </c>
      <c r="C16" s="65">
        <v>2024</v>
      </c>
      <c r="D16" s="70"/>
      <c r="G16" s="57" t="s">
        <v>7</v>
      </c>
      <c r="H16" s="73">
        <f t="shared" si="2"/>
        <v>0</v>
      </c>
      <c r="I16" s="73">
        <f t="shared" si="0"/>
        <v>0</v>
      </c>
      <c r="J16" s="73">
        <f t="shared" si="0"/>
        <v>0</v>
      </c>
      <c r="K16" s="73">
        <f t="shared" si="0"/>
        <v>0</v>
      </c>
      <c r="L16" s="73">
        <f t="shared" si="0"/>
        <v>0</v>
      </c>
      <c r="M16" s="74">
        <f t="shared" si="3"/>
        <v>0</v>
      </c>
    </row>
    <row r="17" spans="1:13" x14ac:dyDescent="0.4">
      <c r="A17" s="64" t="str">
        <f t="shared" si="1"/>
        <v>HDD25</v>
      </c>
      <c r="B17" s="65" t="s">
        <v>46</v>
      </c>
      <c r="C17" s="65">
        <v>2025</v>
      </c>
      <c r="D17" s="70"/>
      <c r="G17" s="57" t="s">
        <v>8</v>
      </c>
      <c r="H17" s="73">
        <f t="shared" si="2"/>
        <v>0</v>
      </c>
      <c r="I17" s="73">
        <f t="shared" si="0"/>
        <v>0</v>
      </c>
      <c r="J17" s="73">
        <f t="shared" si="0"/>
        <v>0</v>
      </c>
      <c r="K17" s="73">
        <f t="shared" si="0"/>
        <v>0</v>
      </c>
      <c r="L17" s="73">
        <f t="shared" si="0"/>
        <v>0</v>
      </c>
      <c r="M17" s="74">
        <f t="shared" si="3"/>
        <v>0</v>
      </c>
    </row>
    <row r="18" spans="1:13" x14ac:dyDescent="0.4">
      <c r="A18" s="64" t="str">
        <f t="shared" si="1"/>
        <v>NES21</v>
      </c>
      <c r="B18" s="65" t="s">
        <v>1</v>
      </c>
      <c r="C18" s="65">
        <v>2021</v>
      </c>
      <c r="D18" s="70">
        <v>0</v>
      </c>
      <c r="G18" s="57" t="s">
        <v>9</v>
      </c>
      <c r="H18" s="73">
        <f t="shared" si="2"/>
        <v>0</v>
      </c>
      <c r="I18" s="73">
        <f t="shared" si="0"/>
        <v>2.2130000000000001</v>
      </c>
      <c r="J18" s="73">
        <f t="shared" si="0"/>
        <v>2.0470000000000002</v>
      </c>
      <c r="K18" s="73">
        <f t="shared" si="0"/>
        <v>1.151</v>
      </c>
      <c r="L18" s="73">
        <f t="shared" si="0"/>
        <v>0.27400000000000002</v>
      </c>
      <c r="M18" s="74">
        <f t="shared" si="3"/>
        <v>5.6849999999999996</v>
      </c>
    </row>
    <row r="19" spans="1:13" x14ac:dyDescent="0.4">
      <c r="A19" s="64" t="str">
        <f t="shared" si="1"/>
        <v>NES22</v>
      </c>
      <c r="B19" s="65" t="s">
        <v>1</v>
      </c>
      <c r="C19" s="65">
        <v>2022</v>
      </c>
      <c r="D19" s="70">
        <v>0</v>
      </c>
    </row>
    <row r="20" spans="1:13" x14ac:dyDescent="0.4">
      <c r="A20" s="64" t="str">
        <f t="shared" si="1"/>
        <v>NES23</v>
      </c>
      <c r="B20" s="65" t="s">
        <v>1</v>
      </c>
      <c r="C20" s="65">
        <v>2023</v>
      </c>
      <c r="D20" s="70">
        <v>0</v>
      </c>
    </row>
    <row r="21" spans="1:13" x14ac:dyDescent="0.4">
      <c r="A21" s="64" t="str">
        <f t="shared" si="1"/>
        <v>NES24</v>
      </c>
      <c r="B21" s="65" t="s">
        <v>1</v>
      </c>
      <c r="C21" s="65">
        <v>2024</v>
      </c>
      <c r="D21" s="70">
        <v>0</v>
      </c>
    </row>
    <row r="22" spans="1:13" x14ac:dyDescent="0.4">
      <c r="A22" s="64" t="str">
        <f t="shared" si="1"/>
        <v>NES25</v>
      </c>
      <c r="B22" s="65" t="s">
        <v>1</v>
      </c>
      <c r="C22" s="65">
        <v>2025</v>
      </c>
      <c r="D22" s="70">
        <v>0</v>
      </c>
    </row>
    <row r="23" spans="1:13" x14ac:dyDescent="0.4">
      <c r="A23" s="64" t="str">
        <f t="shared" si="1"/>
        <v>NWT21</v>
      </c>
      <c r="B23" s="65" t="s">
        <v>2</v>
      </c>
      <c r="C23" s="65">
        <v>2021</v>
      </c>
      <c r="D23" s="70">
        <v>0</v>
      </c>
    </row>
    <row r="24" spans="1:13" x14ac:dyDescent="0.4">
      <c r="A24" s="64" t="str">
        <f t="shared" si="1"/>
        <v>NWT22</v>
      </c>
      <c r="B24" s="65" t="s">
        <v>2</v>
      </c>
      <c r="C24" s="65">
        <v>2022</v>
      </c>
      <c r="D24" s="70">
        <v>0</v>
      </c>
    </row>
    <row r="25" spans="1:13" x14ac:dyDescent="0.4">
      <c r="A25" s="64" t="str">
        <f t="shared" si="1"/>
        <v>NWT23</v>
      </c>
      <c r="B25" s="65" t="s">
        <v>2</v>
      </c>
      <c r="C25" s="65">
        <v>2023</v>
      </c>
      <c r="D25" s="70">
        <v>0</v>
      </c>
    </row>
    <row r="26" spans="1:13" x14ac:dyDescent="0.4">
      <c r="A26" s="64" t="str">
        <f t="shared" si="1"/>
        <v>NWT24</v>
      </c>
      <c r="B26" s="65" t="s">
        <v>2</v>
      </c>
      <c r="C26" s="65">
        <v>2024</v>
      </c>
      <c r="D26" s="70">
        <v>0</v>
      </c>
    </row>
    <row r="27" spans="1:13" x14ac:dyDescent="0.4">
      <c r="A27" s="64" t="str">
        <f t="shared" si="1"/>
        <v>NWT25</v>
      </c>
      <c r="B27" s="65" t="s">
        <v>2</v>
      </c>
      <c r="C27" s="65">
        <v>2025</v>
      </c>
      <c r="D27" s="70">
        <v>0</v>
      </c>
    </row>
    <row r="28" spans="1:13" x14ac:dyDescent="0.4">
      <c r="A28" s="64" t="str">
        <f t="shared" si="1"/>
        <v>SRN21</v>
      </c>
      <c r="B28" s="65" t="s">
        <v>3</v>
      </c>
      <c r="C28" s="65">
        <v>2021</v>
      </c>
      <c r="D28" s="70">
        <v>0</v>
      </c>
    </row>
    <row r="29" spans="1:13" x14ac:dyDescent="0.4">
      <c r="A29" s="64" t="str">
        <f t="shared" si="1"/>
        <v>SRN22</v>
      </c>
      <c r="B29" s="65" t="s">
        <v>3</v>
      </c>
      <c r="C29" s="65">
        <v>2022</v>
      </c>
      <c r="D29" s="70">
        <v>0</v>
      </c>
    </row>
    <row r="30" spans="1:13" x14ac:dyDescent="0.4">
      <c r="A30" s="64" t="str">
        <f t="shared" si="1"/>
        <v>SRN23</v>
      </c>
      <c r="B30" s="65" t="s">
        <v>3</v>
      </c>
      <c r="C30" s="65">
        <v>2023</v>
      </c>
      <c r="D30" s="70">
        <v>0</v>
      </c>
    </row>
    <row r="31" spans="1:13" x14ac:dyDescent="0.4">
      <c r="A31" s="64" t="str">
        <f t="shared" si="1"/>
        <v>SRN24</v>
      </c>
      <c r="B31" s="65" t="s">
        <v>3</v>
      </c>
      <c r="C31" s="65">
        <v>2024</v>
      </c>
      <c r="D31" s="70">
        <v>0</v>
      </c>
    </row>
    <row r="32" spans="1:13" x14ac:dyDescent="0.4">
      <c r="A32" s="64" t="str">
        <f t="shared" si="1"/>
        <v>SRN25</v>
      </c>
      <c r="B32" s="65" t="s">
        <v>3</v>
      </c>
      <c r="C32" s="65">
        <v>2025</v>
      </c>
      <c r="D32" s="70">
        <v>0</v>
      </c>
    </row>
    <row r="33" spans="1:4" x14ac:dyDescent="0.4">
      <c r="A33" s="64" t="str">
        <f t="shared" si="1"/>
        <v>SVE21</v>
      </c>
      <c r="B33" s="65" t="s">
        <v>45</v>
      </c>
      <c r="C33" s="65">
        <v>2021</v>
      </c>
      <c r="D33" s="70">
        <v>12.263999999999999</v>
      </c>
    </row>
    <row r="34" spans="1:4" x14ac:dyDescent="0.4">
      <c r="A34" s="64" t="str">
        <f t="shared" si="1"/>
        <v>SVE22</v>
      </c>
      <c r="B34" s="65" t="s">
        <v>45</v>
      </c>
      <c r="C34" s="65">
        <v>2022</v>
      </c>
      <c r="D34" s="70">
        <v>20.774000000000001</v>
      </c>
    </row>
    <row r="35" spans="1:4" x14ac:dyDescent="0.4">
      <c r="A35" s="64" t="str">
        <f t="shared" si="1"/>
        <v>SVE23</v>
      </c>
      <c r="B35" s="65" t="s">
        <v>45</v>
      </c>
      <c r="C35" s="65">
        <v>2023</v>
      </c>
      <c r="D35" s="70">
        <v>27.117999999999999</v>
      </c>
    </row>
    <row r="36" spans="1:4" x14ac:dyDescent="0.4">
      <c r="A36" s="64" t="str">
        <f t="shared" si="1"/>
        <v>SVE24</v>
      </c>
      <c r="B36" s="65" t="s">
        <v>45</v>
      </c>
      <c r="C36" s="65">
        <v>2024</v>
      </c>
      <c r="D36" s="70">
        <v>28.661999999999999</v>
      </c>
    </row>
    <row r="37" spans="1:4" x14ac:dyDescent="0.4">
      <c r="A37" s="64" t="str">
        <f t="shared" si="1"/>
        <v>SVE25</v>
      </c>
      <c r="B37" s="65" t="s">
        <v>45</v>
      </c>
      <c r="C37" s="65">
        <v>2025</v>
      </c>
      <c r="D37" s="70">
        <v>19.026</v>
      </c>
    </row>
    <row r="38" spans="1:4" x14ac:dyDescent="0.4">
      <c r="A38" s="64" t="str">
        <f t="shared" si="1"/>
        <v>SWB21</v>
      </c>
      <c r="B38" s="65" t="s">
        <v>5</v>
      </c>
      <c r="C38" s="65">
        <v>2021</v>
      </c>
      <c r="D38" s="70">
        <v>0</v>
      </c>
    </row>
    <row r="39" spans="1:4" x14ac:dyDescent="0.4">
      <c r="A39" s="64" t="str">
        <f t="shared" si="1"/>
        <v>SWB22</v>
      </c>
      <c r="B39" s="65" t="s">
        <v>5</v>
      </c>
      <c r="C39" s="65">
        <v>2022</v>
      </c>
      <c r="D39" s="70">
        <v>0</v>
      </c>
    </row>
    <row r="40" spans="1:4" x14ac:dyDescent="0.4">
      <c r="A40" s="64" t="str">
        <f t="shared" si="1"/>
        <v>SWB23</v>
      </c>
      <c r="B40" s="65" t="s">
        <v>5</v>
      </c>
      <c r="C40" s="65">
        <v>2023</v>
      </c>
      <c r="D40" s="70">
        <v>0</v>
      </c>
    </row>
    <row r="41" spans="1:4" x14ac:dyDescent="0.4">
      <c r="A41" s="64" t="str">
        <f t="shared" si="1"/>
        <v>SWB24</v>
      </c>
      <c r="B41" s="65" t="s">
        <v>5</v>
      </c>
      <c r="C41" s="65">
        <v>2024</v>
      </c>
      <c r="D41" s="70">
        <v>0</v>
      </c>
    </row>
    <row r="42" spans="1:4" x14ac:dyDescent="0.4">
      <c r="A42" s="64" t="str">
        <f t="shared" si="1"/>
        <v>SWB25</v>
      </c>
      <c r="B42" s="65" t="s">
        <v>5</v>
      </c>
      <c r="C42" s="65">
        <v>2025</v>
      </c>
      <c r="D42" s="70">
        <v>0</v>
      </c>
    </row>
    <row r="43" spans="1:4" x14ac:dyDescent="0.4">
      <c r="A43" s="64" t="str">
        <f t="shared" si="1"/>
        <v>TMS21</v>
      </c>
      <c r="B43" s="65" t="s">
        <v>6</v>
      </c>
      <c r="C43" s="65">
        <v>2021</v>
      </c>
      <c r="D43" s="70">
        <v>0</v>
      </c>
    </row>
    <row r="44" spans="1:4" x14ac:dyDescent="0.4">
      <c r="A44" s="64" t="str">
        <f t="shared" si="1"/>
        <v>TMS22</v>
      </c>
      <c r="B44" s="65" t="s">
        <v>6</v>
      </c>
      <c r="C44" s="65">
        <v>2022</v>
      </c>
      <c r="D44" s="70">
        <v>0</v>
      </c>
    </row>
    <row r="45" spans="1:4" x14ac:dyDescent="0.4">
      <c r="A45" s="64" t="str">
        <f t="shared" si="1"/>
        <v>TMS23</v>
      </c>
      <c r="B45" s="65" t="s">
        <v>6</v>
      </c>
      <c r="C45" s="65">
        <v>2023</v>
      </c>
      <c r="D45" s="70">
        <v>0</v>
      </c>
    </row>
    <row r="46" spans="1:4" x14ac:dyDescent="0.4">
      <c r="A46" s="64" t="str">
        <f t="shared" si="1"/>
        <v>TMS24</v>
      </c>
      <c r="B46" s="65" t="s">
        <v>6</v>
      </c>
      <c r="C46" s="65">
        <v>2024</v>
      </c>
      <c r="D46" s="70">
        <v>0</v>
      </c>
    </row>
    <row r="47" spans="1:4" x14ac:dyDescent="0.4">
      <c r="A47" s="64" t="str">
        <f t="shared" si="1"/>
        <v>TMS25</v>
      </c>
      <c r="B47" s="65" t="s">
        <v>6</v>
      </c>
      <c r="C47" s="65">
        <v>2025</v>
      </c>
      <c r="D47" s="70">
        <v>0</v>
      </c>
    </row>
    <row r="48" spans="1:4" x14ac:dyDescent="0.4">
      <c r="A48" s="64" t="str">
        <f t="shared" si="1"/>
        <v>WSH21</v>
      </c>
      <c r="B48" s="65" t="s">
        <v>7</v>
      </c>
      <c r="C48" s="65">
        <v>2021</v>
      </c>
      <c r="D48" s="70">
        <v>0</v>
      </c>
    </row>
    <row r="49" spans="1:4" x14ac:dyDescent="0.4">
      <c r="A49" s="64" t="str">
        <f t="shared" si="1"/>
        <v>WSH22</v>
      </c>
      <c r="B49" s="65" t="s">
        <v>7</v>
      </c>
      <c r="C49" s="65">
        <v>2022</v>
      </c>
      <c r="D49" s="70">
        <v>0</v>
      </c>
    </row>
    <row r="50" spans="1:4" x14ac:dyDescent="0.4">
      <c r="A50" s="64" t="str">
        <f t="shared" si="1"/>
        <v>WSH23</v>
      </c>
      <c r="B50" s="65" t="s">
        <v>7</v>
      </c>
      <c r="C50" s="65">
        <v>2023</v>
      </c>
      <c r="D50" s="70">
        <v>0</v>
      </c>
    </row>
    <row r="51" spans="1:4" x14ac:dyDescent="0.4">
      <c r="A51" s="64" t="str">
        <f t="shared" si="1"/>
        <v>WSH24</v>
      </c>
      <c r="B51" s="65" t="s">
        <v>7</v>
      </c>
      <c r="C51" s="65">
        <v>2024</v>
      </c>
      <c r="D51" s="70">
        <v>0</v>
      </c>
    </row>
    <row r="52" spans="1:4" x14ac:dyDescent="0.4">
      <c r="A52" s="64" t="str">
        <f t="shared" si="1"/>
        <v>WSH25</v>
      </c>
      <c r="B52" s="65" t="s">
        <v>7</v>
      </c>
      <c r="C52" s="65">
        <v>2025</v>
      </c>
      <c r="D52" s="70">
        <v>0</v>
      </c>
    </row>
    <row r="53" spans="1:4" x14ac:dyDescent="0.4">
      <c r="A53" s="64" t="str">
        <f t="shared" si="1"/>
        <v>WSX21</v>
      </c>
      <c r="B53" s="65" t="s">
        <v>8</v>
      </c>
      <c r="C53" s="65">
        <v>2021</v>
      </c>
      <c r="D53" s="70">
        <v>0</v>
      </c>
    </row>
    <row r="54" spans="1:4" x14ac:dyDescent="0.4">
      <c r="A54" s="64" t="str">
        <f t="shared" si="1"/>
        <v>WSX22</v>
      </c>
      <c r="B54" s="65" t="s">
        <v>8</v>
      </c>
      <c r="C54" s="65">
        <v>2022</v>
      </c>
      <c r="D54" s="70">
        <v>0</v>
      </c>
    </row>
    <row r="55" spans="1:4" x14ac:dyDescent="0.4">
      <c r="A55" s="64" t="str">
        <f t="shared" si="1"/>
        <v>WSX23</v>
      </c>
      <c r="B55" s="65" t="s">
        <v>8</v>
      </c>
      <c r="C55" s="65">
        <v>2023</v>
      </c>
      <c r="D55" s="70">
        <v>0</v>
      </c>
    </row>
    <row r="56" spans="1:4" x14ac:dyDescent="0.4">
      <c r="A56" s="64" t="str">
        <f t="shared" si="1"/>
        <v>WSX24</v>
      </c>
      <c r="B56" s="65" t="s">
        <v>8</v>
      </c>
      <c r="C56" s="65">
        <v>2024</v>
      </c>
      <c r="D56" s="70">
        <v>0</v>
      </c>
    </row>
    <row r="57" spans="1:4" x14ac:dyDescent="0.4">
      <c r="A57" s="64" t="str">
        <f t="shared" si="1"/>
        <v>WSX25</v>
      </c>
      <c r="B57" s="65" t="s">
        <v>8</v>
      </c>
      <c r="C57" s="65">
        <v>2025</v>
      </c>
      <c r="D57" s="70">
        <v>0</v>
      </c>
    </row>
    <row r="58" spans="1:4" x14ac:dyDescent="0.4">
      <c r="A58" s="64" t="str">
        <f t="shared" si="1"/>
        <v>YKY21</v>
      </c>
      <c r="B58" s="65" t="s">
        <v>9</v>
      </c>
      <c r="C58" s="65">
        <v>2021</v>
      </c>
      <c r="D58" s="70">
        <v>0</v>
      </c>
    </row>
    <row r="59" spans="1:4" x14ac:dyDescent="0.4">
      <c r="A59" s="64" t="str">
        <f t="shared" si="1"/>
        <v>YKY22</v>
      </c>
      <c r="B59" s="65" t="s">
        <v>9</v>
      </c>
      <c r="C59" s="65">
        <v>2022</v>
      </c>
      <c r="D59" s="70">
        <v>2.2130000000000001</v>
      </c>
    </row>
    <row r="60" spans="1:4" x14ac:dyDescent="0.4">
      <c r="A60" s="64" t="str">
        <f t="shared" si="1"/>
        <v>YKY23</v>
      </c>
      <c r="B60" s="65" t="s">
        <v>9</v>
      </c>
      <c r="C60" s="65">
        <v>2023</v>
      </c>
      <c r="D60" s="70">
        <v>2.0470000000000002</v>
      </c>
    </row>
    <row r="61" spans="1:4" x14ac:dyDescent="0.4">
      <c r="A61" s="64" t="str">
        <f t="shared" si="1"/>
        <v>YKY24</v>
      </c>
      <c r="B61" s="65" t="s">
        <v>9</v>
      </c>
      <c r="C61" s="65">
        <v>2024</v>
      </c>
      <c r="D61" s="70">
        <v>1.151</v>
      </c>
    </row>
    <row r="62" spans="1:4" x14ac:dyDescent="0.4">
      <c r="A62" s="64" t="str">
        <f t="shared" si="1"/>
        <v>YKY25</v>
      </c>
      <c r="B62" s="65" t="s">
        <v>9</v>
      </c>
      <c r="C62" s="65">
        <v>2025</v>
      </c>
      <c r="D62" s="70">
        <v>0.27400000000000002</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B1:J45"/>
  <sheetViews>
    <sheetView showGridLines="0" zoomScale="118" zoomScaleNormal="118" workbookViewId="0"/>
  </sheetViews>
  <sheetFormatPr defaultColWidth="8.73046875" defaultRowHeight="15.4" x14ac:dyDescent="0.6"/>
  <cols>
    <col min="1" max="1" width="2.265625" style="2" customWidth="1"/>
    <col min="2" max="2" width="34.265625" style="2" customWidth="1"/>
    <col min="3" max="3" width="11.59765625" style="2" customWidth="1"/>
    <col min="4" max="4" width="14.1328125" style="2" customWidth="1"/>
    <col min="5" max="5" width="18" style="2" customWidth="1"/>
    <col min="6" max="6" width="13.1328125" style="2" customWidth="1"/>
    <col min="7" max="7" width="14.73046875" style="2" customWidth="1"/>
    <col min="8" max="8" width="13.59765625" style="2" customWidth="1"/>
    <col min="9" max="9" width="12.3984375" style="2" customWidth="1"/>
    <col min="10" max="10" width="48.59765625" style="2" customWidth="1"/>
    <col min="11" max="16384" width="8.73046875" style="2"/>
  </cols>
  <sheetData>
    <row r="1" spans="2:10" s="3" customFormat="1" ht="21" x14ac:dyDescent="0.6">
      <c r="B1" s="5" t="s">
        <v>99</v>
      </c>
      <c r="C1" s="1"/>
      <c r="D1" s="1"/>
      <c r="E1" s="1"/>
      <c r="F1" s="1"/>
      <c r="G1" s="1"/>
      <c r="H1" s="1"/>
      <c r="I1" s="1"/>
      <c r="J1" s="1"/>
    </row>
    <row r="2" spans="2:10" s="3" customFormat="1" ht="15" customHeight="1" x14ac:dyDescent="0.6">
      <c r="B2" s="4"/>
      <c r="C2" s="7"/>
      <c r="D2" s="7"/>
      <c r="E2" s="7"/>
      <c r="F2" s="7"/>
      <c r="G2" s="2"/>
      <c r="H2" s="2"/>
      <c r="I2" s="2"/>
      <c r="J2" s="2"/>
    </row>
    <row r="3" spans="2:10" s="3" customFormat="1" ht="21" x14ac:dyDescent="0.6">
      <c r="B3" s="4" t="s">
        <v>103</v>
      </c>
      <c r="C3" s="7"/>
      <c r="D3" s="7"/>
      <c r="E3" s="7"/>
      <c r="F3" s="7"/>
      <c r="G3" s="2"/>
      <c r="H3" s="2"/>
      <c r="I3" s="2"/>
      <c r="J3" s="9"/>
    </row>
    <row r="4" spans="2:10" x14ac:dyDescent="0.6">
      <c r="B4" s="11" t="s">
        <v>18</v>
      </c>
      <c r="C4" s="89" t="s">
        <v>96</v>
      </c>
      <c r="D4" s="89"/>
      <c r="E4" s="28"/>
      <c r="F4" s="28"/>
    </row>
    <row r="5" spans="2:10" x14ac:dyDescent="0.6">
      <c r="B5" s="11" t="s">
        <v>19</v>
      </c>
      <c r="C5" s="90">
        <v>43453</v>
      </c>
      <c r="D5" s="89"/>
      <c r="E5" s="28"/>
      <c r="F5" s="28"/>
    </row>
    <row r="6" spans="2:10" x14ac:dyDescent="0.6">
      <c r="B6" s="11" t="s">
        <v>20</v>
      </c>
      <c r="C6" s="89" t="s">
        <v>97</v>
      </c>
      <c r="D6" s="89"/>
      <c r="E6" s="28"/>
      <c r="F6" s="28"/>
    </row>
    <row r="7" spans="2:10" x14ac:dyDescent="0.6">
      <c r="B7" s="18"/>
      <c r="C7" s="29"/>
      <c r="D7" s="23"/>
      <c r="E7" s="23"/>
      <c r="F7" s="23"/>
    </row>
    <row r="8" spans="2:10" x14ac:dyDescent="0.6">
      <c r="B8" s="4" t="s">
        <v>104</v>
      </c>
      <c r="C8" s="29"/>
      <c r="D8" s="23"/>
      <c r="E8" s="23"/>
      <c r="F8" s="23"/>
    </row>
    <row r="9" spans="2:10" x14ac:dyDescent="0.6">
      <c r="B9" s="80" t="s">
        <v>101</v>
      </c>
      <c r="C9" s="91" t="s">
        <v>79</v>
      </c>
      <c r="D9" s="92"/>
      <c r="E9" s="79"/>
      <c r="F9" s="18"/>
      <c r="G9" s="18"/>
    </row>
    <row r="10" spans="2:10" x14ac:dyDescent="0.6">
      <c r="B10" s="24"/>
      <c r="C10" s="29"/>
      <c r="D10" s="29"/>
      <c r="E10" s="18"/>
      <c r="F10" s="18"/>
      <c r="G10" s="18"/>
    </row>
    <row r="11" spans="2:10" x14ac:dyDescent="0.6">
      <c r="B11" s="4" t="s">
        <v>65</v>
      </c>
      <c r="C11" s="81"/>
      <c r="D11" s="81"/>
    </row>
    <row r="12" spans="2:10" x14ac:dyDescent="0.6">
      <c r="B12" s="11" t="s">
        <v>34</v>
      </c>
      <c r="C12" s="93" t="s">
        <v>57</v>
      </c>
      <c r="D12" s="94"/>
      <c r="E12" s="23"/>
      <c r="F12" s="23"/>
    </row>
    <row r="13" spans="2:10" x14ac:dyDescent="0.6">
      <c r="B13" s="11" t="s">
        <v>35</v>
      </c>
      <c r="C13" s="22" t="s">
        <v>90</v>
      </c>
      <c r="D13" s="16"/>
      <c r="E13" s="23"/>
      <c r="F13" s="23"/>
    </row>
    <row r="14" spans="2:10" x14ac:dyDescent="0.6">
      <c r="B14" s="12" t="s">
        <v>33</v>
      </c>
      <c r="C14" s="89" t="s">
        <v>59</v>
      </c>
      <c r="D14" s="89"/>
      <c r="E14" s="29"/>
      <c r="F14" s="29"/>
    </row>
    <row r="15" spans="2:10" x14ac:dyDescent="0.6">
      <c r="B15" s="18"/>
      <c r="C15" s="18"/>
      <c r="D15" s="23"/>
      <c r="E15" s="23"/>
      <c r="F15" s="23"/>
    </row>
    <row r="16" spans="2:10" x14ac:dyDescent="0.6">
      <c r="B16" s="4" t="s">
        <v>38</v>
      </c>
    </row>
    <row r="17" spans="2:10" x14ac:dyDescent="0.6">
      <c r="B17" s="101" t="s">
        <v>17</v>
      </c>
      <c r="C17" s="98" t="s">
        <v>43</v>
      </c>
      <c r="D17" s="19" t="s">
        <v>39</v>
      </c>
      <c r="E17" s="19"/>
      <c r="F17" s="19"/>
      <c r="G17" s="20"/>
      <c r="H17" s="20"/>
      <c r="I17" s="20"/>
      <c r="J17" s="21"/>
    </row>
    <row r="18" spans="2:10" s="15" customFormat="1" ht="76.900000000000006" x14ac:dyDescent="0.45">
      <c r="B18" s="103"/>
      <c r="C18" s="100"/>
      <c r="D18" s="38" t="s">
        <v>105</v>
      </c>
      <c r="E18" s="38" t="s">
        <v>106</v>
      </c>
      <c r="F18" s="38" t="s">
        <v>107</v>
      </c>
      <c r="G18" s="38" t="s">
        <v>51</v>
      </c>
      <c r="H18" s="38" t="s">
        <v>52</v>
      </c>
      <c r="I18" s="38" t="s">
        <v>44</v>
      </c>
      <c r="J18" s="12" t="s">
        <v>41</v>
      </c>
    </row>
    <row r="19" spans="2:10" s="15" customFormat="1" hidden="1" x14ac:dyDescent="0.45">
      <c r="B19" s="12" t="s">
        <v>0</v>
      </c>
      <c r="C19" s="25"/>
      <c r="D19" s="25"/>
      <c r="E19" s="25"/>
      <c r="F19" s="25"/>
      <c r="G19" s="25"/>
      <c r="H19" s="25"/>
      <c r="I19" s="26">
        <f t="shared" ref="I19:I35" si="0">IFERROR(C19-SUM(D19:H19),"")</f>
        <v>0</v>
      </c>
      <c r="J19" s="12" t="s">
        <v>42</v>
      </c>
    </row>
    <row r="20" spans="2:10" hidden="1" x14ac:dyDescent="0.6">
      <c r="B20" s="12" t="s">
        <v>1</v>
      </c>
      <c r="C20" s="25"/>
      <c r="D20" s="25"/>
      <c r="E20" s="25"/>
      <c r="F20" s="25"/>
      <c r="G20" s="25"/>
      <c r="H20" s="25"/>
      <c r="I20" s="27">
        <f t="shared" si="0"/>
        <v>0</v>
      </c>
      <c r="J20" s="8"/>
    </row>
    <row r="21" spans="2:10" hidden="1" x14ac:dyDescent="0.6">
      <c r="B21" s="12" t="s">
        <v>2</v>
      </c>
      <c r="C21" s="25"/>
      <c r="D21" s="25"/>
      <c r="E21" s="25"/>
      <c r="F21" s="25"/>
      <c r="G21" s="25"/>
      <c r="H21" s="25"/>
      <c r="I21" s="27">
        <f t="shared" si="0"/>
        <v>0</v>
      </c>
      <c r="J21" s="8"/>
    </row>
    <row r="22" spans="2:10" hidden="1" x14ac:dyDescent="0.6">
      <c r="B22" s="12" t="s">
        <v>3</v>
      </c>
      <c r="C22" s="25"/>
      <c r="D22" s="25"/>
      <c r="E22" s="25"/>
      <c r="F22" s="25"/>
      <c r="G22" s="25"/>
      <c r="H22" s="25"/>
      <c r="I22" s="27">
        <f t="shared" si="0"/>
        <v>0</v>
      </c>
      <c r="J22" s="8"/>
    </row>
    <row r="23" spans="2:10" ht="64.5" hidden="1" customHeight="1" x14ac:dyDescent="0.6">
      <c r="B23" s="12" t="s">
        <v>4</v>
      </c>
      <c r="C23" s="25"/>
      <c r="D23" s="25"/>
      <c r="E23" s="25"/>
      <c r="F23" s="25"/>
      <c r="G23" s="25"/>
      <c r="H23" s="25"/>
      <c r="I23" s="27">
        <f t="shared" ref="I23" si="1">IFERROR(C23-SUM(D23:H23),"")</f>
        <v>0</v>
      </c>
      <c r="J23" s="8"/>
    </row>
    <row r="24" spans="2:10" hidden="1" x14ac:dyDescent="0.6">
      <c r="B24" s="12" t="s">
        <v>5</v>
      </c>
      <c r="C24" s="25"/>
      <c r="D24" s="25"/>
      <c r="E24" s="25"/>
      <c r="F24" s="25"/>
      <c r="G24" s="25"/>
      <c r="H24" s="25"/>
      <c r="I24" s="27">
        <f t="shared" si="0"/>
        <v>0</v>
      </c>
      <c r="J24" s="36"/>
    </row>
    <row r="25" spans="2:10" hidden="1" x14ac:dyDescent="0.6">
      <c r="B25" s="12" t="s">
        <v>6</v>
      </c>
      <c r="C25" s="25"/>
      <c r="D25" s="25"/>
      <c r="E25" s="25"/>
      <c r="F25" s="25"/>
      <c r="G25" s="25"/>
      <c r="H25" s="25"/>
      <c r="I25" s="27">
        <f t="shared" si="0"/>
        <v>0</v>
      </c>
      <c r="J25" s="36"/>
    </row>
    <row r="26" spans="2:10" hidden="1" x14ac:dyDescent="0.6">
      <c r="B26" s="12" t="s">
        <v>7</v>
      </c>
      <c r="C26" s="25"/>
      <c r="D26" s="25"/>
      <c r="E26" s="25"/>
      <c r="F26" s="25"/>
      <c r="G26" s="25"/>
      <c r="H26" s="25"/>
      <c r="I26" s="27">
        <f t="shared" si="0"/>
        <v>0</v>
      </c>
      <c r="J26" s="36"/>
    </row>
    <row r="27" spans="2:10" hidden="1" x14ac:dyDescent="0.6">
      <c r="B27" s="12" t="s">
        <v>8</v>
      </c>
      <c r="C27" s="25"/>
      <c r="D27" s="25"/>
      <c r="E27" s="25"/>
      <c r="F27" s="25"/>
      <c r="G27" s="25"/>
      <c r="H27" s="25"/>
      <c r="I27" s="27">
        <f t="shared" si="0"/>
        <v>0</v>
      </c>
      <c r="J27" s="36"/>
    </row>
    <row r="28" spans="2:10" ht="138.4" x14ac:dyDescent="0.6">
      <c r="B28" s="12" t="s">
        <v>9</v>
      </c>
      <c r="C28" s="83">
        <f>INDEX(Data!$M$8:$M$18,MATCH($B28,Data!$G$8:$G$18,0))</f>
        <v>5.6849999999999996</v>
      </c>
      <c r="D28" s="83">
        <f>C28</f>
        <v>5.6849999999999996</v>
      </c>
      <c r="E28" s="25" t="s">
        <v>69</v>
      </c>
      <c r="F28" s="25" t="s">
        <v>54</v>
      </c>
      <c r="G28" s="25">
        <v>0</v>
      </c>
      <c r="H28" s="25">
        <v>0</v>
      </c>
      <c r="I28" s="26">
        <f t="shared" si="0"/>
        <v>0</v>
      </c>
      <c r="J28" s="36" t="s">
        <v>114</v>
      </c>
    </row>
    <row r="29" spans="2:10" hidden="1" x14ac:dyDescent="0.6">
      <c r="B29" s="12" t="s">
        <v>10</v>
      </c>
      <c r="C29" s="83"/>
      <c r="D29" s="83"/>
      <c r="E29" s="25"/>
      <c r="F29" s="25"/>
      <c r="G29" s="25"/>
      <c r="H29" s="25"/>
      <c r="I29" s="27">
        <f t="shared" si="0"/>
        <v>0</v>
      </c>
      <c r="J29" s="36"/>
    </row>
    <row r="30" spans="2:10" hidden="1" x14ac:dyDescent="0.6">
      <c r="B30" s="12" t="s">
        <v>11</v>
      </c>
      <c r="C30" s="83"/>
      <c r="D30" s="83"/>
      <c r="E30" s="25"/>
      <c r="F30" s="25"/>
      <c r="G30" s="25"/>
      <c r="H30" s="25"/>
      <c r="I30" s="27">
        <f t="shared" si="0"/>
        <v>0</v>
      </c>
      <c r="J30" s="36"/>
    </row>
    <row r="31" spans="2:10" hidden="1" x14ac:dyDescent="0.6">
      <c r="B31" s="12" t="s">
        <v>12</v>
      </c>
      <c r="C31" s="83"/>
      <c r="D31" s="83"/>
      <c r="E31" s="25"/>
      <c r="F31" s="25"/>
      <c r="G31" s="25"/>
      <c r="H31" s="25"/>
      <c r="I31" s="27">
        <f t="shared" si="0"/>
        <v>0</v>
      </c>
      <c r="J31" s="36"/>
    </row>
    <row r="32" spans="2:10" hidden="1" x14ac:dyDescent="0.6">
      <c r="B32" s="12" t="s">
        <v>13</v>
      </c>
      <c r="C32" s="83"/>
      <c r="D32" s="83"/>
      <c r="E32" s="25"/>
      <c r="F32" s="25"/>
      <c r="G32" s="25"/>
      <c r="H32" s="25"/>
      <c r="I32" s="27">
        <f t="shared" si="0"/>
        <v>0</v>
      </c>
      <c r="J32" s="36"/>
    </row>
    <row r="33" spans="2:10" hidden="1" x14ac:dyDescent="0.6">
      <c r="B33" s="12" t="s">
        <v>14</v>
      </c>
      <c r="C33" s="83"/>
      <c r="D33" s="83"/>
      <c r="E33" s="25"/>
      <c r="F33" s="25"/>
      <c r="G33" s="25"/>
      <c r="H33" s="25"/>
      <c r="I33" s="27">
        <f t="shared" si="0"/>
        <v>0</v>
      </c>
      <c r="J33" s="36"/>
    </row>
    <row r="34" spans="2:10" hidden="1" x14ac:dyDescent="0.6">
      <c r="B34" s="12" t="s">
        <v>15</v>
      </c>
      <c r="C34" s="83"/>
      <c r="D34" s="83"/>
      <c r="E34" s="25"/>
      <c r="F34" s="25"/>
      <c r="G34" s="25"/>
      <c r="H34" s="25"/>
      <c r="I34" s="27">
        <f t="shared" si="0"/>
        <v>0</v>
      </c>
      <c r="J34" s="8"/>
    </row>
    <row r="35" spans="2:10" hidden="1" x14ac:dyDescent="0.6">
      <c r="B35" s="12" t="s">
        <v>16</v>
      </c>
      <c r="C35" s="83"/>
      <c r="D35" s="83"/>
      <c r="E35" s="25"/>
      <c r="F35" s="25"/>
      <c r="G35" s="25"/>
      <c r="H35" s="25"/>
      <c r="I35" s="27">
        <f t="shared" si="0"/>
        <v>0</v>
      </c>
      <c r="J35" s="8"/>
    </row>
    <row r="36" spans="2:10" ht="60.95" customHeight="1" x14ac:dyDescent="0.6">
      <c r="B36" s="101" t="s">
        <v>45</v>
      </c>
      <c r="C36" s="104">
        <f>Data!M13</f>
        <v>107.84399999999998</v>
      </c>
      <c r="D36" s="83">
        <v>16.016999999999999</v>
      </c>
      <c r="E36" s="25" t="s">
        <v>70</v>
      </c>
      <c r="F36" s="25" t="s">
        <v>53</v>
      </c>
      <c r="G36" s="25">
        <v>0</v>
      </c>
      <c r="H36" s="25">
        <v>0</v>
      </c>
      <c r="I36" s="95">
        <f>IFERROR(C36-SUM(D36:H39),"")</f>
        <v>18.127999999999986</v>
      </c>
      <c r="J36" s="98" t="s">
        <v>115</v>
      </c>
    </row>
    <row r="37" spans="2:10" ht="57.95" customHeight="1" x14ac:dyDescent="0.6">
      <c r="B37" s="102"/>
      <c r="C37" s="104"/>
      <c r="D37" s="83">
        <v>18.408000000000001</v>
      </c>
      <c r="E37" s="25" t="s">
        <v>77</v>
      </c>
      <c r="F37" s="25" t="s">
        <v>54</v>
      </c>
      <c r="G37" s="25">
        <v>0</v>
      </c>
      <c r="H37" s="25">
        <v>0</v>
      </c>
      <c r="I37" s="96"/>
      <c r="J37" s="99"/>
    </row>
    <row r="38" spans="2:10" ht="60" customHeight="1" x14ac:dyDescent="0.6">
      <c r="B38" s="102"/>
      <c r="C38" s="104"/>
      <c r="D38" s="83">
        <v>34.326999999999998</v>
      </c>
      <c r="E38" s="25" t="s">
        <v>102</v>
      </c>
      <c r="F38" s="25" t="s">
        <v>55</v>
      </c>
      <c r="G38" s="25">
        <v>0</v>
      </c>
      <c r="H38" s="25">
        <v>0</v>
      </c>
      <c r="I38" s="96"/>
      <c r="J38" s="99"/>
    </row>
    <row r="39" spans="2:10" ht="56.65" customHeight="1" x14ac:dyDescent="0.6">
      <c r="B39" s="103"/>
      <c r="C39" s="104"/>
      <c r="D39" s="83">
        <v>20.963999999999999</v>
      </c>
      <c r="E39" s="25" t="s">
        <v>78</v>
      </c>
      <c r="F39" s="25" t="s">
        <v>56</v>
      </c>
      <c r="G39" s="25">
        <v>0</v>
      </c>
      <c r="H39" s="25">
        <v>0</v>
      </c>
      <c r="I39" s="97"/>
      <c r="J39" s="100"/>
    </row>
    <row r="40" spans="2:10" x14ac:dyDescent="0.6">
      <c r="B40" s="17"/>
      <c r="C40" s="17"/>
      <c r="D40" s="17"/>
      <c r="E40" s="17"/>
      <c r="F40" s="17"/>
    </row>
    <row r="41" spans="2:10" x14ac:dyDescent="0.6">
      <c r="B41" s="17"/>
      <c r="C41" s="17"/>
      <c r="D41" s="17"/>
      <c r="E41" s="17"/>
      <c r="F41" s="17"/>
    </row>
    <row r="42" spans="2:10" x14ac:dyDescent="0.6">
      <c r="B42" s="17"/>
      <c r="C42" s="17"/>
      <c r="D42" s="17"/>
      <c r="E42" s="17"/>
      <c r="F42" s="17"/>
      <c r="G42"/>
      <c r="H42"/>
      <c r="I42"/>
      <c r="J42"/>
    </row>
    <row r="43" spans="2:10" x14ac:dyDescent="0.6">
      <c r="B43" s="17"/>
      <c r="C43" s="17"/>
      <c r="D43" s="17"/>
      <c r="E43" s="17"/>
      <c r="F43" s="17"/>
    </row>
    <row r="44" spans="2:10" x14ac:dyDescent="0.6">
      <c r="B44" s="17"/>
      <c r="C44" s="17"/>
      <c r="D44" s="17"/>
      <c r="E44" s="17"/>
      <c r="F44" s="17"/>
    </row>
    <row r="45" spans="2:10" x14ac:dyDescent="0.6">
      <c r="B45" s="17"/>
      <c r="C45" s="17"/>
      <c r="D45" s="17"/>
      <c r="E45" s="17"/>
      <c r="F45" s="17"/>
    </row>
  </sheetData>
  <mergeCells count="12">
    <mergeCell ref="I36:I39"/>
    <mergeCell ref="J36:J39"/>
    <mergeCell ref="B36:B39"/>
    <mergeCell ref="C36:C39"/>
    <mergeCell ref="C17:C18"/>
    <mergeCell ref="B17:B18"/>
    <mergeCell ref="C14:D14"/>
    <mergeCell ref="C4:D4"/>
    <mergeCell ref="C5:D5"/>
    <mergeCell ref="C6:D6"/>
    <mergeCell ref="C9:D9"/>
    <mergeCell ref="C12:D12"/>
  </mergeCells>
  <dataValidations count="2">
    <dataValidation type="list" allowBlank="1" showInputMessage="1" showErrorMessage="1" sqref="C14">
      <formula1>"Wholesale water, Wholesale wastewater"</formula1>
    </dataValidation>
    <dataValidation type="list" allowBlank="1" showInputMessage="1" showErrorMessage="1" sqref="C40:C45">
      <formula1>"Pass,Marginal pass, Partial pass, Fail, ,Not assessed, N/A"</formula1>
    </dataValidation>
  </dataValidation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3"/>
  </sheetPr>
  <dimension ref="B1:N47"/>
  <sheetViews>
    <sheetView showGridLines="0" zoomScale="112" zoomScaleNormal="112" workbookViewId="0"/>
  </sheetViews>
  <sheetFormatPr defaultColWidth="8.73046875" defaultRowHeight="15.4" x14ac:dyDescent="0.6"/>
  <cols>
    <col min="1" max="1" width="2.265625" style="2" customWidth="1"/>
    <col min="2" max="2" width="37.73046875" style="2" customWidth="1"/>
    <col min="3" max="3" width="20.73046875" style="2" customWidth="1"/>
    <col min="4" max="4" width="68.265625" style="2" customWidth="1"/>
    <col min="5" max="5" width="8.59765625" style="2" customWidth="1"/>
    <col min="6" max="6" width="26.59765625" style="2" customWidth="1"/>
    <col min="7" max="14" width="8.59765625" style="2" customWidth="1"/>
    <col min="15" max="16384" width="8.73046875" style="2"/>
  </cols>
  <sheetData>
    <row r="1" spans="2:9" s="3" customFormat="1" ht="21" x14ac:dyDescent="0.6">
      <c r="B1" s="5" t="s">
        <v>100</v>
      </c>
      <c r="C1" s="1"/>
      <c r="D1" s="1"/>
      <c r="E1" s="1"/>
      <c r="F1" s="1"/>
      <c r="G1" s="2"/>
      <c r="H1" s="9"/>
      <c r="I1" s="10"/>
    </row>
    <row r="2" spans="2:9" s="3" customFormat="1" ht="21" x14ac:dyDescent="0.6">
      <c r="B2" s="4"/>
      <c r="C2" s="7"/>
      <c r="D2" s="7"/>
      <c r="E2" s="2"/>
      <c r="F2" s="2"/>
      <c r="G2" s="2"/>
      <c r="H2" s="9"/>
      <c r="I2" s="10"/>
    </row>
    <row r="3" spans="2:9" s="3" customFormat="1" ht="21" x14ac:dyDescent="0.6">
      <c r="B3" s="4" t="s">
        <v>40</v>
      </c>
      <c r="C3" s="7"/>
      <c r="D3" s="7"/>
      <c r="E3" s="2"/>
      <c r="F3" s="2"/>
      <c r="G3" s="2"/>
      <c r="H3" s="9"/>
      <c r="I3" s="10"/>
    </row>
    <row r="4" spans="2:9" x14ac:dyDescent="0.6">
      <c r="B4" s="11" t="s">
        <v>103</v>
      </c>
      <c r="C4" s="77" t="s">
        <v>93</v>
      </c>
      <c r="D4" s="78"/>
    </row>
    <row r="5" spans="2:9" x14ac:dyDescent="0.6">
      <c r="B5" s="11" t="s">
        <v>20</v>
      </c>
      <c r="C5" s="77" t="s">
        <v>94</v>
      </c>
      <c r="D5" s="78"/>
    </row>
    <row r="6" spans="2:9" x14ac:dyDescent="0.6">
      <c r="B6" s="76" t="s">
        <v>17</v>
      </c>
      <c r="C6" s="16" t="s">
        <v>45</v>
      </c>
      <c r="D6" s="13"/>
    </row>
    <row r="7" spans="2:9" x14ac:dyDescent="0.6">
      <c r="B7" s="76" t="s">
        <v>21</v>
      </c>
      <c r="C7" s="16" t="s">
        <v>59</v>
      </c>
      <c r="D7" s="13"/>
    </row>
    <row r="8" spans="2:9" x14ac:dyDescent="0.6">
      <c r="B8" s="76" t="s">
        <v>49</v>
      </c>
      <c r="C8" s="82">
        <f>Allowance!H18</f>
        <v>18.127999999999972</v>
      </c>
    </row>
    <row r="9" spans="2:9" x14ac:dyDescent="0.6">
      <c r="B9" s="8" t="s">
        <v>37</v>
      </c>
      <c r="C9" s="82">
        <v>0</v>
      </c>
    </row>
    <row r="11" spans="2:9" x14ac:dyDescent="0.6">
      <c r="B11" s="4" t="s">
        <v>22</v>
      </c>
    </row>
    <row r="12" spans="2:9" x14ac:dyDescent="0.6">
      <c r="B12" s="14" t="s">
        <v>23</v>
      </c>
      <c r="F12" s="4" t="s">
        <v>24</v>
      </c>
    </row>
    <row r="13" spans="2:9" ht="107.65" x14ac:dyDescent="0.6">
      <c r="B13" s="12" t="s">
        <v>25</v>
      </c>
      <c r="C13" s="12" t="s">
        <v>36</v>
      </c>
      <c r="D13" s="37" t="s">
        <v>109</v>
      </c>
      <c r="F13" s="38" t="s">
        <v>108</v>
      </c>
    </row>
    <row r="14" spans="2:9" ht="46.15" x14ac:dyDescent="0.6">
      <c r="B14" s="12" t="s">
        <v>26</v>
      </c>
      <c r="C14" s="12" t="s">
        <v>36</v>
      </c>
      <c r="D14" s="37" t="s">
        <v>110</v>
      </c>
      <c r="F14" s="38"/>
    </row>
    <row r="15" spans="2:9" ht="107.65" x14ac:dyDescent="0.6">
      <c r="B15" s="12" t="s">
        <v>27</v>
      </c>
      <c r="C15" s="12" t="s">
        <v>48</v>
      </c>
      <c r="D15" s="38" t="s">
        <v>95</v>
      </c>
      <c r="F15" s="38" t="s">
        <v>81</v>
      </c>
    </row>
    <row r="16" spans="2:9" ht="215.25" x14ac:dyDescent="0.6">
      <c r="B16" s="12" t="s">
        <v>28</v>
      </c>
      <c r="C16" s="12" t="s">
        <v>47</v>
      </c>
      <c r="D16" s="38" t="s">
        <v>98</v>
      </c>
      <c r="F16" s="38" t="s">
        <v>61</v>
      </c>
    </row>
    <row r="17" spans="2:6" ht="215.25" x14ac:dyDescent="0.6">
      <c r="B17" s="12" t="s">
        <v>29</v>
      </c>
      <c r="C17" s="12" t="s">
        <v>47</v>
      </c>
      <c r="D17" s="38" t="s">
        <v>113</v>
      </c>
      <c r="F17" s="38" t="s">
        <v>61</v>
      </c>
    </row>
    <row r="18" spans="2:6" ht="108.75" customHeight="1" x14ac:dyDescent="0.6">
      <c r="B18" s="12" t="s">
        <v>30</v>
      </c>
      <c r="C18" s="12" t="s">
        <v>36</v>
      </c>
      <c r="D18" s="38" t="s">
        <v>82</v>
      </c>
      <c r="F18" s="38" t="s">
        <v>61</v>
      </c>
    </row>
    <row r="19" spans="2:6" x14ac:dyDescent="0.6">
      <c r="B19" s="12" t="s">
        <v>31</v>
      </c>
      <c r="C19" s="12" t="s">
        <v>80</v>
      </c>
      <c r="D19" s="38"/>
      <c r="F19" s="38"/>
    </row>
    <row r="20" spans="2:6" x14ac:dyDescent="0.6">
      <c r="B20" s="12" t="s">
        <v>32</v>
      </c>
      <c r="C20" s="12" t="s">
        <v>80</v>
      </c>
      <c r="D20" s="38"/>
      <c r="F20" s="38"/>
    </row>
    <row r="21" spans="2:6" x14ac:dyDescent="0.6">
      <c r="B21" s="17"/>
      <c r="C21" s="17"/>
      <c r="D21" s="17"/>
      <c r="F21" s="17"/>
    </row>
    <row r="22" spans="2:6" x14ac:dyDescent="0.6">
      <c r="B22" s="14"/>
      <c r="C22" s="17"/>
      <c r="D22" s="17"/>
      <c r="F22" s="17"/>
    </row>
    <row r="23" spans="2:6" x14ac:dyDescent="0.6">
      <c r="B23" s="17"/>
      <c r="C23" s="17"/>
      <c r="D23" s="17"/>
      <c r="F23" s="17"/>
    </row>
    <row r="24" spans="2:6" x14ac:dyDescent="0.6">
      <c r="B24" s="17"/>
      <c r="C24" s="17"/>
      <c r="D24" s="17"/>
      <c r="F24" s="17"/>
    </row>
    <row r="25" spans="2:6" x14ac:dyDescent="0.6">
      <c r="B25" s="17"/>
      <c r="C25" s="17"/>
      <c r="D25" s="17"/>
      <c r="E25"/>
      <c r="F25" s="17"/>
    </row>
    <row r="26" spans="2:6" x14ac:dyDescent="0.6">
      <c r="B26" s="17"/>
      <c r="C26" s="17"/>
      <c r="D26" s="17"/>
      <c r="F26" s="17"/>
    </row>
    <row r="27" spans="2:6" x14ac:dyDescent="0.6">
      <c r="B27" s="17"/>
      <c r="C27" s="17"/>
      <c r="D27" s="17"/>
      <c r="F27" s="17"/>
    </row>
    <row r="28" spans="2:6" x14ac:dyDescent="0.6">
      <c r="B28" s="17"/>
      <c r="C28" s="17"/>
      <c r="D28" s="17"/>
      <c r="F28" s="17"/>
    </row>
    <row r="39" spans="2:14" x14ac:dyDescent="0.6">
      <c r="B39" s="4"/>
    </row>
    <row r="47" spans="2:14" x14ac:dyDescent="0.6">
      <c r="N47" s="9"/>
    </row>
  </sheetData>
  <dataValidations count="4">
    <dataValidation type="list" allowBlank="1" showInputMessage="1" showErrorMessage="1" sqref="C13:C20">
      <formula1>"Pass, Partial pass, Fail, ,Not assessed, N/A"</formula1>
    </dataValidation>
    <dataValidation type="list" allowBlank="1" showInputMessage="1" showErrorMessage="1" sqref="C7">
      <formula1>"Wholesale water, Wholesale wastewater"</formula1>
    </dataValidation>
    <dataValidation type="list" allowBlank="1" showInputMessage="1" showErrorMessage="1" sqref="C21:C28">
      <formula1>"Pass,Marginal pass, Partial pass, Fail, ,Not assessed, N/A"</formula1>
    </dataValidation>
    <dataValidation type="list" allowBlank="1" showInputMessage="1" showErrorMessage="1" sqref="C6">
      <formula1>"ANH,NES,NWT,SRN,SVE,SWB,TMS,WSH,WSX,YKY,AFW,BRL,HDD,PRT,SES,SEW,SSC"</formula1>
    </dataValidation>
  </dataValidation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B1:Q32"/>
  <sheetViews>
    <sheetView showGridLines="0" zoomScale="112" zoomScaleNormal="112" workbookViewId="0"/>
  </sheetViews>
  <sheetFormatPr defaultColWidth="9.265625" defaultRowHeight="12.75" x14ac:dyDescent="0.35"/>
  <cols>
    <col min="1" max="1" width="2.59765625" style="41" customWidth="1"/>
    <col min="2" max="2" width="6.3984375" style="41" customWidth="1"/>
    <col min="3" max="3" width="22.86328125" style="41" customWidth="1"/>
    <col min="4" max="4" width="21.265625" style="41" customWidth="1"/>
    <col min="5" max="6" width="19.265625" style="41" customWidth="1"/>
    <col min="7" max="8" width="12.73046875" style="41" customWidth="1"/>
    <col min="9" max="9" width="17.73046875" style="41" bestFit="1" customWidth="1"/>
    <col min="10" max="10" width="11.59765625" style="41" bestFit="1" customWidth="1"/>
    <col min="11" max="11" width="11.59765625" style="41" customWidth="1"/>
    <col min="12" max="12" width="11.265625" style="41" bestFit="1" customWidth="1"/>
    <col min="13" max="13" width="12.73046875" style="41" customWidth="1"/>
    <col min="14" max="14" width="9.265625" style="41"/>
    <col min="15" max="15" width="31.3984375" style="41" bestFit="1" customWidth="1"/>
    <col min="16" max="16384" width="9.265625" style="41"/>
  </cols>
  <sheetData>
    <row r="1" spans="2:17" ht="18" x14ac:dyDescent="0.55000000000000004">
      <c r="B1" s="39" t="s">
        <v>62</v>
      </c>
      <c r="C1" s="39"/>
      <c r="D1" s="39"/>
      <c r="E1" s="39"/>
      <c r="F1" s="39"/>
      <c r="G1" s="39"/>
      <c r="H1" s="39"/>
      <c r="I1" s="39"/>
      <c r="J1" s="39"/>
      <c r="K1" s="39"/>
      <c r="L1" s="39"/>
    </row>
    <row r="3" spans="2:17" ht="13.15" x14ac:dyDescent="0.4">
      <c r="B3" s="6"/>
      <c r="C3" s="45" t="s">
        <v>103</v>
      </c>
      <c r="D3" s="46" t="s">
        <v>93</v>
      </c>
      <c r="E3" s="47"/>
      <c r="F3" s="47"/>
      <c r="G3" s="47"/>
      <c r="H3" s="47"/>
      <c r="I3" s="47"/>
      <c r="J3" s="6"/>
      <c r="K3" s="6"/>
      <c r="L3" s="6"/>
      <c r="M3" s="6"/>
      <c r="N3" s="6"/>
      <c r="O3" s="6"/>
      <c r="P3" s="6"/>
      <c r="Q3" s="6"/>
    </row>
    <row r="4" spans="2:17" ht="13.15" x14ac:dyDescent="0.4">
      <c r="B4" s="6"/>
      <c r="C4" s="45" t="s">
        <v>63</v>
      </c>
      <c r="D4" s="46" t="s">
        <v>111</v>
      </c>
      <c r="E4" s="47"/>
      <c r="F4" s="47"/>
      <c r="G4" s="47"/>
      <c r="H4" s="47"/>
      <c r="I4" s="47"/>
      <c r="J4" s="6"/>
      <c r="K4" s="6"/>
      <c r="L4" s="6"/>
      <c r="M4" s="6"/>
      <c r="N4" s="6"/>
      <c r="O4" s="6"/>
      <c r="P4" s="6"/>
      <c r="Q4" s="6"/>
    </row>
    <row r="5" spans="2:17" ht="13.15" x14ac:dyDescent="0.4">
      <c r="B5" s="6"/>
      <c r="C5" s="45" t="s">
        <v>64</v>
      </c>
      <c r="D5" s="48" t="s">
        <v>57</v>
      </c>
      <c r="E5" s="49"/>
      <c r="F5" s="49"/>
      <c r="G5" s="49"/>
      <c r="H5" s="49"/>
      <c r="I5" s="50"/>
      <c r="J5" s="51"/>
      <c r="K5" s="51"/>
      <c r="L5" s="6"/>
      <c r="M5" s="6"/>
      <c r="N5" s="6"/>
      <c r="O5" s="6"/>
      <c r="P5" s="6"/>
      <c r="Q5" s="6"/>
    </row>
    <row r="6" spans="2:17" ht="13.15" x14ac:dyDescent="0.4">
      <c r="B6" s="6"/>
      <c r="C6" s="45" t="s">
        <v>65</v>
      </c>
      <c r="D6" s="48" t="s">
        <v>112</v>
      </c>
      <c r="E6" s="49"/>
      <c r="F6" s="49"/>
      <c r="G6" s="49"/>
      <c r="H6" s="49"/>
      <c r="I6" s="52"/>
      <c r="J6" s="6"/>
      <c r="K6" s="6"/>
      <c r="L6" s="6"/>
      <c r="M6" s="6"/>
      <c r="N6" s="6"/>
      <c r="O6" s="6"/>
      <c r="P6" s="6"/>
      <c r="Q6" s="6"/>
    </row>
    <row r="7" spans="2:17" ht="13.15" x14ac:dyDescent="0.4">
      <c r="B7" s="6"/>
      <c r="C7" s="53" t="s">
        <v>21</v>
      </c>
      <c r="D7" s="54" t="s">
        <v>59</v>
      </c>
      <c r="E7" s="47"/>
      <c r="F7" s="47"/>
      <c r="G7" s="47"/>
      <c r="H7" s="47"/>
      <c r="I7" s="47"/>
      <c r="J7" s="6"/>
      <c r="K7" s="6"/>
      <c r="L7" s="6"/>
      <c r="M7" s="6"/>
      <c r="N7" s="6"/>
      <c r="O7" s="6"/>
      <c r="P7" s="6"/>
      <c r="Q7" s="6"/>
    </row>
    <row r="8" spans="2:17" ht="13.15" x14ac:dyDescent="0.4">
      <c r="B8" s="6"/>
      <c r="C8" s="6"/>
      <c r="D8" s="6"/>
      <c r="E8" s="6"/>
      <c r="F8" s="6"/>
      <c r="G8" s="6"/>
      <c r="H8" s="6"/>
      <c r="I8" s="6"/>
      <c r="J8" s="6"/>
      <c r="K8" s="6"/>
      <c r="L8" s="6"/>
      <c r="M8" s="6"/>
      <c r="N8" s="6"/>
      <c r="O8" s="6"/>
      <c r="P8" s="6"/>
      <c r="Q8" s="6"/>
    </row>
    <row r="9" spans="2:17" ht="13.15" x14ac:dyDescent="0.4">
      <c r="B9" s="6"/>
      <c r="C9" s="6"/>
      <c r="D9" s="6"/>
      <c r="E9" s="6"/>
      <c r="F9" s="6"/>
      <c r="G9" s="6"/>
      <c r="H9" s="6"/>
      <c r="I9" s="6"/>
      <c r="J9" s="6"/>
      <c r="K9" s="6"/>
      <c r="L9" s="6"/>
      <c r="M9" s="6"/>
      <c r="N9" s="6"/>
      <c r="O9" s="6"/>
      <c r="P9" s="6"/>
      <c r="Q9" s="6"/>
    </row>
    <row r="10" spans="2:17" ht="12.75" customHeight="1" x14ac:dyDescent="0.4">
      <c r="B10" s="40" t="s">
        <v>66</v>
      </c>
      <c r="C10" s="6"/>
      <c r="D10" s="6"/>
      <c r="E10" s="6"/>
      <c r="F10" s="6"/>
      <c r="G10" s="6"/>
      <c r="H10" s="6"/>
      <c r="I10" s="6"/>
      <c r="J10" s="6"/>
      <c r="K10" s="6"/>
      <c r="L10" s="6"/>
      <c r="M10" s="6"/>
      <c r="N10" s="6"/>
      <c r="O10" s="6"/>
      <c r="P10" s="6"/>
      <c r="Q10" s="6"/>
    </row>
    <row r="11" spans="2:17" ht="12.75" customHeight="1" x14ac:dyDescent="0.4">
      <c r="B11" s="51"/>
      <c r="C11" s="51"/>
      <c r="D11" s="51"/>
      <c r="E11" s="51"/>
      <c r="F11" s="51"/>
      <c r="G11" s="51"/>
      <c r="H11" s="51"/>
      <c r="I11" s="51"/>
      <c r="J11" s="55"/>
      <c r="K11" s="51"/>
      <c r="L11" s="6"/>
      <c r="M11" s="6"/>
      <c r="N11" s="6"/>
      <c r="O11" s="6"/>
      <c r="P11" s="6"/>
      <c r="Q11" s="6"/>
    </row>
    <row r="12" spans="2:17" ht="39.4" x14ac:dyDescent="0.4">
      <c r="B12" s="6"/>
      <c r="C12" s="42" t="s">
        <v>17</v>
      </c>
      <c r="D12" s="42" t="s">
        <v>73</v>
      </c>
      <c r="E12" s="42" t="s">
        <v>71</v>
      </c>
      <c r="F12" s="42" t="s">
        <v>72</v>
      </c>
      <c r="G12" s="42" t="s">
        <v>83</v>
      </c>
      <c r="H12" s="42" t="s">
        <v>91</v>
      </c>
      <c r="I12" s="43" t="s">
        <v>92</v>
      </c>
      <c r="J12" s="44" t="s">
        <v>74</v>
      </c>
      <c r="K12" s="42" t="s">
        <v>75</v>
      </c>
      <c r="L12" s="42" t="s">
        <v>76</v>
      </c>
      <c r="M12" s="42" t="s">
        <v>67</v>
      </c>
      <c r="N12" s="6"/>
      <c r="O12" s="6"/>
      <c r="P12" s="6"/>
      <c r="Q12" s="6"/>
    </row>
    <row r="13" spans="2:17" ht="13.15" x14ac:dyDescent="0.4">
      <c r="B13" s="56">
        <v>1</v>
      </c>
      <c r="C13" s="57" t="s">
        <v>0</v>
      </c>
      <c r="D13" s="84">
        <f>INDEX(Data!$M$8:$M$18,MATCH($C13,Data!$G$8:$G$18,0))</f>
        <v>0</v>
      </c>
      <c r="E13" s="85">
        <v>0</v>
      </c>
      <c r="F13" s="85">
        <v>0</v>
      </c>
      <c r="G13" s="86">
        <f>F13-E13</f>
        <v>0</v>
      </c>
      <c r="H13" s="84">
        <f>D13+G13</f>
        <v>0</v>
      </c>
      <c r="I13" s="58"/>
      <c r="J13" s="59">
        <f t="shared" ref="J13:J22" si="0">IF(MIN(H13,I13)&gt;0,MIN(H13,I13),0)</f>
        <v>0</v>
      </c>
      <c r="K13" s="58">
        <v>0</v>
      </c>
      <c r="L13" s="58">
        <f>$J13*$K13</f>
        <v>0</v>
      </c>
      <c r="M13" s="58">
        <f>$J13*(1-$K13)</f>
        <v>0</v>
      </c>
      <c r="N13" s="6"/>
      <c r="O13" s="6"/>
      <c r="P13" s="6"/>
      <c r="Q13" s="6"/>
    </row>
    <row r="14" spans="2:17" ht="13.15" x14ac:dyDescent="0.4">
      <c r="B14" s="56">
        <v>2</v>
      </c>
      <c r="C14" s="57" t="s">
        <v>46</v>
      </c>
      <c r="D14" s="84">
        <f>INDEX(Data!$M$8:$M$18,MATCH($C14,Data!$G$8:$G$18,0))</f>
        <v>0</v>
      </c>
      <c r="E14" s="85">
        <v>0</v>
      </c>
      <c r="F14" s="85">
        <v>0</v>
      </c>
      <c r="G14" s="86">
        <f t="shared" ref="G14:G23" si="1">F14-E14</f>
        <v>0</v>
      </c>
      <c r="H14" s="84">
        <f t="shared" ref="H14" si="2">D14+G14</f>
        <v>0</v>
      </c>
      <c r="I14" s="58"/>
      <c r="J14" s="59">
        <f t="shared" si="0"/>
        <v>0</v>
      </c>
      <c r="K14" s="58">
        <v>0</v>
      </c>
      <c r="L14" s="58">
        <f t="shared" ref="L14:L23" si="3">$J14*$K14</f>
        <v>0</v>
      </c>
      <c r="M14" s="58">
        <f t="shared" ref="M14:M23" si="4">$J14*(1-$K14)</f>
        <v>0</v>
      </c>
      <c r="N14" s="6"/>
      <c r="O14" s="6"/>
      <c r="P14" s="6"/>
      <c r="Q14" s="6"/>
    </row>
    <row r="15" spans="2:17" ht="13.15" x14ac:dyDescent="0.4">
      <c r="B15" s="56">
        <v>3</v>
      </c>
      <c r="C15" s="57" t="s">
        <v>1</v>
      </c>
      <c r="D15" s="84">
        <f>INDEX(Data!$M$8:$M$18,MATCH($C15,Data!$G$8:$G$18,0))</f>
        <v>0</v>
      </c>
      <c r="E15" s="85">
        <v>0</v>
      </c>
      <c r="F15" s="85">
        <v>0</v>
      </c>
      <c r="G15" s="86">
        <f t="shared" si="1"/>
        <v>0</v>
      </c>
      <c r="H15" s="84">
        <f t="shared" ref="H15:H23" si="5">D15+G15</f>
        <v>0</v>
      </c>
      <c r="I15" s="58"/>
      <c r="J15" s="59">
        <f t="shared" si="0"/>
        <v>0</v>
      </c>
      <c r="K15" s="58">
        <v>0</v>
      </c>
      <c r="L15" s="58">
        <f t="shared" si="3"/>
        <v>0</v>
      </c>
      <c r="M15" s="58">
        <f t="shared" si="4"/>
        <v>0</v>
      </c>
      <c r="N15" s="6"/>
      <c r="O15" s="6"/>
      <c r="P15" s="6"/>
      <c r="Q15" s="6"/>
    </row>
    <row r="16" spans="2:17" ht="13.15" x14ac:dyDescent="0.4">
      <c r="B16" s="56">
        <v>4</v>
      </c>
      <c r="C16" s="57" t="s">
        <v>2</v>
      </c>
      <c r="D16" s="84">
        <f>INDEX(Data!$M$8:$M$18,MATCH($C16,Data!$G$8:$G$18,0))</f>
        <v>0</v>
      </c>
      <c r="E16" s="85">
        <v>0</v>
      </c>
      <c r="F16" s="85">
        <v>0</v>
      </c>
      <c r="G16" s="86">
        <f t="shared" si="1"/>
        <v>0</v>
      </c>
      <c r="H16" s="84">
        <f t="shared" si="5"/>
        <v>0</v>
      </c>
      <c r="I16" s="58"/>
      <c r="J16" s="59">
        <f t="shared" si="0"/>
        <v>0</v>
      </c>
      <c r="K16" s="58">
        <v>0</v>
      </c>
      <c r="L16" s="58">
        <f t="shared" si="3"/>
        <v>0</v>
      </c>
      <c r="M16" s="58">
        <f t="shared" si="4"/>
        <v>0</v>
      </c>
      <c r="N16" s="6"/>
      <c r="O16" s="6"/>
      <c r="P16" s="6"/>
      <c r="Q16" s="6"/>
    </row>
    <row r="17" spans="2:17" ht="13.15" x14ac:dyDescent="0.4">
      <c r="B17" s="56">
        <v>5</v>
      </c>
      <c r="C17" s="57" t="s">
        <v>3</v>
      </c>
      <c r="D17" s="84">
        <f>INDEX(Data!$M$8:$M$18,MATCH($C17,Data!$G$8:$G$18,0))</f>
        <v>0</v>
      </c>
      <c r="E17" s="85">
        <v>0</v>
      </c>
      <c r="F17" s="85">
        <v>0</v>
      </c>
      <c r="G17" s="86">
        <f t="shared" si="1"/>
        <v>0</v>
      </c>
      <c r="H17" s="84">
        <f t="shared" si="5"/>
        <v>0</v>
      </c>
      <c r="I17" s="58"/>
      <c r="J17" s="59">
        <f t="shared" si="0"/>
        <v>0</v>
      </c>
      <c r="K17" s="58">
        <v>0</v>
      </c>
      <c r="L17" s="58">
        <f t="shared" si="3"/>
        <v>0</v>
      </c>
      <c r="M17" s="58">
        <f t="shared" si="4"/>
        <v>0</v>
      </c>
      <c r="N17" s="6"/>
      <c r="O17" s="6"/>
      <c r="P17" s="6"/>
      <c r="Q17" s="6"/>
    </row>
    <row r="18" spans="2:17" ht="13.15" x14ac:dyDescent="0.4">
      <c r="B18" s="56">
        <v>6</v>
      </c>
      <c r="C18" s="57" t="s">
        <v>45</v>
      </c>
      <c r="D18" s="84">
        <f>INDEX(Data!$M$8:$M$18,MATCH($C18,Data!$G$8:$G$18,0))</f>
        <v>107.84399999999998</v>
      </c>
      <c r="E18" s="85">
        <v>89.716000000000008</v>
      </c>
      <c r="F18" s="85">
        <v>0</v>
      </c>
      <c r="G18" s="86">
        <f>F18-E18</f>
        <v>-89.716000000000008</v>
      </c>
      <c r="H18" s="84">
        <f>D18+G18</f>
        <v>18.127999999999972</v>
      </c>
      <c r="I18" s="58">
        <f>+'Deep dive_SVE'!C9</f>
        <v>0</v>
      </c>
      <c r="J18" s="59">
        <f t="shared" si="0"/>
        <v>0</v>
      </c>
      <c r="K18" s="58">
        <v>0</v>
      </c>
      <c r="L18" s="58">
        <f t="shared" si="3"/>
        <v>0</v>
      </c>
      <c r="M18" s="58">
        <f t="shared" si="4"/>
        <v>0</v>
      </c>
      <c r="N18" s="6"/>
      <c r="O18" s="6"/>
      <c r="P18" s="6"/>
      <c r="Q18" s="6"/>
    </row>
    <row r="19" spans="2:17" ht="13.15" x14ac:dyDescent="0.4">
      <c r="B19" s="56">
        <v>7</v>
      </c>
      <c r="C19" s="57" t="s">
        <v>5</v>
      </c>
      <c r="D19" s="84">
        <f>INDEX(Data!$M$8:$M$18,MATCH($C19,Data!$G$8:$G$18,0))</f>
        <v>0</v>
      </c>
      <c r="E19" s="85">
        <v>0</v>
      </c>
      <c r="F19" s="85">
        <v>0</v>
      </c>
      <c r="G19" s="86">
        <f t="shared" si="1"/>
        <v>0</v>
      </c>
      <c r="H19" s="84">
        <f t="shared" si="5"/>
        <v>0</v>
      </c>
      <c r="I19" s="58"/>
      <c r="J19" s="59">
        <f t="shared" si="0"/>
        <v>0</v>
      </c>
      <c r="K19" s="58">
        <v>0</v>
      </c>
      <c r="L19" s="58">
        <f t="shared" si="3"/>
        <v>0</v>
      </c>
      <c r="M19" s="58">
        <f t="shared" si="4"/>
        <v>0</v>
      </c>
      <c r="N19" s="6"/>
      <c r="O19" s="6"/>
      <c r="P19" s="6"/>
      <c r="Q19" s="6"/>
    </row>
    <row r="20" spans="2:17" ht="13.15" x14ac:dyDescent="0.4">
      <c r="B20" s="56">
        <v>8</v>
      </c>
      <c r="C20" s="57" t="s">
        <v>6</v>
      </c>
      <c r="D20" s="84">
        <f>INDEX(Data!$M$8:$M$18,MATCH($C20,Data!$G$8:$G$18,0))</f>
        <v>0</v>
      </c>
      <c r="E20" s="85">
        <v>0</v>
      </c>
      <c r="F20" s="85">
        <v>0</v>
      </c>
      <c r="G20" s="86">
        <f t="shared" si="1"/>
        <v>0</v>
      </c>
      <c r="H20" s="84">
        <f t="shared" si="5"/>
        <v>0</v>
      </c>
      <c r="I20" s="58"/>
      <c r="J20" s="59">
        <f t="shared" si="0"/>
        <v>0</v>
      </c>
      <c r="K20" s="58">
        <v>0</v>
      </c>
      <c r="L20" s="58">
        <f t="shared" si="3"/>
        <v>0</v>
      </c>
      <c r="M20" s="58">
        <f t="shared" si="4"/>
        <v>0</v>
      </c>
      <c r="N20" s="6"/>
      <c r="O20" s="6"/>
      <c r="P20" s="6"/>
      <c r="Q20" s="6"/>
    </row>
    <row r="21" spans="2:17" ht="13.15" x14ac:dyDescent="0.4">
      <c r="B21" s="56">
        <v>9</v>
      </c>
      <c r="C21" s="57" t="s">
        <v>7</v>
      </c>
      <c r="D21" s="84">
        <f>INDEX(Data!$M$8:$M$18,MATCH($C21,Data!$G$8:$G$18,0))</f>
        <v>0</v>
      </c>
      <c r="E21" s="85">
        <v>0</v>
      </c>
      <c r="F21" s="85">
        <v>0</v>
      </c>
      <c r="G21" s="86">
        <f t="shared" si="1"/>
        <v>0</v>
      </c>
      <c r="H21" s="84">
        <f t="shared" si="5"/>
        <v>0</v>
      </c>
      <c r="I21" s="58"/>
      <c r="J21" s="59">
        <f t="shared" si="0"/>
        <v>0</v>
      </c>
      <c r="K21" s="58">
        <v>0</v>
      </c>
      <c r="L21" s="58">
        <f t="shared" si="3"/>
        <v>0</v>
      </c>
      <c r="M21" s="58">
        <f t="shared" si="4"/>
        <v>0</v>
      </c>
      <c r="N21" s="6"/>
      <c r="O21" s="6"/>
      <c r="P21" s="6"/>
      <c r="Q21" s="6"/>
    </row>
    <row r="22" spans="2:17" ht="13.15" x14ac:dyDescent="0.4">
      <c r="B22" s="56">
        <v>10</v>
      </c>
      <c r="C22" s="57" t="s">
        <v>8</v>
      </c>
      <c r="D22" s="84">
        <f>INDEX(Data!$M$8:$M$18,MATCH($C22,Data!$G$8:$G$18,0))</f>
        <v>0</v>
      </c>
      <c r="E22" s="85">
        <v>0</v>
      </c>
      <c r="F22" s="85">
        <v>0</v>
      </c>
      <c r="G22" s="86">
        <f t="shared" si="1"/>
        <v>0</v>
      </c>
      <c r="H22" s="84">
        <f t="shared" si="5"/>
        <v>0</v>
      </c>
      <c r="I22" s="58"/>
      <c r="J22" s="59">
        <f t="shared" si="0"/>
        <v>0</v>
      </c>
      <c r="K22" s="58">
        <v>0</v>
      </c>
      <c r="L22" s="58">
        <f t="shared" si="3"/>
        <v>0</v>
      </c>
      <c r="M22" s="58">
        <f t="shared" si="4"/>
        <v>0</v>
      </c>
      <c r="N22" s="6"/>
      <c r="O22" s="6"/>
      <c r="P22" s="6"/>
      <c r="Q22" s="6"/>
    </row>
    <row r="23" spans="2:17" ht="13.15" x14ac:dyDescent="0.4">
      <c r="B23" s="56">
        <v>11</v>
      </c>
      <c r="C23" s="57" t="s">
        <v>9</v>
      </c>
      <c r="D23" s="84">
        <f>INDEX(Data!$M$8:$M$18,MATCH($C23,Data!$G$8:$G$18,0))</f>
        <v>5.6849999999999996</v>
      </c>
      <c r="E23" s="85">
        <v>5.6849999999999996</v>
      </c>
      <c r="F23" s="85">
        <v>0</v>
      </c>
      <c r="G23" s="86">
        <f t="shared" si="1"/>
        <v>-5.6849999999999996</v>
      </c>
      <c r="H23" s="84">
        <f t="shared" si="5"/>
        <v>0</v>
      </c>
      <c r="I23" s="58">
        <v>0</v>
      </c>
      <c r="J23" s="59">
        <f>IF(MIN(H23,I23)&gt;0,MIN(H23,I23),0)</f>
        <v>0</v>
      </c>
      <c r="K23" s="58">
        <v>0</v>
      </c>
      <c r="L23" s="58">
        <f t="shared" si="3"/>
        <v>0</v>
      </c>
      <c r="M23" s="58">
        <f t="shared" si="4"/>
        <v>0</v>
      </c>
      <c r="N23" s="6"/>
      <c r="O23" s="6"/>
      <c r="P23" s="6"/>
      <c r="Q23" s="6"/>
    </row>
    <row r="24" spans="2:17" ht="13.15" x14ac:dyDescent="0.4">
      <c r="B24" s="6"/>
      <c r="C24" s="60" t="s">
        <v>68</v>
      </c>
      <c r="D24" s="87">
        <f t="shared" ref="D24:H24" si="6">SUM(D13:D23)</f>
        <v>113.52899999999998</v>
      </c>
      <c r="E24" s="87">
        <f t="shared" si="6"/>
        <v>95.40100000000001</v>
      </c>
      <c r="F24" s="87">
        <f t="shared" si="6"/>
        <v>0</v>
      </c>
      <c r="G24" s="87">
        <f t="shared" si="6"/>
        <v>-95.40100000000001</v>
      </c>
      <c r="H24" s="87">
        <f t="shared" si="6"/>
        <v>18.127999999999972</v>
      </c>
      <c r="I24" s="61">
        <v>0</v>
      </c>
      <c r="J24" s="59">
        <f t="shared" ref="J24" si="7">IF(MIN(H24,I24)&gt;0,MIN(H24,I24),0)</f>
        <v>0</v>
      </c>
      <c r="K24" s="61">
        <f>SUM(K13:K23)</f>
        <v>0</v>
      </c>
      <c r="L24" s="61">
        <f>SUM(L13:L23)</f>
        <v>0</v>
      </c>
      <c r="M24" s="62">
        <f>SUM(M13:M23)</f>
        <v>0</v>
      </c>
      <c r="N24" s="6"/>
      <c r="O24" s="6"/>
      <c r="P24" s="6"/>
      <c r="Q24" s="6"/>
    </row>
    <row r="25" spans="2:17" ht="13.15" x14ac:dyDescent="0.4">
      <c r="B25" s="6"/>
      <c r="C25" s="6"/>
      <c r="D25" s="6"/>
      <c r="E25" s="6"/>
      <c r="F25" s="6"/>
      <c r="G25" s="6"/>
      <c r="H25" s="6"/>
      <c r="I25" s="6"/>
      <c r="J25" s="6"/>
      <c r="K25" s="6"/>
      <c r="L25" s="6"/>
      <c r="M25" s="6"/>
      <c r="N25" s="6"/>
      <c r="O25" s="6"/>
      <c r="P25" s="6"/>
      <c r="Q25" s="6"/>
    </row>
    <row r="26" spans="2:17" ht="13.15" x14ac:dyDescent="0.4">
      <c r="B26" s="6"/>
      <c r="C26" s="6"/>
      <c r="D26" s="6"/>
      <c r="E26" s="6"/>
      <c r="F26" s="6"/>
      <c r="G26" s="6"/>
      <c r="H26" s="6"/>
      <c r="I26" s="6"/>
      <c r="J26" s="6"/>
      <c r="K26" s="6"/>
      <c r="L26" s="6"/>
      <c r="M26" s="6"/>
      <c r="N26" s="6"/>
      <c r="O26" s="6"/>
      <c r="P26" s="6"/>
      <c r="Q26" s="6"/>
    </row>
    <row r="27" spans="2:17" ht="13.15" x14ac:dyDescent="0.4">
      <c r="B27" s="6"/>
      <c r="C27" s="6"/>
      <c r="D27" s="6"/>
      <c r="E27" s="6"/>
      <c r="F27" s="6"/>
      <c r="G27" s="6"/>
      <c r="H27" s="6"/>
      <c r="I27" s="6"/>
      <c r="J27" s="6"/>
      <c r="K27" s="6"/>
      <c r="L27" s="6"/>
      <c r="M27" s="6"/>
      <c r="N27" s="6"/>
      <c r="O27" s="6"/>
      <c r="P27" s="6"/>
      <c r="Q27" s="6"/>
    </row>
    <row r="28" spans="2:17" ht="13.15" x14ac:dyDescent="0.4">
      <c r="B28" s="6"/>
      <c r="C28" s="6"/>
      <c r="D28" s="6"/>
      <c r="E28" s="6"/>
      <c r="F28" s="6"/>
      <c r="G28" s="6"/>
      <c r="H28" s="6"/>
      <c r="I28" s="6"/>
      <c r="J28" s="6"/>
      <c r="K28" s="6"/>
      <c r="L28" s="6"/>
      <c r="M28" s="6"/>
      <c r="N28" s="6"/>
      <c r="O28" s="6"/>
      <c r="P28" s="6"/>
      <c r="Q28" s="6"/>
    </row>
    <row r="29" spans="2:17" ht="13.15" x14ac:dyDescent="0.4">
      <c r="B29" s="6"/>
      <c r="C29" s="6"/>
      <c r="D29" s="6"/>
      <c r="E29" s="6"/>
      <c r="F29" s="6"/>
      <c r="G29" s="6"/>
      <c r="H29" s="6"/>
      <c r="I29" s="6"/>
      <c r="J29" s="6"/>
      <c r="K29" s="6"/>
      <c r="L29" s="6"/>
      <c r="M29" s="6"/>
      <c r="N29" s="6"/>
      <c r="O29" s="6"/>
      <c r="P29" s="6"/>
      <c r="Q29" s="6"/>
    </row>
    <row r="30" spans="2:17" ht="13.15" x14ac:dyDescent="0.4">
      <c r="B30" s="6"/>
      <c r="C30" s="6"/>
      <c r="D30" s="6"/>
      <c r="E30" s="6"/>
      <c r="F30" s="6"/>
      <c r="G30" s="6"/>
      <c r="H30" s="6"/>
      <c r="I30" s="6"/>
      <c r="J30" s="6"/>
      <c r="K30" s="6"/>
      <c r="L30" s="6"/>
      <c r="M30" s="6"/>
      <c r="N30" s="6"/>
      <c r="O30" s="6"/>
      <c r="P30" s="6"/>
      <c r="Q30" s="6"/>
    </row>
    <row r="31" spans="2:17" ht="13.15" x14ac:dyDescent="0.4">
      <c r="B31" s="6"/>
      <c r="C31" s="6"/>
      <c r="D31" s="6"/>
      <c r="E31" s="6"/>
      <c r="F31" s="6"/>
      <c r="G31" s="6"/>
      <c r="H31" s="6"/>
      <c r="I31" s="6"/>
      <c r="J31" s="6"/>
      <c r="K31" s="6"/>
      <c r="L31" s="6"/>
      <c r="M31" s="6"/>
      <c r="N31" s="6"/>
      <c r="O31" s="6"/>
      <c r="P31" s="6"/>
      <c r="Q31" s="6"/>
    </row>
    <row r="32" spans="2:17" ht="13.15" x14ac:dyDescent="0.4">
      <c r="B32" s="6"/>
      <c r="C32" s="6"/>
      <c r="D32" s="6"/>
      <c r="E32" s="6"/>
      <c r="F32" s="6"/>
      <c r="G32" s="6"/>
      <c r="H32" s="6"/>
      <c r="I32" s="6"/>
      <c r="J32" s="6"/>
      <c r="K32" s="6"/>
      <c r="L32" s="6"/>
      <c r="M32" s="6"/>
      <c r="N32" s="6"/>
      <c r="O32" s="6"/>
      <c r="P32" s="6"/>
      <c r="Q32" s="6"/>
    </row>
  </sheetData>
  <conditionalFormatting sqref="G13:G23">
    <cfRule type="cellIs" dxfId="1" priority="1" operator="lessThan">
      <formula>0</formula>
    </cfRule>
    <cfRule type="cellIs" dxfId="0" priority="2" operator="greaterThan">
      <formula>0</formula>
    </cfRule>
  </conditionalFormatting>
  <dataValidations count="1">
    <dataValidation type="list" allowBlank="1" showInputMessage="1" showErrorMessage="1" sqref="D7">
      <formula1>"Wholesale water, Wholesale wastewater"</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5</vt:i4>
      </vt:variant>
    </vt:vector>
  </HeadingPairs>
  <TitlesOfParts>
    <vt:vector size="5" baseType="lpstr">
      <vt:lpstr>Cover</vt:lpstr>
      <vt:lpstr>Data</vt:lpstr>
      <vt:lpstr>Gates &amp; Shallow dive</vt:lpstr>
      <vt:lpstr>Deep dive_SVE</vt:lpstr>
      <vt:lpstr>Allowance</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2019-01-24T11:00:58Z</dcterms:created>
  <dcterms:modified xsi:type="dcterms:W3CDTF">2019-01-28T12:55:34Z</dcterms:modified>
  <cp:category/>
  <cp:contentStatus/>
</cp:coreProperties>
</file>