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bookViews>
    <workbookView xWindow="0" yWindow="0" windowWidth="14210" windowHeight="6290" tabRatio="601"/>
  </bookViews>
  <sheets>
    <sheet name="Cover" sheetId="16" r:id="rId1"/>
    <sheet name="Forecasts" sheetId="7" r:id="rId2"/>
    <sheet name="Interface" sheetId="2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9" i="7" l="1"/>
  <c r="Q209" i="7"/>
  <c r="Q213" i="7"/>
  <c r="Y17" i="7"/>
  <c r="AH38" i="7" l="1"/>
  <c r="AH217" i="7" l="1"/>
  <c r="AH216" i="7"/>
  <c r="AH215" i="7"/>
  <c r="AH214" i="7"/>
  <c r="AH213" i="7"/>
  <c r="AH212" i="7"/>
  <c r="AH211" i="7"/>
  <c r="AH210" i="7"/>
  <c r="AH209" i="7"/>
  <c r="AH208" i="7"/>
  <c r="AH207" i="7"/>
  <c r="AH206" i="7"/>
  <c r="AH205" i="7"/>
  <c r="AH204" i="7"/>
  <c r="AH203" i="7"/>
  <c r="AH202" i="7"/>
  <c r="AH201" i="7"/>
  <c r="AH200" i="7"/>
  <c r="AH190" i="7"/>
  <c r="AH189" i="7"/>
  <c r="AH188" i="7"/>
  <c r="AH187" i="7"/>
  <c r="AH186" i="7"/>
  <c r="AH185" i="7"/>
  <c r="AH184" i="7"/>
  <c r="AH183" i="7"/>
  <c r="AH182" i="7"/>
  <c r="AH181" i="7"/>
  <c r="AH180" i="7"/>
  <c r="AH179" i="7"/>
  <c r="AH178" i="7"/>
  <c r="AH177" i="7"/>
  <c r="AH176" i="7"/>
  <c r="AH175" i="7"/>
  <c r="AH174" i="7"/>
  <c r="AH173" i="7"/>
  <c r="AH163" i="7"/>
  <c r="AH162" i="7"/>
  <c r="AH161" i="7"/>
  <c r="AH160" i="7"/>
  <c r="AH159" i="7"/>
  <c r="AH158" i="7"/>
  <c r="AH157" i="7"/>
  <c r="AH156" i="7"/>
  <c r="AH155" i="7"/>
  <c r="AH154" i="7"/>
  <c r="AH153" i="7"/>
  <c r="AH152" i="7"/>
  <c r="AH151" i="7"/>
  <c r="AH150" i="7"/>
  <c r="AH149" i="7"/>
  <c r="AH148" i="7"/>
  <c r="AH147" i="7"/>
  <c r="AH146" i="7"/>
  <c r="AH136" i="7"/>
  <c r="AH135" i="7"/>
  <c r="AH134" i="7"/>
  <c r="AH133" i="7"/>
  <c r="AH132" i="7"/>
  <c r="AH131" i="7"/>
  <c r="AH130" i="7"/>
  <c r="AH129" i="7"/>
  <c r="AH128" i="7"/>
  <c r="AH127" i="7"/>
  <c r="AH126" i="7"/>
  <c r="AH125" i="7"/>
  <c r="AH124" i="7"/>
  <c r="AH123" i="7"/>
  <c r="AH122" i="7"/>
  <c r="AH121" i="7"/>
  <c r="AH120" i="7"/>
  <c r="AH119" i="7"/>
  <c r="AH109" i="7"/>
  <c r="AH108" i="7"/>
  <c r="AH107" i="7"/>
  <c r="AH106" i="7"/>
  <c r="AH105" i="7"/>
  <c r="AH104" i="7"/>
  <c r="AH103" i="7"/>
  <c r="AH102" i="7"/>
  <c r="AH101" i="7"/>
  <c r="AH100" i="7"/>
  <c r="AH99" i="7"/>
  <c r="AH98" i="7"/>
  <c r="AH97" i="7"/>
  <c r="AH96" i="7"/>
  <c r="AH95" i="7"/>
  <c r="AH94" i="7"/>
  <c r="AH93" i="7"/>
  <c r="AH92" i="7"/>
  <c r="AH75" i="7"/>
  <c r="AH74" i="7"/>
  <c r="AH73" i="7"/>
  <c r="AH72" i="7"/>
  <c r="AH71" i="7"/>
  <c r="AH70" i="7"/>
  <c r="AH69" i="7"/>
  <c r="AH68" i="7"/>
  <c r="AH67" i="7"/>
  <c r="AH66" i="7"/>
  <c r="AH65" i="7"/>
  <c r="AH55" i="7"/>
  <c r="AH54" i="7"/>
  <c r="AH53" i="7"/>
  <c r="AH52" i="7"/>
  <c r="AH51" i="7"/>
  <c r="AH50" i="7"/>
  <c r="AH49" i="7"/>
  <c r="AH48" i="7"/>
  <c r="AH47" i="7"/>
  <c r="AH46" i="7"/>
  <c r="AH45" i="7"/>
  <c r="AH44" i="7"/>
  <c r="AH43" i="7"/>
  <c r="AH42" i="7"/>
  <c r="AH41" i="7"/>
  <c r="AH40" i="7"/>
  <c r="AH39" i="7"/>
  <c r="AH24" i="7"/>
  <c r="AH28" i="7"/>
  <c r="AH27" i="7"/>
  <c r="AH26" i="7"/>
  <c r="AH25" i="7"/>
  <c r="AH23" i="7"/>
  <c r="AH22" i="7"/>
  <c r="AH21" i="7"/>
  <c r="AH20" i="7"/>
  <c r="AH19" i="7"/>
  <c r="AH18" i="7"/>
  <c r="AH17" i="7"/>
  <c r="AH16" i="7"/>
  <c r="AH15" i="7"/>
  <c r="AH14" i="7"/>
  <c r="AH13" i="7"/>
  <c r="AH12" i="7"/>
  <c r="AH11" i="7"/>
  <c r="AD109" i="7" l="1"/>
  <c r="AC109" i="7"/>
  <c r="AB109" i="7"/>
  <c r="AA109" i="7"/>
  <c r="Z109" i="7"/>
  <c r="Y109" i="7"/>
  <c r="X109" i="7"/>
  <c r="AD108" i="7"/>
  <c r="AC108" i="7"/>
  <c r="AB108" i="7"/>
  <c r="AA108" i="7"/>
  <c r="Z108" i="7"/>
  <c r="Y108" i="7"/>
  <c r="X108" i="7"/>
  <c r="AD107" i="7"/>
  <c r="AC107" i="7"/>
  <c r="AB107" i="7"/>
  <c r="AA107" i="7"/>
  <c r="Z107" i="7"/>
  <c r="Y107" i="7"/>
  <c r="X107" i="7"/>
  <c r="AD106" i="7"/>
  <c r="AC106" i="7"/>
  <c r="AB106" i="7"/>
  <c r="AA106" i="7"/>
  <c r="Z106" i="7"/>
  <c r="Y106" i="7"/>
  <c r="X106" i="7"/>
  <c r="AD105" i="7"/>
  <c r="AC105" i="7"/>
  <c r="AB105" i="7"/>
  <c r="AA105" i="7"/>
  <c r="Z105" i="7"/>
  <c r="Y105" i="7"/>
  <c r="X105" i="7"/>
  <c r="AD104" i="7"/>
  <c r="AC104" i="7"/>
  <c r="AB104" i="7"/>
  <c r="AA104" i="7"/>
  <c r="Z104" i="7"/>
  <c r="Y104" i="7"/>
  <c r="X104" i="7"/>
  <c r="AD103" i="7"/>
  <c r="AC103" i="7"/>
  <c r="AB103" i="7"/>
  <c r="AA103" i="7"/>
  <c r="Z103" i="7"/>
  <c r="Y103" i="7"/>
  <c r="X103" i="7"/>
  <c r="AD102" i="7"/>
  <c r="AC102" i="7"/>
  <c r="AB102" i="7"/>
  <c r="AA102" i="7"/>
  <c r="Z102" i="7"/>
  <c r="Y102" i="7"/>
  <c r="X102" i="7"/>
  <c r="AD101" i="7"/>
  <c r="AC101" i="7"/>
  <c r="AB101" i="7"/>
  <c r="AA101" i="7"/>
  <c r="Z101" i="7"/>
  <c r="Y101" i="7"/>
  <c r="X101" i="7"/>
  <c r="AD100" i="7"/>
  <c r="AC100" i="7"/>
  <c r="AB100" i="7"/>
  <c r="AA100" i="7"/>
  <c r="Z100" i="7"/>
  <c r="Y100" i="7"/>
  <c r="X100" i="7"/>
  <c r="AD99" i="7"/>
  <c r="AC99" i="7"/>
  <c r="AB99" i="7"/>
  <c r="AA99" i="7"/>
  <c r="Z99" i="7"/>
  <c r="Y99" i="7"/>
  <c r="X99" i="7"/>
  <c r="AD98" i="7"/>
  <c r="AC98" i="7"/>
  <c r="AB98" i="7"/>
  <c r="AA98" i="7"/>
  <c r="Z98" i="7"/>
  <c r="Y98" i="7"/>
  <c r="X98" i="7"/>
  <c r="AD97" i="7"/>
  <c r="AC97" i="7"/>
  <c r="AB97" i="7"/>
  <c r="AA97" i="7"/>
  <c r="Z97" i="7"/>
  <c r="Y97" i="7"/>
  <c r="X97" i="7"/>
  <c r="AD96" i="7"/>
  <c r="AC96" i="7"/>
  <c r="AB96" i="7"/>
  <c r="AA96" i="7"/>
  <c r="Z96" i="7"/>
  <c r="Y96" i="7"/>
  <c r="X96" i="7"/>
  <c r="AD95" i="7"/>
  <c r="AC95" i="7"/>
  <c r="AB95" i="7"/>
  <c r="AA95" i="7"/>
  <c r="Z95" i="7"/>
  <c r="Y95" i="7"/>
  <c r="X95" i="7"/>
  <c r="AD94" i="7"/>
  <c r="AC94" i="7"/>
  <c r="AB94" i="7"/>
  <c r="AA94" i="7"/>
  <c r="Z94" i="7"/>
  <c r="Y94" i="7"/>
  <c r="X94" i="7"/>
  <c r="AD93" i="7"/>
  <c r="AC93" i="7"/>
  <c r="AB93" i="7"/>
  <c r="AA93" i="7"/>
  <c r="Z93" i="7"/>
  <c r="Y93" i="7"/>
  <c r="X93" i="7"/>
  <c r="AD92" i="7"/>
  <c r="AC92" i="7"/>
  <c r="AB92" i="7"/>
  <c r="AA92" i="7"/>
  <c r="Z92" i="7"/>
  <c r="Y92" i="7"/>
  <c r="X92" i="7"/>
  <c r="B94" i="22" l="1"/>
  <c r="AD55" i="7" l="1"/>
  <c r="AC55" i="7"/>
  <c r="AB55" i="7"/>
  <c r="AA55" i="7"/>
  <c r="Z55" i="7"/>
  <c r="Y55" i="7"/>
  <c r="X55" i="7"/>
  <c r="AD54" i="7"/>
  <c r="AC54" i="7"/>
  <c r="AB54" i="7"/>
  <c r="AA54" i="7"/>
  <c r="Z54" i="7"/>
  <c r="Y54" i="7"/>
  <c r="X54" i="7"/>
  <c r="AD53" i="7"/>
  <c r="AC53" i="7"/>
  <c r="AB53" i="7"/>
  <c r="AA53" i="7"/>
  <c r="Z53" i="7"/>
  <c r="Y53" i="7"/>
  <c r="X53" i="7"/>
  <c r="AD52" i="7"/>
  <c r="AC52" i="7"/>
  <c r="AB52" i="7"/>
  <c r="AA52" i="7"/>
  <c r="Z52" i="7"/>
  <c r="Y52" i="7"/>
  <c r="X52" i="7"/>
  <c r="AD50" i="7"/>
  <c r="AC50" i="7"/>
  <c r="AB50" i="7"/>
  <c r="AA50" i="7"/>
  <c r="Z50" i="7"/>
  <c r="Y50" i="7"/>
  <c r="X50" i="7"/>
  <c r="AD49" i="7"/>
  <c r="AC49" i="7"/>
  <c r="AB49" i="7"/>
  <c r="AA49" i="7"/>
  <c r="Z49" i="7"/>
  <c r="Y49" i="7"/>
  <c r="X49" i="7"/>
  <c r="AD48" i="7"/>
  <c r="AC48" i="7"/>
  <c r="AB48" i="7"/>
  <c r="AA48" i="7"/>
  <c r="Z48" i="7"/>
  <c r="Y48" i="7"/>
  <c r="X48" i="7"/>
  <c r="AD47" i="7"/>
  <c r="AC47" i="7"/>
  <c r="AB47" i="7"/>
  <c r="AA47" i="7"/>
  <c r="Z47" i="7"/>
  <c r="Y47" i="7"/>
  <c r="X47" i="7"/>
  <c r="AD46" i="7"/>
  <c r="AC46" i="7"/>
  <c r="AB46" i="7"/>
  <c r="AA46" i="7"/>
  <c r="Z46" i="7"/>
  <c r="Y46" i="7"/>
  <c r="X46" i="7"/>
  <c r="AD45" i="7"/>
  <c r="AC45" i="7"/>
  <c r="AB45" i="7"/>
  <c r="AA45" i="7"/>
  <c r="Z45" i="7"/>
  <c r="Y45" i="7"/>
  <c r="X45" i="7"/>
  <c r="AD44" i="7"/>
  <c r="AC44" i="7"/>
  <c r="AB44" i="7"/>
  <c r="AA44" i="7"/>
  <c r="Z44" i="7"/>
  <c r="Y44" i="7"/>
  <c r="X44" i="7"/>
  <c r="AD41" i="7"/>
  <c r="AC41" i="7"/>
  <c r="AB41" i="7"/>
  <c r="AA41" i="7"/>
  <c r="Z41" i="7"/>
  <c r="Y41" i="7"/>
  <c r="X41" i="7"/>
  <c r="AD40" i="7"/>
  <c r="AC40" i="7"/>
  <c r="AB40" i="7"/>
  <c r="AA40" i="7"/>
  <c r="Z40" i="7"/>
  <c r="Y40" i="7"/>
  <c r="X40" i="7"/>
  <c r="AD39" i="7"/>
  <c r="AC39" i="7"/>
  <c r="AB39" i="7"/>
  <c r="AA39" i="7"/>
  <c r="Z39" i="7"/>
  <c r="Y39" i="7"/>
  <c r="X39" i="7"/>
  <c r="AD38" i="7" l="1"/>
  <c r="AA38" i="7"/>
  <c r="X38" i="7"/>
  <c r="AB38" i="7"/>
  <c r="Z38" i="7"/>
  <c r="Y38" i="7"/>
  <c r="AC38" i="7"/>
  <c r="G88" i="22"/>
  <c r="G89" i="22"/>
  <c r="G90" i="22"/>
  <c r="G91" i="22"/>
  <c r="G92" i="22"/>
  <c r="T51" i="7" l="1"/>
  <c r="AA51" i="7" s="1"/>
  <c r="V48" i="7"/>
  <c r="U41" i="7"/>
  <c r="Q47" i="7"/>
  <c r="R54" i="7"/>
  <c r="U49" i="7"/>
  <c r="U45" i="7"/>
  <c r="T55" i="7"/>
  <c r="T53" i="7"/>
  <c r="R52" i="7"/>
  <c r="Q51" i="7"/>
  <c r="X51" i="7" s="1"/>
  <c r="R50" i="7"/>
  <c r="T49" i="7"/>
  <c r="R48" i="7"/>
  <c r="T47" i="7"/>
  <c r="T45" i="7"/>
  <c r="Q43" i="7"/>
  <c r="X43" i="7" s="1"/>
  <c r="T41" i="7"/>
  <c r="U53" i="7"/>
  <c r="S38" i="7"/>
  <c r="W38" i="7"/>
  <c r="T38" i="7"/>
  <c r="U38" i="7"/>
  <c r="R38" i="7"/>
  <c r="V38" i="7"/>
  <c r="S46" i="7"/>
  <c r="W46" i="7"/>
  <c r="T46" i="7"/>
  <c r="U46" i="7"/>
  <c r="Q46" i="7"/>
  <c r="R46" i="7"/>
  <c r="R44" i="7"/>
  <c r="V44" i="7"/>
  <c r="R40" i="7"/>
  <c r="V40" i="7"/>
  <c r="V50" i="7"/>
  <c r="S54" i="7"/>
  <c r="W54" i="7"/>
  <c r="T54" i="7"/>
  <c r="U54" i="7"/>
  <c r="Q54" i="7"/>
  <c r="T43" i="7"/>
  <c r="AA43" i="7" s="1"/>
  <c r="U55" i="7"/>
  <c r="U51" i="7"/>
  <c r="AB51" i="7" s="1"/>
  <c r="U47" i="7"/>
  <c r="U43" i="7"/>
  <c r="AB43" i="7" s="1"/>
  <c r="U39" i="7"/>
  <c r="Q55" i="7"/>
  <c r="V52" i="7"/>
  <c r="S50" i="7"/>
  <c r="W50" i="7"/>
  <c r="T50" i="7"/>
  <c r="U50" i="7"/>
  <c r="Q50" i="7"/>
  <c r="T39" i="7"/>
  <c r="S52" i="7"/>
  <c r="S48" i="7"/>
  <c r="S44" i="7"/>
  <c r="S40" i="7"/>
  <c r="V54" i="7"/>
  <c r="V46" i="7"/>
  <c r="Q41" i="7"/>
  <c r="W55" i="7"/>
  <c r="S55" i="7"/>
  <c r="W53" i="7"/>
  <c r="S53" i="7"/>
  <c r="U52" i="7"/>
  <c r="W51" i="7"/>
  <c r="AD51" i="7" s="1"/>
  <c r="S51" i="7"/>
  <c r="Z51" i="7" s="1"/>
  <c r="W49" i="7"/>
  <c r="S49" i="7"/>
  <c r="U48" i="7"/>
  <c r="W47" i="7"/>
  <c r="S47" i="7"/>
  <c r="W45" i="7"/>
  <c r="S45" i="7"/>
  <c r="U44" i="7"/>
  <c r="W43" i="7"/>
  <c r="AD43" i="7" s="1"/>
  <c r="S43" i="7"/>
  <c r="Z43" i="7" s="1"/>
  <c r="W41" i="7"/>
  <c r="S41" i="7"/>
  <c r="U40" i="7"/>
  <c r="W39" i="7"/>
  <c r="S39" i="7"/>
  <c r="Q40" i="7"/>
  <c r="Q53" i="7"/>
  <c r="Q49" i="7"/>
  <c r="Q45" i="7"/>
  <c r="V55" i="7"/>
  <c r="R55" i="7"/>
  <c r="V53" i="7"/>
  <c r="R53" i="7"/>
  <c r="T52" i="7"/>
  <c r="V51" i="7"/>
  <c r="AC51" i="7" s="1"/>
  <c r="R51" i="7"/>
  <c r="Y51" i="7" s="1"/>
  <c r="V49" i="7"/>
  <c r="R49" i="7"/>
  <c r="T48" i="7"/>
  <c r="V47" i="7"/>
  <c r="R47" i="7"/>
  <c r="V45" i="7"/>
  <c r="R45" i="7"/>
  <c r="T44" i="7"/>
  <c r="V43" i="7"/>
  <c r="AC43" i="7" s="1"/>
  <c r="R43" i="7"/>
  <c r="Y43" i="7" s="1"/>
  <c r="V41" i="7"/>
  <c r="R41" i="7"/>
  <c r="T40" i="7"/>
  <c r="V39" i="7"/>
  <c r="R39" i="7"/>
  <c r="Q39" i="7"/>
  <c r="Q52" i="7"/>
  <c r="Q48" i="7"/>
  <c r="Q44" i="7"/>
  <c r="W52" i="7"/>
  <c r="W48" i="7"/>
  <c r="W44" i="7"/>
  <c r="W40" i="7"/>
  <c r="F53" i="22" l="1"/>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G87" i="22" l="1"/>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6" i="22"/>
  <c r="G5" i="22"/>
  <c r="G4" i="22"/>
  <c r="Y110" i="7" l="1"/>
  <c r="G3" i="22"/>
  <c r="G7" i="22"/>
  <c r="AA110" i="7"/>
  <c r="AB110" i="7"/>
  <c r="AC110" i="7"/>
  <c r="R110" i="7"/>
  <c r="V110" i="7"/>
  <c r="S110" i="7"/>
  <c r="W110" i="7"/>
  <c r="T110" i="7"/>
  <c r="Q110" i="7"/>
  <c r="U110" i="7"/>
  <c r="AD110" i="7" l="1"/>
  <c r="Z110" i="7"/>
  <c r="X110" i="7"/>
  <c r="A87" i="22"/>
  <c r="A86" i="22"/>
  <c r="A85" i="22"/>
  <c r="A84" i="22"/>
  <c r="A83" i="22"/>
  <c r="A82" i="22"/>
  <c r="A81" i="22"/>
  <c r="A80" i="22"/>
  <c r="A79" i="22"/>
  <c r="A78" i="22"/>
  <c r="A77" i="22"/>
  <c r="A76" i="22"/>
  <c r="A75" i="22"/>
  <c r="A74" i="22"/>
  <c r="A73" i="22"/>
  <c r="A72" i="22"/>
  <c r="A71" i="22"/>
  <c r="A70" i="22"/>
  <c r="A69" i="22"/>
  <c r="A68" i="22"/>
  <c r="A67" i="22"/>
  <c r="A66"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5" i="22"/>
  <c r="A4" i="22"/>
  <c r="A3" i="22"/>
  <c r="E72" i="22" l="1"/>
  <c r="E49" i="22"/>
  <c r="E17" i="22"/>
  <c r="E12" i="22"/>
  <c r="E45" i="22"/>
  <c r="E61" i="22"/>
  <c r="E86" i="22"/>
  <c r="E32" i="22"/>
  <c r="E51" i="22"/>
  <c r="E28" i="22"/>
  <c r="E38" i="22"/>
  <c r="E76" i="22"/>
  <c r="E33" i="22"/>
  <c r="E22" i="22"/>
  <c r="E14" i="22"/>
  <c r="E78" i="22"/>
  <c r="E43" i="22"/>
  <c r="E56" i="22"/>
  <c r="E71" i="22"/>
  <c r="E48" i="22"/>
  <c r="E15" i="22"/>
  <c r="E81" i="22"/>
  <c r="E47" i="22"/>
  <c r="E87" i="22"/>
  <c r="E29" i="22"/>
  <c r="E55" i="22"/>
  <c r="E52" i="22"/>
  <c r="E11" i="22"/>
  <c r="E36" i="22"/>
  <c r="E57" i="22"/>
  <c r="E68" i="22"/>
  <c r="E82" i="22"/>
  <c r="E60" i="22"/>
  <c r="E41" i="22"/>
  <c r="E42" i="22"/>
  <c r="E75" i="22"/>
  <c r="E69" i="22"/>
  <c r="E18" i="22"/>
  <c r="E53" i="22"/>
  <c r="E10" i="22"/>
  <c r="E58" i="22"/>
  <c r="E19" i="22"/>
  <c r="E44" i="22"/>
  <c r="E85" i="22"/>
  <c r="E31" i="22"/>
  <c r="E54" i="22"/>
  <c r="E20" i="22"/>
  <c r="E50" i="22"/>
  <c r="E59" i="22"/>
  <c r="E30" i="22"/>
  <c r="E39" i="22"/>
  <c r="E73" i="22"/>
  <c r="E77" i="22"/>
  <c r="E35" i="22"/>
  <c r="E70" i="22"/>
  <c r="E16" i="22"/>
  <c r="E80" i="22"/>
  <c r="E84" i="22"/>
  <c r="E13" i="22"/>
  <c r="E9" i="22"/>
  <c r="E46" i="22"/>
  <c r="E83" i="22"/>
  <c r="E34" i="22"/>
  <c r="E21" i="22"/>
  <c r="E79" i="22"/>
  <c r="E62" i="22"/>
  <c r="E37" i="22"/>
  <c r="E8" i="22"/>
  <c r="E40" i="22"/>
  <c r="E74" i="22"/>
  <c r="E64" i="22" l="1"/>
  <c r="E66" i="22"/>
  <c r="E67" i="22"/>
  <c r="E26" i="22"/>
  <c r="E63" i="22"/>
  <c r="E7" i="22"/>
  <c r="E24" i="22"/>
  <c r="E27" i="22"/>
  <c r="E25" i="22"/>
  <c r="E65" i="22"/>
  <c r="E6" i="22"/>
  <c r="E4" i="22"/>
  <c r="E5" i="22"/>
  <c r="E3" i="22"/>
  <c r="Q38" i="7"/>
  <c r="E23" i="22" l="1"/>
  <c r="F164" i="7" l="1"/>
  <c r="E164" i="7"/>
  <c r="Q147" i="7" l="1"/>
  <c r="X147" i="7" s="1"/>
  <c r="T147" i="7"/>
  <c r="AA147" i="7" s="1"/>
  <c r="I9" i="22" s="1"/>
  <c r="V147" i="7"/>
  <c r="AC147" i="7" s="1"/>
  <c r="I11" i="22" s="1"/>
  <c r="W147" i="7"/>
  <c r="AD147" i="7" s="1"/>
  <c r="I12" i="22" s="1"/>
  <c r="S147" i="7"/>
  <c r="Z147" i="7" s="1"/>
  <c r="I8" i="22" s="1"/>
  <c r="R147" i="7"/>
  <c r="Y147" i="7" s="1"/>
  <c r="U147" i="7"/>
  <c r="AB147" i="7" s="1"/>
  <c r="I10" i="22" s="1"/>
  <c r="U154" i="7"/>
  <c r="AB154" i="7" s="1"/>
  <c r="I40" i="22" s="1"/>
  <c r="S154" i="7"/>
  <c r="Z154" i="7" s="1"/>
  <c r="I38" i="22" s="1"/>
  <c r="R154" i="7"/>
  <c r="Y154" i="7" s="1"/>
  <c r="T154" i="7"/>
  <c r="AA154" i="7" s="1"/>
  <c r="I39" i="22" s="1"/>
  <c r="V154" i="7"/>
  <c r="AC154" i="7" s="1"/>
  <c r="I41" i="22" s="1"/>
  <c r="Q154" i="7"/>
  <c r="X154" i="7" s="1"/>
  <c r="W154" i="7"/>
  <c r="AD154" i="7" s="1"/>
  <c r="I42" i="22" s="1"/>
  <c r="S153" i="7"/>
  <c r="Z153" i="7" s="1"/>
  <c r="I33" i="22" s="1"/>
  <c r="Q153" i="7"/>
  <c r="X153" i="7" s="1"/>
  <c r="T153" i="7"/>
  <c r="AA153" i="7" s="1"/>
  <c r="I34" i="22" s="1"/>
  <c r="W153" i="7"/>
  <c r="AD153" i="7" s="1"/>
  <c r="I37" i="22" s="1"/>
  <c r="U153" i="7"/>
  <c r="AB153" i="7" s="1"/>
  <c r="I35" i="22" s="1"/>
  <c r="R153" i="7"/>
  <c r="Y153" i="7" s="1"/>
  <c r="V153" i="7"/>
  <c r="AC153" i="7" s="1"/>
  <c r="I36" i="22" s="1"/>
  <c r="S148" i="7"/>
  <c r="Z148" i="7" s="1"/>
  <c r="I13" i="22" s="1"/>
  <c r="Q148" i="7"/>
  <c r="X148" i="7" s="1"/>
  <c r="T148" i="7"/>
  <c r="AA148" i="7" s="1"/>
  <c r="I14" i="22" s="1"/>
  <c r="W148" i="7"/>
  <c r="AD148" i="7" s="1"/>
  <c r="I17" i="22" s="1"/>
  <c r="V148" i="7"/>
  <c r="AC148" i="7" s="1"/>
  <c r="I16" i="22" s="1"/>
  <c r="U148" i="7"/>
  <c r="AB148" i="7" s="1"/>
  <c r="I15" i="22" s="1"/>
  <c r="R148" i="7"/>
  <c r="Y148" i="7" s="1"/>
  <c r="W159" i="7"/>
  <c r="AD159" i="7" s="1"/>
  <c r="I67" i="22" s="1"/>
  <c r="S159" i="7"/>
  <c r="Z159" i="7" s="1"/>
  <c r="I63" i="22" s="1"/>
  <c r="T159" i="7"/>
  <c r="AA159" i="7" s="1"/>
  <c r="I64" i="22" s="1"/>
  <c r="R159" i="7"/>
  <c r="Y159" i="7" s="1"/>
  <c r="U159" i="7"/>
  <c r="AB159" i="7" s="1"/>
  <c r="I65" i="22" s="1"/>
  <c r="Q159" i="7"/>
  <c r="X159" i="7" s="1"/>
  <c r="V159" i="7"/>
  <c r="AC159" i="7" s="1"/>
  <c r="I66" i="22" s="1"/>
  <c r="S156" i="7"/>
  <c r="Z156" i="7" s="1"/>
  <c r="I48" i="22" s="1"/>
  <c r="Q156" i="7"/>
  <c r="X156" i="7" s="1"/>
  <c r="U156" i="7"/>
  <c r="AB156" i="7" s="1"/>
  <c r="I50" i="22" s="1"/>
  <c r="V156" i="7"/>
  <c r="AC156" i="7" s="1"/>
  <c r="I51" i="22" s="1"/>
  <c r="W156" i="7"/>
  <c r="AD156" i="7" s="1"/>
  <c r="I52" i="22" s="1"/>
  <c r="R156" i="7"/>
  <c r="Y156" i="7" s="1"/>
  <c r="T156" i="7"/>
  <c r="AA156" i="7" s="1"/>
  <c r="I49" i="22" s="1"/>
  <c r="V161" i="7"/>
  <c r="AC161" i="7" s="1"/>
  <c r="I76" i="22" s="1"/>
  <c r="W161" i="7"/>
  <c r="AD161" i="7" s="1"/>
  <c r="I77" i="22" s="1"/>
  <c r="T161" i="7"/>
  <c r="AA161" i="7" s="1"/>
  <c r="I74" i="22" s="1"/>
  <c r="R161" i="7"/>
  <c r="Y161" i="7" s="1"/>
  <c r="U161" i="7"/>
  <c r="AB161" i="7" s="1"/>
  <c r="I75" i="22" s="1"/>
  <c r="S161" i="7"/>
  <c r="Z161" i="7" s="1"/>
  <c r="I73" i="22" s="1"/>
  <c r="Q161" i="7"/>
  <c r="X161" i="7" s="1"/>
  <c r="U160" i="7"/>
  <c r="AB160" i="7" s="1"/>
  <c r="I70" i="22" s="1"/>
  <c r="W160" i="7"/>
  <c r="AD160" i="7" s="1"/>
  <c r="I72" i="22" s="1"/>
  <c r="Q160" i="7"/>
  <c r="X160" i="7" s="1"/>
  <c r="T160" i="7"/>
  <c r="AA160" i="7" s="1"/>
  <c r="I69" i="22" s="1"/>
  <c r="S160" i="7"/>
  <c r="Z160" i="7" s="1"/>
  <c r="I68" i="22" s="1"/>
  <c r="R160" i="7"/>
  <c r="Y160" i="7" s="1"/>
  <c r="V160" i="7"/>
  <c r="AC160" i="7" s="1"/>
  <c r="I71" i="22" s="1"/>
  <c r="V151" i="7"/>
  <c r="AC151" i="7" s="1"/>
  <c r="I26" i="22" s="1"/>
  <c r="S151" i="7"/>
  <c r="Z151" i="7" s="1"/>
  <c r="I23" i="22" s="1"/>
  <c r="Q151" i="7"/>
  <c r="X151" i="7" s="1"/>
  <c r="W151" i="7"/>
  <c r="AD151" i="7" s="1"/>
  <c r="I27" i="22" s="1"/>
  <c r="U151" i="7"/>
  <c r="AB151" i="7" s="1"/>
  <c r="I25" i="22" s="1"/>
  <c r="R151" i="7"/>
  <c r="Y151" i="7" s="1"/>
  <c r="T151" i="7"/>
  <c r="AA151" i="7" s="1"/>
  <c r="I24" i="22" s="1"/>
  <c r="U157" i="7"/>
  <c r="AB157" i="7" s="1"/>
  <c r="I55" i="22" s="1"/>
  <c r="Q157" i="7"/>
  <c r="X157" i="7" s="1"/>
  <c r="R157" i="7"/>
  <c r="Y157" i="7" s="1"/>
  <c r="V157" i="7"/>
  <c r="AC157" i="7" s="1"/>
  <c r="I56" i="22" s="1"/>
  <c r="T157" i="7"/>
  <c r="AA157" i="7" s="1"/>
  <c r="I54" i="22" s="1"/>
  <c r="W157" i="7"/>
  <c r="AD157" i="7" s="1"/>
  <c r="I57" i="22" s="1"/>
  <c r="S157" i="7"/>
  <c r="Z157" i="7" s="1"/>
  <c r="I53" i="22" s="1"/>
  <c r="T146" i="7"/>
  <c r="S146" i="7"/>
  <c r="R146" i="7"/>
  <c r="W146" i="7"/>
  <c r="Q146" i="7"/>
  <c r="V146" i="7"/>
  <c r="U146" i="7"/>
  <c r="U163" i="7"/>
  <c r="AB163" i="7" s="1"/>
  <c r="I85" i="22" s="1"/>
  <c r="W163" i="7"/>
  <c r="AD163" i="7" s="1"/>
  <c r="I87" i="22" s="1"/>
  <c r="T163" i="7"/>
  <c r="AA163" i="7" s="1"/>
  <c r="I84" i="22" s="1"/>
  <c r="V163" i="7"/>
  <c r="AC163" i="7" s="1"/>
  <c r="I86" i="22" s="1"/>
  <c r="S163" i="7"/>
  <c r="Z163" i="7" s="1"/>
  <c r="I83" i="22" s="1"/>
  <c r="Q163" i="7"/>
  <c r="X163" i="7" s="1"/>
  <c r="R163" i="7"/>
  <c r="Y163" i="7" s="1"/>
  <c r="W149" i="7"/>
  <c r="AD149" i="7" s="1"/>
  <c r="I22" i="22" s="1"/>
  <c r="R149" i="7"/>
  <c r="Y149" i="7" s="1"/>
  <c r="S149" i="7"/>
  <c r="Z149" i="7" s="1"/>
  <c r="I18" i="22" s="1"/>
  <c r="U149" i="7"/>
  <c r="AB149" i="7" s="1"/>
  <c r="I20" i="22" s="1"/>
  <c r="T149" i="7"/>
  <c r="AA149" i="7" s="1"/>
  <c r="I19" i="22" s="1"/>
  <c r="Q149" i="7"/>
  <c r="X149" i="7" s="1"/>
  <c r="V149" i="7"/>
  <c r="AC149" i="7" s="1"/>
  <c r="I21" i="22" s="1"/>
  <c r="Q162" i="7"/>
  <c r="X162" i="7" s="1"/>
  <c r="S162" i="7"/>
  <c r="Z162" i="7" s="1"/>
  <c r="I78" i="22" s="1"/>
  <c r="W162" i="7"/>
  <c r="AD162" i="7" s="1"/>
  <c r="I82" i="22" s="1"/>
  <c r="R162" i="7"/>
  <c r="Y162" i="7" s="1"/>
  <c r="U162" i="7"/>
  <c r="AB162" i="7" s="1"/>
  <c r="I80" i="22" s="1"/>
  <c r="V162" i="7"/>
  <c r="AC162" i="7" s="1"/>
  <c r="I81" i="22" s="1"/>
  <c r="T162" i="7"/>
  <c r="AA162" i="7" s="1"/>
  <c r="I79" i="22" s="1"/>
  <c r="W155" i="7"/>
  <c r="AD155" i="7" s="1"/>
  <c r="I47" i="22" s="1"/>
  <c r="T155" i="7"/>
  <c r="AA155" i="7" s="1"/>
  <c r="I44" i="22" s="1"/>
  <c r="R155" i="7"/>
  <c r="Y155" i="7" s="1"/>
  <c r="Q155" i="7"/>
  <c r="X155" i="7" s="1"/>
  <c r="U155" i="7"/>
  <c r="AB155" i="7" s="1"/>
  <c r="I45" i="22" s="1"/>
  <c r="S155" i="7"/>
  <c r="Z155" i="7" s="1"/>
  <c r="I43" i="22" s="1"/>
  <c r="V155" i="7"/>
  <c r="AC155" i="7" s="1"/>
  <c r="I46" i="22" s="1"/>
  <c r="U152" i="7"/>
  <c r="AB152" i="7" s="1"/>
  <c r="I30" i="22" s="1"/>
  <c r="V152" i="7"/>
  <c r="AC152" i="7" s="1"/>
  <c r="I31" i="22" s="1"/>
  <c r="S152" i="7"/>
  <c r="Z152" i="7" s="1"/>
  <c r="I28" i="22" s="1"/>
  <c r="W152" i="7"/>
  <c r="AD152" i="7" s="1"/>
  <c r="I32" i="22" s="1"/>
  <c r="T152" i="7"/>
  <c r="AA152" i="7" s="1"/>
  <c r="I29" i="22" s="1"/>
  <c r="Q152" i="7"/>
  <c r="X152" i="7" s="1"/>
  <c r="R152" i="7"/>
  <c r="Y152" i="7" s="1"/>
  <c r="I164" i="7"/>
  <c r="S158" i="7"/>
  <c r="Z158" i="7" s="1"/>
  <c r="I58" i="22" s="1"/>
  <c r="R158" i="7"/>
  <c r="Y158" i="7" s="1"/>
  <c r="Q158" i="7"/>
  <c r="X158" i="7" s="1"/>
  <c r="V158" i="7"/>
  <c r="AC158" i="7" s="1"/>
  <c r="I61" i="22" s="1"/>
  <c r="U158" i="7"/>
  <c r="AB158" i="7" s="1"/>
  <c r="I60" i="22" s="1"/>
  <c r="T158" i="7"/>
  <c r="AA158" i="7" s="1"/>
  <c r="I59" i="22" s="1"/>
  <c r="W158" i="7"/>
  <c r="AD158" i="7" s="1"/>
  <c r="I62" i="22" s="1"/>
  <c r="G164" i="7"/>
  <c r="Q190" i="7" l="1"/>
  <c r="X190" i="7" s="1"/>
  <c r="W190" i="7"/>
  <c r="AD190" i="7" s="1"/>
  <c r="J87" i="22" s="1"/>
  <c r="R190" i="7"/>
  <c r="Y190" i="7" s="1"/>
  <c r="S190" i="7"/>
  <c r="Z190" i="7" s="1"/>
  <c r="J83" i="22" s="1"/>
  <c r="U190" i="7"/>
  <c r="AB190" i="7" s="1"/>
  <c r="J85" i="22" s="1"/>
  <c r="T190" i="7"/>
  <c r="AA190" i="7" s="1"/>
  <c r="J84" i="22" s="1"/>
  <c r="V190" i="7"/>
  <c r="AC190" i="7" s="1"/>
  <c r="J86" i="22" s="1"/>
  <c r="T179" i="7"/>
  <c r="AA179" i="7" s="1"/>
  <c r="J29" i="22" s="1"/>
  <c r="U179" i="7"/>
  <c r="AB179" i="7" s="1"/>
  <c r="J30" i="22" s="1"/>
  <c r="S179" i="7"/>
  <c r="Z179" i="7" s="1"/>
  <c r="J28" i="22" s="1"/>
  <c r="V179" i="7"/>
  <c r="AC179" i="7" s="1"/>
  <c r="J31" i="22" s="1"/>
  <c r="Q179" i="7"/>
  <c r="X179" i="7" s="1"/>
  <c r="R179" i="7"/>
  <c r="Y179" i="7" s="1"/>
  <c r="W179" i="7"/>
  <c r="AD179" i="7" s="1"/>
  <c r="J32" i="22" s="1"/>
  <c r="AC146" i="7"/>
  <c r="Z146" i="7"/>
  <c r="Q182" i="7"/>
  <c r="X182" i="7" s="1"/>
  <c r="T182" i="7"/>
  <c r="AA182" i="7" s="1"/>
  <c r="J44" i="22" s="1"/>
  <c r="W182" i="7"/>
  <c r="AD182" i="7" s="1"/>
  <c r="J47" i="22" s="1"/>
  <c r="S182" i="7"/>
  <c r="Z182" i="7" s="1"/>
  <c r="J43" i="22" s="1"/>
  <c r="V182" i="7"/>
  <c r="AC182" i="7" s="1"/>
  <c r="J46" i="22" s="1"/>
  <c r="U182" i="7"/>
  <c r="AB182" i="7" s="1"/>
  <c r="J45" i="22" s="1"/>
  <c r="R182" i="7"/>
  <c r="Y182" i="7" s="1"/>
  <c r="U175" i="7"/>
  <c r="AB175" i="7" s="1"/>
  <c r="J15" i="22" s="1"/>
  <c r="S175" i="7"/>
  <c r="Z175" i="7" s="1"/>
  <c r="J13" i="22" s="1"/>
  <c r="R175" i="7"/>
  <c r="Y175" i="7" s="1"/>
  <c r="T175" i="7"/>
  <c r="AA175" i="7" s="1"/>
  <c r="J14" i="22" s="1"/>
  <c r="W175" i="7"/>
  <c r="AD175" i="7" s="1"/>
  <c r="J17" i="22" s="1"/>
  <c r="Q175" i="7"/>
  <c r="X175" i="7" s="1"/>
  <c r="V175" i="7"/>
  <c r="AC175" i="7" s="1"/>
  <c r="J16" i="22" s="1"/>
  <c r="X146" i="7"/>
  <c r="AA146" i="7"/>
  <c r="Q187" i="7"/>
  <c r="X187" i="7" s="1"/>
  <c r="U187" i="7"/>
  <c r="AB187" i="7" s="1"/>
  <c r="J70" i="22" s="1"/>
  <c r="W187" i="7"/>
  <c r="AD187" i="7" s="1"/>
  <c r="J72" i="22" s="1"/>
  <c r="V187" i="7"/>
  <c r="AC187" i="7" s="1"/>
  <c r="J71" i="22" s="1"/>
  <c r="S187" i="7"/>
  <c r="Z187" i="7" s="1"/>
  <c r="J68" i="22" s="1"/>
  <c r="R187" i="7"/>
  <c r="Y187" i="7" s="1"/>
  <c r="T187" i="7"/>
  <c r="AA187" i="7" s="1"/>
  <c r="J69" i="22" s="1"/>
  <c r="T184" i="7"/>
  <c r="AA184" i="7" s="1"/>
  <c r="J54" i="22" s="1"/>
  <c r="Q184" i="7"/>
  <c r="X184" i="7" s="1"/>
  <c r="U184" i="7"/>
  <c r="AB184" i="7" s="1"/>
  <c r="J55" i="22" s="1"/>
  <c r="S184" i="7"/>
  <c r="Z184" i="7" s="1"/>
  <c r="J53" i="22" s="1"/>
  <c r="R184" i="7"/>
  <c r="Y184" i="7" s="1"/>
  <c r="V184" i="7"/>
  <c r="AC184" i="7" s="1"/>
  <c r="J56" i="22" s="1"/>
  <c r="W184" i="7"/>
  <c r="AD184" i="7" s="1"/>
  <c r="J57" i="22" s="1"/>
  <c r="Q183" i="7"/>
  <c r="X183" i="7" s="1"/>
  <c r="W183" i="7"/>
  <c r="AD183" i="7" s="1"/>
  <c r="J52" i="22" s="1"/>
  <c r="V183" i="7"/>
  <c r="AC183" i="7" s="1"/>
  <c r="J51" i="22" s="1"/>
  <c r="T183" i="7"/>
  <c r="AA183" i="7" s="1"/>
  <c r="J49" i="22" s="1"/>
  <c r="R183" i="7"/>
  <c r="Y183" i="7" s="1"/>
  <c r="U183" i="7"/>
  <c r="AB183" i="7" s="1"/>
  <c r="J50" i="22" s="1"/>
  <c r="S183" i="7"/>
  <c r="Z183" i="7" s="1"/>
  <c r="J48" i="22" s="1"/>
  <c r="U189" i="7"/>
  <c r="AB189" i="7" s="1"/>
  <c r="J80" i="22" s="1"/>
  <c r="Q189" i="7"/>
  <c r="X189" i="7" s="1"/>
  <c r="V189" i="7"/>
  <c r="AC189" i="7" s="1"/>
  <c r="J81" i="22" s="1"/>
  <c r="T189" i="7"/>
  <c r="AA189" i="7" s="1"/>
  <c r="J79" i="22" s="1"/>
  <c r="W189" i="7"/>
  <c r="AD189" i="7" s="1"/>
  <c r="J82" i="22" s="1"/>
  <c r="S189" i="7"/>
  <c r="Z189" i="7" s="1"/>
  <c r="J78" i="22" s="1"/>
  <c r="R189" i="7"/>
  <c r="Y189" i="7" s="1"/>
  <c r="V188" i="7"/>
  <c r="AC188" i="7" s="1"/>
  <c r="J76" i="22" s="1"/>
  <c r="Q188" i="7"/>
  <c r="X188" i="7" s="1"/>
  <c r="T188" i="7"/>
  <c r="AA188" i="7" s="1"/>
  <c r="J74" i="22" s="1"/>
  <c r="S188" i="7"/>
  <c r="Z188" i="7" s="1"/>
  <c r="J73" i="22" s="1"/>
  <c r="U188" i="7"/>
  <c r="AB188" i="7" s="1"/>
  <c r="J75" i="22" s="1"/>
  <c r="R188" i="7"/>
  <c r="Y188" i="7" s="1"/>
  <c r="W188" i="7"/>
  <c r="AD188" i="7" s="1"/>
  <c r="J77" i="22" s="1"/>
  <c r="Q186" i="7"/>
  <c r="X186" i="7" s="1"/>
  <c r="R186" i="7"/>
  <c r="Y186" i="7" s="1"/>
  <c r="W186" i="7"/>
  <c r="AD186" i="7" s="1"/>
  <c r="J67" i="22" s="1"/>
  <c r="S186" i="7"/>
  <c r="Z186" i="7" s="1"/>
  <c r="J63" i="22" s="1"/>
  <c r="V186" i="7"/>
  <c r="AC186" i="7" s="1"/>
  <c r="J66" i="22" s="1"/>
  <c r="T186" i="7"/>
  <c r="AA186" i="7" s="1"/>
  <c r="J64" i="22" s="1"/>
  <c r="U186" i="7"/>
  <c r="AB186" i="7" s="1"/>
  <c r="J65" i="22" s="1"/>
  <c r="AD146" i="7"/>
  <c r="T185" i="7"/>
  <c r="AA185" i="7" s="1"/>
  <c r="J59" i="22" s="1"/>
  <c r="Q185" i="7"/>
  <c r="X185" i="7" s="1"/>
  <c r="S185" i="7"/>
  <c r="Z185" i="7" s="1"/>
  <c r="J58" i="22" s="1"/>
  <c r="U185" i="7"/>
  <c r="AB185" i="7" s="1"/>
  <c r="J60" i="22" s="1"/>
  <c r="W185" i="7"/>
  <c r="AD185" i="7" s="1"/>
  <c r="J62" i="22" s="1"/>
  <c r="R185" i="7"/>
  <c r="Y185" i="7" s="1"/>
  <c r="V185" i="7"/>
  <c r="AC185" i="7" s="1"/>
  <c r="J61" i="22" s="1"/>
  <c r="AB146" i="7"/>
  <c r="Y146" i="7"/>
  <c r="W174" i="7"/>
  <c r="AD174" i="7" s="1"/>
  <c r="J12" i="22" s="1"/>
  <c r="Q174" i="7"/>
  <c r="X174" i="7" s="1"/>
  <c r="S174" i="7"/>
  <c r="Z174" i="7" s="1"/>
  <c r="J8" i="22" s="1"/>
  <c r="U174" i="7"/>
  <c r="AB174" i="7" s="1"/>
  <c r="J10" i="22" s="1"/>
  <c r="R174" i="7"/>
  <c r="Y174" i="7" s="1"/>
  <c r="V174" i="7"/>
  <c r="AC174" i="7" s="1"/>
  <c r="J11" i="22" s="1"/>
  <c r="T174" i="7"/>
  <c r="AA174" i="7" s="1"/>
  <c r="J9" i="22" s="1"/>
  <c r="U178" i="7"/>
  <c r="AB178" i="7" s="1"/>
  <c r="J25" i="22" s="1"/>
  <c r="T178" i="7"/>
  <c r="AA178" i="7" s="1"/>
  <c r="J24" i="22" s="1"/>
  <c r="W178" i="7"/>
  <c r="AD178" i="7" s="1"/>
  <c r="J27" i="22" s="1"/>
  <c r="S178" i="7"/>
  <c r="Z178" i="7" s="1"/>
  <c r="J23" i="22" s="1"/>
  <c r="V178" i="7"/>
  <c r="AC178" i="7" s="1"/>
  <c r="J26" i="22" s="1"/>
  <c r="R178" i="7"/>
  <c r="Y178" i="7" s="1"/>
  <c r="Q178" i="7"/>
  <c r="X178" i="7" s="1"/>
  <c r="U173" i="7"/>
  <c r="Q173" i="7"/>
  <c r="S173" i="7"/>
  <c r="W173" i="7"/>
  <c r="V173" i="7"/>
  <c r="R173" i="7"/>
  <c r="T173" i="7"/>
  <c r="T181" i="7"/>
  <c r="AA181" i="7" s="1"/>
  <c r="J39" i="22" s="1"/>
  <c r="U181" i="7"/>
  <c r="AB181" i="7" s="1"/>
  <c r="J40" i="22" s="1"/>
  <c r="R181" i="7"/>
  <c r="Y181" i="7" s="1"/>
  <c r="S181" i="7"/>
  <c r="Z181" i="7" s="1"/>
  <c r="J38" i="22" s="1"/>
  <c r="V181" i="7"/>
  <c r="AC181" i="7" s="1"/>
  <c r="J41" i="22" s="1"/>
  <c r="W181" i="7"/>
  <c r="AD181" i="7" s="1"/>
  <c r="J42" i="22" s="1"/>
  <c r="Q181" i="7"/>
  <c r="X181" i="7" s="1"/>
  <c r="T176" i="7"/>
  <c r="AA176" i="7" s="1"/>
  <c r="J19" i="22" s="1"/>
  <c r="W176" i="7"/>
  <c r="AD176" i="7" s="1"/>
  <c r="J22" i="22" s="1"/>
  <c r="U176" i="7"/>
  <c r="AB176" i="7" s="1"/>
  <c r="J20" i="22" s="1"/>
  <c r="S176" i="7"/>
  <c r="Z176" i="7" s="1"/>
  <c r="J18" i="22" s="1"/>
  <c r="R176" i="7"/>
  <c r="Y176" i="7" s="1"/>
  <c r="V176" i="7"/>
  <c r="AC176" i="7" s="1"/>
  <c r="J21" i="22" s="1"/>
  <c r="Q176" i="7"/>
  <c r="X176" i="7" s="1"/>
  <c r="V180" i="7"/>
  <c r="AC180" i="7" s="1"/>
  <c r="J36" i="22" s="1"/>
  <c r="W180" i="7"/>
  <c r="AD180" i="7" s="1"/>
  <c r="J37" i="22" s="1"/>
  <c r="T180" i="7"/>
  <c r="AA180" i="7" s="1"/>
  <c r="J34" i="22" s="1"/>
  <c r="Q180" i="7"/>
  <c r="X180" i="7" s="1"/>
  <c r="U180" i="7"/>
  <c r="AB180" i="7" s="1"/>
  <c r="J35" i="22" s="1"/>
  <c r="S180" i="7"/>
  <c r="Z180" i="7" s="1"/>
  <c r="J33" i="22" s="1"/>
  <c r="R180" i="7"/>
  <c r="Y180" i="7" s="1"/>
  <c r="AD173" i="7" l="1"/>
  <c r="U217" i="7"/>
  <c r="AB217" i="7" s="1"/>
  <c r="K85" i="22" s="1"/>
  <c r="S217" i="7"/>
  <c r="Z217" i="7" s="1"/>
  <c r="K83" i="22" s="1"/>
  <c r="R217" i="7"/>
  <c r="Y217" i="7" s="1"/>
  <c r="Q217" i="7"/>
  <c r="X217" i="7" s="1"/>
  <c r="V217" i="7"/>
  <c r="AC217" i="7" s="1"/>
  <c r="K86" i="22" s="1"/>
  <c r="W217" i="7"/>
  <c r="AD217" i="7" s="1"/>
  <c r="K87" i="22" s="1"/>
  <c r="T217" i="7"/>
  <c r="AA217" i="7" s="1"/>
  <c r="K84" i="22" s="1"/>
  <c r="W127" i="7"/>
  <c r="AD127" i="7" s="1"/>
  <c r="H42" i="22" s="1"/>
  <c r="T127" i="7"/>
  <c r="AA127" i="7" s="1"/>
  <c r="H39" i="22" s="1"/>
  <c r="Q127" i="7"/>
  <c r="X127" i="7" s="1"/>
  <c r="R127" i="7"/>
  <c r="Y127" i="7" s="1"/>
  <c r="S127" i="7"/>
  <c r="Z127" i="7" s="1"/>
  <c r="H38" i="22" s="1"/>
  <c r="U127" i="7"/>
  <c r="AB127" i="7" s="1"/>
  <c r="H40" i="22" s="1"/>
  <c r="V127" i="7"/>
  <c r="AC127" i="7" s="1"/>
  <c r="H41" i="22" s="1"/>
  <c r="T135" i="7"/>
  <c r="AA135" i="7" s="1"/>
  <c r="H79" i="22" s="1"/>
  <c r="V135" i="7"/>
  <c r="AC135" i="7" s="1"/>
  <c r="H81" i="22" s="1"/>
  <c r="U135" i="7"/>
  <c r="AB135" i="7" s="1"/>
  <c r="H80" i="22" s="1"/>
  <c r="Q135" i="7"/>
  <c r="X135" i="7" s="1"/>
  <c r="W135" i="7"/>
  <c r="AD135" i="7" s="1"/>
  <c r="H82" i="22" s="1"/>
  <c r="R135" i="7"/>
  <c r="Y135" i="7" s="1"/>
  <c r="S135" i="7"/>
  <c r="Z135" i="7" s="1"/>
  <c r="H78" i="22" s="1"/>
  <c r="AA173" i="7"/>
  <c r="Z173" i="7"/>
  <c r="S121" i="7"/>
  <c r="Z121" i="7" s="1"/>
  <c r="H13" i="22" s="1"/>
  <c r="V121" i="7"/>
  <c r="AC121" i="7" s="1"/>
  <c r="H16" i="22" s="1"/>
  <c r="Q121" i="7"/>
  <c r="X121" i="7" s="1"/>
  <c r="T121" i="7"/>
  <c r="AA121" i="7" s="1"/>
  <c r="H14" i="22" s="1"/>
  <c r="R121" i="7"/>
  <c r="Y121" i="7" s="1"/>
  <c r="U121" i="7"/>
  <c r="AB121" i="7" s="1"/>
  <c r="H15" i="22" s="1"/>
  <c r="W121" i="7"/>
  <c r="AD121" i="7" s="1"/>
  <c r="H17" i="22" s="1"/>
  <c r="V203" i="7"/>
  <c r="AC203" i="7" s="1"/>
  <c r="K21" i="22" s="1"/>
  <c r="U203" i="7"/>
  <c r="AB203" i="7" s="1"/>
  <c r="K20" i="22" s="1"/>
  <c r="W203" i="7"/>
  <c r="AD203" i="7" s="1"/>
  <c r="K22" i="22" s="1"/>
  <c r="Q203" i="7"/>
  <c r="X203" i="7" s="1"/>
  <c r="S203" i="7"/>
  <c r="Z203" i="7" s="1"/>
  <c r="K18" i="22" s="1"/>
  <c r="T203" i="7"/>
  <c r="AA203" i="7" s="1"/>
  <c r="K19" i="22" s="1"/>
  <c r="R203" i="7"/>
  <c r="Y203" i="7" s="1"/>
  <c r="I7" i="22"/>
  <c r="U214" i="7"/>
  <c r="AB214" i="7" s="1"/>
  <c r="K70" i="22" s="1"/>
  <c r="S214" i="7"/>
  <c r="Z214" i="7" s="1"/>
  <c r="K68" i="22" s="1"/>
  <c r="R214" i="7"/>
  <c r="Y214" i="7" s="1"/>
  <c r="W214" i="7"/>
  <c r="AD214" i="7" s="1"/>
  <c r="K72" i="22" s="1"/>
  <c r="T214" i="7"/>
  <c r="AA214" i="7" s="1"/>
  <c r="K69" i="22" s="1"/>
  <c r="V214" i="7"/>
  <c r="AC214" i="7" s="1"/>
  <c r="K71" i="22" s="1"/>
  <c r="Q214" i="7"/>
  <c r="X214" i="7" s="1"/>
  <c r="Q202" i="7"/>
  <c r="X202" i="7" s="1"/>
  <c r="R202" i="7"/>
  <c r="Y202" i="7" s="1"/>
  <c r="S202" i="7"/>
  <c r="Z202" i="7" s="1"/>
  <c r="K13" i="22" s="1"/>
  <c r="T202" i="7"/>
  <c r="AA202" i="7" s="1"/>
  <c r="K14" i="22" s="1"/>
  <c r="W202" i="7"/>
  <c r="AD202" i="7" s="1"/>
  <c r="K17" i="22" s="1"/>
  <c r="V202" i="7"/>
  <c r="AC202" i="7" s="1"/>
  <c r="K16" i="22" s="1"/>
  <c r="U202" i="7"/>
  <c r="AB202" i="7" s="1"/>
  <c r="K15" i="22" s="1"/>
  <c r="I4" i="22"/>
  <c r="I6" i="22"/>
  <c r="T216" i="7"/>
  <c r="AA216" i="7" s="1"/>
  <c r="K79" i="22" s="1"/>
  <c r="R216" i="7"/>
  <c r="Y216" i="7" s="1"/>
  <c r="W216" i="7"/>
  <c r="AD216" i="7" s="1"/>
  <c r="K82" i="22" s="1"/>
  <c r="V216" i="7"/>
  <c r="AC216" i="7" s="1"/>
  <c r="K81" i="22" s="1"/>
  <c r="Q216" i="7"/>
  <c r="X216" i="7" s="1"/>
  <c r="S216" i="7"/>
  <c r="Z216" i="7" s="1"/>
  <c r="K78" i="22" s="1"/>
  <c r="U216" i="7"/>
  <c r="AB216" i="7" s="1"/>
  <c r="K80" i="22" s="1"/>
  <c r="V120" i="7"/>
  <c r="AC120" i="7" s="1"/>
  <c r="H11" i="22" s="1"/>
  <c r="R120" i="7"/>
  <c r="Y120" i="7" s="1"/>
  <c r="T120" i="7"/>
  <c r="AA120" i="7" s="1"/>
  <c r="H9" i="22" s="1"/>
  <c r="S120" i="7"/>
  <c r="Z120" i="7" s="1"/>
  <c r="H8" i="22" s="1"/>
  <c r="Q120" i="7"/>
  <c r="X120" i="7" s="1"/>
  <c r="U120" i="7"/>
  <c r="AB120" i="7" s="1"/>
  <c r="H10" i="22" s="1"/>
  <c r="W120" i="7"/>
  <c r="AD120" i="7" s="1"/>
  <c r="H12" i="22" s="1"/>
  <c r="S212" i="7"/>
  <c r="Z212" i="7" s="1"/>
  <c r="K58" i="22" s="1"/>
  <c r="U212" i="7"/>
  <c r="AB212" i="7" s="1"/>
  <c r="K60" i="22" s="1"/>
  <c r="W212" i="7"/>
  <c r="AD212" i="7" s="1"/>
  <c r="K62" i="22" s="1"/>
  <c r="T212" i="7"/>
  <c r="AA212" i="7" s="1"/>
  <c r="K59" i="22" s="1"/>
  <c r="R212" i="7"/>
  <c r="Y212" i="7" s="1"/>
  <c r="V212" i="7"/>
  <c r="AC212" i="7" s="1"/>
  <c r="K61" i="22" s="1"/>
  <c r="Q212" i="7"/>
  <c r="X212" i="7" s="1"/>
  <c r="S130" i="7"/>
  <c r="Z130" i="7" s="1"/>
  <c r="H53" i="22" s="1"/>
  <c r="Q130" i="7"/>
  <c r="X130" i="7" s="1"/>
  <c r="R130" i="7"/>
  <c r="Y130" i="7" s="1"/>
  <c r="T130" i="7"/>
  <c r="AA130" i="7" s="1"/>
  <c r="H54" i="22" s="1"/>
  <c r="U130" i="7"/>
  <c r="AB130" i="7" s="1"/>
  <c r="H55" i="22" s="1"/>
  <c r="W130" i="7"/>
  <c r="AD130" i="7" s="1"/>
  <c r="H57" i="22" s="1"/>
  <c r="V130" i="7"/>
  <c r="AC130" i="7" s="1"/>
  <c r="H56" i="22" s="1"/>
  <c r="Y173" i="7"/>
  <c r="X173" i="7"/>
  <c r="V124" i="7"/>
  <c r="AC124" i="7" s="1"/>
  <c r="H26" i="22" s="1"/>
  <c r="T124" i="7"/>
  <c r="AA124" i="7" s="1"/>
  <c r="H24" i="22" s="1"/>
  <c r="R124" i="7"/>
  <c r="Y124" i="7" s="1"/>
  <c r="W124" i="7"/>
  <c r="AD124" i="7" s="1"/>
  <c r="H27" i="22" s="1"/>
  <c r="S124" i="7"/>
  <c r="Z124" i="7" s="1"/>
  <c r="H23" i="22" s="1"/>
  <c r="U124" i="7"/>
  <c r="AB124" i="7" s="1"/>
  <c r="H25" i="22" s="1"/>
  <c r="Q124" i="7"/>
  <c r="X124" i="7" s="1"/>
  <c r="U213" i="7"/>
  <c r="AB213" i="7" s="1"/>
  <c r="K65" i="22" s="1"/>
  <c r="X213" i="7"/>
  <c r="R213" i="7"/>
  <c r="Y213" i="7" s="1"/>
  <c r="S213" i="7"/>
  <c r="Z213" i="7" s="1"/>
  <c r="K63" i="22" s="1"/>
  <c r="W213" i="7"/>
  <c r="AD213" i="7" s="1"/>
  <c r="K67" i="22" s="1"/>
  <c r="T213" i="7"/>
  <c r="AA213" i="7" s="1"/>
  <c r="K64" i="22" s="1"/>
  <c r="V213" i="7"/>
  <c r="AC213" i="7" s="1"/>
  <c r="K66" i="22" s="1"/>
  <c r="T201" i="7"/>
  <c r="AA201" i="7" s="1"/>
  <c r="K9" i="22" s="1"/>
  <c r="W201" i="7"/>
  <c r="AD201" i="7" s="1"/>
  <c r="K12" i="22" s="1"/>
  <c r="R201" i="7"/>
  <c r="Y201" i="7" s="1"/>
  <c r="S201" i="7"/>
  <c r="Z201" i="7" s="1"/>
  <c r="K8" i="22" s="1"/>
  <c r="V201" i="7"/>
  <c r="AC201" i="7" s="1"/>
  <c r="K11" i="22" s="1"/>
  <c r="U201" i="7"/>
  <c r="AB201" i="7" s="1"/>
  <c r="K10" i="22" s="1"/>
  <c r="Q201" i="7"/>
  <c r="X201" i="7" s="1"/>
  <c r="V131" i="7"/>
  <c r="AC131" i="7" s="1"/>
  <c r="H61" i="22" s="1"/>
  <c r="R131" i="7"/>
  <c r="Y131" i="7" s="1"/>
  <c r="T131" i="7"/>
  <c r="AA131" i="7" s="1"/>
  <c r="H59" i="22" s="1"/>
  <c r="U131" i="7"/>
  <c r="AB131" i="7" s="1"/>
  <c r="H60" i="22" s="1"/>
  <c r="S131" i="7"/>
  <c r="Z131" i="7" s="1"/>
  <c r="H58" i="22" s="1"/>
  <c r="W131" i="7"/>
  <c r="AD131" i="7" s="1"/>
  <c r="H62" i="22" s="1"/>
  <c r="Q131" i="7"/>
  <c r="X131" i="7" s="1"/>
  <c r="AC173" i="7"/>
  <c r="AB173" i="7"/>
  <c r="I5" i="22"/>
  <c r="R209" i="7"/>
  <c r="Y209" i="7" s="1"/>
  <c r="S209" i="7"/>
  <c r="Z209" i="7" s="1"/>
  <c r="K43" i="22" s="1"/>
  <c r="V209" i="7"/>
  <c r="AC209" i="7" s="1"/>
  <c r="K46" i="22" s="1"/>
  <c r="W209" i="7"/>
  <c r="AD209" i="7" s="1"/>
  <c r="K47" i="22" s="1"/>
  <c r="X209" i="7"/>
  <c r="T209" i="7"/>
  <c r="AA209" i="7" s="1"/>
  <c r="K44" i="22" s="1"/>
  <c r="AB209" i="7"/>
  <c r="K45" i="22" s="1"/>
  <c r="U215" i="7"/>
  <c r="AB215" i="7" s="1"/>
  <c r="K75" i="22" s="1"/>
  <c r="R215" i="7"/>
  <c r="Y215" i="7" s="1"/>
  <c r="Q215" i="7"/>
  <c r="X215" i="7" s="1"/>
  <c r="V215" i="7"/>
  <c r="AC215" i="7" s="1"/>
  <c r="K76" i="22" s="1"/>
  <c r="T215" i="7"/>
  <c r="AA215" i="7" s="1"/>
  <c r="K74" i="22" s="1"/>
  <c r="W215" i="7"/>
  <c r="AD215" i="7" s="1"/>
  <c r="K77" i="22" s="1"/>
  <c r="S215" i="7"/>
  <c r="Z215" i="7" s="1"/>
  <c r="K73" i="22" s="1"/>
  <c r="S208" i="7"/>
  <c r="Z208" i="7" s="1"/>
  <c r="K38" i="22" s="1"/>
  <c r="Q208" i="7"/>
  <c r="X208" i="7" s="1"/>
  <c r="T208" i="7"/>
  <c r="AA208" i="7" s="1"/>
  <c r="K39" i="22" s="1"/>
  <c r="R208" i="7"/>
  <c r="Y208" i="7" s="1"/>
  <c r="U208" i="7"/>
  <c r="AB208" i="7" s="1"/>
  <c r="K40" i="22" s="1"/>
  <c r="W208" i="7"/>
  <c r="AD208" i="7" s="1"/>
  <c r="K42" i="22" s="1"/>
  <c r="V208" i="7"/>
  <c r="AC208" i="7" s="1"/>
  <c r="K41" i="22" s="1"/>
  <c r="Q129" i="7"/>
  <c r="X129" i="7" s="1"/>
  <c r="R129" i="7"/>
  <c r="Y129" i="7" s="1"/>
  <c r="S129" i="7"/>
  <c r="Z129" i="7" s="1"/>
  <c r="H48" i="22" s="1"/>
  <c r="W129" i="7"/>
  <c r="AD129" i="7" s="1"/>
  <c r="H52" i="22" s="1"/>
  <c r="U129" i="7"/>
  <c r="AB129" i="7" s="1"/>
  <c r="H50" i="22" s="1"/>
  <c r="V129" i="7"/>
  <c r="AC129" i="7" s="1"/>
  <c r="H51" i="22" s="1"/>
  <c r="T129" i="7"/>
  <c r="AA129" i="7" s="1"/>
  <c r="H49" i="22" s="1"/>
  <c r="Q206" i="7"/>
  <c r="X206" i="7" s="1"/>
  <c r="V206" i="7"/>
  <c r="AC206" i="7" s="1"/>
  <c r="K31" i="22" s="1"/>
  <c r="T206" i="7"/>
  <c r="AA206" i="7" s="1"/>
  <c r="K29" i="22" s="1"/>
  <c r="R206" i="7"/>
  <c r="Y206" i="7" s="1"/>
  <c r="S206" i="7"/>
  <c r="Z206" i="7" s="1"/>
  <c r="K28" i="22" s="1"/>
  <c r="W206" i="7"/>
  <c r="AD206" i="7" s="1"/>
  <c r="K32" i="22" s="1"/>
  <c r="U206" i="7"/>
  <c r="AB206" i="7" s="1"/>
  <c r="K30" i="22" s="1"/>
  <c r="V133" i="7"/>
  <c r="AC133" i="7" s="1"/>
  <c r="H71" i="22" s="1"/>
  <c r="Q133" i="7"/>
  <c r="X133" i="7" s="1"/>
  <c r="S133" i="7"/>
  <c r="Z133" i="7" s="1"/>
  <c r="H68" i="22" s="1"/>
  <c r="W133" i="7"/>
  <c r="AD133" i="7" s="1"/>
  <c r="H72" i="22" s="1"/>
  <c r="T133" i="7"/>
  <c r="AA133" i="7" s="1"/>
  <c r="H69" i="22" s="1"/>
  <c r="U133" i="7"/>
  <c r="AB133" i="7" s="1"/>
  <c r="H70" i="22" s="1"/>
  <c r="R133" i="7"/>
  <c r="Y133" i="7" s="1"/>
  <c r="U207" i="7"/>
  <c r="AB207" i="7" s="1"/>
  <c r="K35" i="22" s="1"/>
  <c r="W207" i="7"/>
  <c r="AD207" i="7" s="1"/>
  <c r="K37" i="22" s="1"/>
  <c r="R207" i="7"/>
  <c r="Y207" i="7" s="1"/>
  <c r="T207" i="7"/>
  <c r="AA207" i="7" s="1"/>
  <c r="K34" i="22" s="1"/>
  <c r="Q207" i="7"/>
  <c r="X207" i="7" s="1"/>
  <c r="V207" i="7"/>
  <c r="AC207" i="7" s="1"/>
  <c r="K36" i="22" s="1"/>
  <c r="S207" i="7"/>
  <c r="Z207" i="7" s="1"/>
  <c r="K33" i="22" s="1"/>
  <c r="T200" i="7"/>
  <c r="V200" i="7"/>
  <c r="W200" i="7"/>
  <c r="R200" i="7"/>
  <c r="S200" i="7"/>
  <c r="U200" i="7"/>
  <c r="Q200" i="7"/>
  <c r="S128" i="7"/>
  <c r="Z128" i="7" s="1"/>
  <c r="H43" i="22" s="1"/>
  <c r="T128" i="7"/>
  <c r="AA128" i="7" s="1"/>
  <c r="H44" i="22" s="1"/>
  <c r="R128" i="7"/>
  <c r="Y128" i="7" s="1"/>
  <c r="Q128" i="7"/>
  <c r="X128" i="7" s="1"/>
  <c r="U128" i="7"/>
  <c r="AB128" i="7" s="1"/>
  <c r="H45" i="22" s="1"/>
  <c r="V128" i="7"/>
  <c r="AC128" i="7" s="1"/>
  <c r="H46" i="22" s="1"/>
  <c r="W128" i="7"/>
  <c r="AD128" i="7" s="1"/>
  <c r="H47" i="22" s="1"/>
  <c r="I3" i="22"/>
  <c r="T211" i="7"/>
  <c r="AA211" i="7" s="1"/>
  <c r="K54" i="22" s="1"/>
  <c r="W211" i="7"/>
  <c r="AD211" i="7" s="1"/>
  <c r="K57" i="22" s="1"/>
  <c r="R211" i="7"/>
  <c r="Y211" i="7" s="1"/>
  <c r="S211" i="7"/>
  <c r="Z211" i="7" s="1"/>
  <c r="K53" i="22" s="1"/>
  <c r="U211" i="7"/>
  <c r="AB211" i="7" s="1"/>
  <c r="K55" i="22" s="1"/>
  <c r="Q211" i="7"/>
  <c r="X211" i="7" s="1"/>
  <c r="V211" i="7"/>
  <c r="AC211" i="7" s="1"/>
  <c r="K56" i="22" s="1"/>
  <c r="U122" i="7"/>
  <c r="AB122" i="7" s="1"/>
  <c r="H20" i="22" s="1"/>
  <c r="R122" i="7"/>
  <c r="Y122" i="7" s="1"/>
  <c r="Q122" i="7"/>
  <c r="X122" i="7" s="1"/>
  <c r="T122" i="7"/>
  <c r="AA122" i="7" s="1"/>
  <c r="H19" i="22" s="1"/>
  <c r="S122" i="7"/>
  <c r="Z122" i="7" s="1"/>
  <c r="H18" i="22" s="1"/>
  <c r="W122" i="7"/>
  <c r="AD122" i="7" s="1"/>
  <c r="H22" i="22" s="1"/>
  <c r="V122" i="7"/>
  <c r="AC122" i="7" s="1"/>
  <c r="H21" i="22" s="1"/>
  <c r="U205" i="7"/>
  <c r="AB205" i="7" s="1"/>
  <c r="K25" i="22" s="1"/>
  <c r="T205" i="7"/>
  <c r="AA205" i="7" s="1"/>
  <c r="K24" i="22" s="1"/>
  <c r="V205" i="7"/>
  <c r="AC205" i="7" s="1"/>
  <c r="K26" i="22" s="1"/>
  <c r="Q205" i="7"/>
  <c r="X205" i="7" s="1"/>
  <c r="S205" i="7"/>
  <c r="Z205" i="7" s="1"/>
  <c r="K23" i="22" s="1"/>
  <c r="W205" i="7"/>
  <c r="AD205" i="7" s="1"/>
  <c r="K27" i="22" s="1"/>
  <c r="R205" i="7"/>
  <c r="Y205" i="7" s="1"/>
  <c r="U126" i="7"/>
  <c r="AB126" i="7" s="1"/>
  <c r="H35" i="22" s="1"/>
  <c r="Q126" i="7"/>
  <c r="X126" i="7" s="1"/>
  <c r="R126" i="7"/>
  <c r="Y126" i="7" s="1"/>
  <c r="S126" i="7"/>
  <c r="Z126" i="7" s="1"/>
  <c r="H33" i="22" s="1"/>
  <c r="T126" i="7"/>
  <c r="AA126" i="7" s="1"/>
  <c r="H34" i="22" s="1"/>
  <c r="W126" i="7"/>
  <c r="AD126" i="7" s="1"/>
  <c r="H37" i="22" s="1"/>
  <c r="V126" i="7"/>
  <c r="AC126" i="7" s="1"/>
  <c r="H36" i="22" s="1"/>
  <c r="R134" i="7"/>
  <c r="Y134" i="7" s="1"/>
  <c r="V134" i="7"/>
  <c r="AC134" i="7" s="1"/>
  <c r="H76" i="22" s="1"/>
  <c r="Q134" i="7"/>
  <c r="X134" i="7" s="1"/>
  <c r="W134" i="7"/>
  <c r="AD134" i="7" s="1"/>
  <c r="H77" i="22" s="1"/>
  <c r="T134" i="7"/>
  <c r="AA134" i="7" s="1"/>
  <c r="H74" i="22" s="1"/>
  <c r="S134" i="7"/>
  <c r="Z134" i="7" s="1"/>
  <c r="H73" i="22" s="1"/>
  <c r="U134" i="7"/>
  <c r="AB134" i="7" s="1"/>
  <c r="H75" i="22" s="1"/>
  <c r="Q136" i="7"/>
  <c r="X136" i="7" s="1"/>
  <c r="W136" i="7"/>
  <c r="AD136" i="7" s="1"/>
  <c r="H87" i="22" s="1"/>
  <c r="V136" i="7"/>
  <c r="AC136" i="7" s="1"/>
  <c r="H86" i="22" s="1"/>
  <c r="S136" i="7"/>
  <c r="Z136" i="7" s="1"/>
  <c r="H83" i="22" s="1"/>
  <c r="T136" i="7"/>
  <c r="AA136" i="7" s="1"/>
  <c r="H84" i="22" s="1"/>
  <c r="R136" i="7"/>
  <c r="Y136" i="7" s="1"/>
  <c r="U136" i="7"/>
  <c r="AB136" i="7" s="1"/>
  <c r="H85" i="22" s="1"/>
  <c r="T210" i="7"/>
  <c r="AA210" i="7" s="1"/>
  <c r="K49" i="22" s="1"/>
  <c r="Q210" i="7"/>
  <c r="X210" i="7" s="1"/>
  <c r="S210" i="7"/>
  <c r="Z210" i="7" s="1"/>
  <c r="K48" i="22" s="1"/>
  <c r="W210" i="7"/>
  <c r="AD210" i="7" s="1"/>
  <c r="K52" i="22" s="1"/>
  <c r="V210" i="7"/>
  <c r="AC210" i="7" s="1"/>
  <c r="K51" i="22" s="1"/>
  <c r="U210" i="7"/>
  <c r="AB210" i="7" s="1"/>
  <c r="K50" i="22" s="1"/>
  <c r="R210" i="7"/>
  <c r="Y210" i="7" s="1"/>
  <c r="Q132" i="7"/>
  <c r="X132" i="7" s="1"/>
  <c r="U132" i="7"/>
  <c r="AB132" i="7" s="1"/>
  <c r="H65" i="22" s="1"/>
  <c r="V132" i="7"/>
  <c r="AC132" i="7" s="1"/>
  <c r="H66" i="22" s="1"/>
  <c r="S132" i="7"/>
  <c r="Z132" i="7" s="1"/>
  <c r="H63" i="22" s="1"/>
  <c r="W132" i="7"/>
  <c r="AD132" i="7" s="1"/>
  <c r="H67" i="22" s="1"/>
  <c r="T132" i="7"/>
  <c r="AA132" i="7" s="1"/>
  <c r="H64" i="22" s="1"/>
  <c r="R132" i="7"/>
  <c r="Y132" i="7" s="1"/>
  <c r="Z200" i="7" l="1"/>
  <c r="AA200" i="7"/>
  <c r="Y200" i="7"/>
  <c r="J6" i="22"/>
  <c r="J4" i="22"/>
  <c r="W119" i="7"/>
  <c r="U119" i="7"/>
  <c r="Q119" i="7"/>
  <c r="S119" i="7"/>
  <c r="T119" i="7"/>
  <c r="R119" i="7"/>
  <c r="V119" i="7"/>
  <c r="J7" i="22"/>
  <c r="X200" i="7"/>
  <c r="AD200" i="7"/>
  <c r="AB200" i="7"/>
  <c r="AC200" i="7"/>
  <c r="J5" i="22"/>
  <c r="J3" i="22"/>
  <c r="K7" i="22" l="1"/>
  <c r="Z119" i="7"/>
  <c r="AB27" i="7"/>
  <c r="D80" i="22" s="1"/>
  <c r="K5" i="22"/>
  <c r="AC119" i="7"/>
  <c r="X119" i="7"/>
  <c r="K4" i="22"/>
  <c r="AD28" i="7"/>
  <c r="D87" i="22" s="1"/>
  <c r="Y119" i="7"/>
  <c r="AB119" i="7"/>
  <c r="K6" i="22"/>
  <c r="AA119" i="7"/>
  <c r="AD119" i="7"/>
  <c r="K3" i="22"/>
  <c r="Y23" i="7"/>
  <c r="Y11" i="7"/>
  <c r="X25" i="7"/>
  <c r="X21" i="7"/>
  <c r="Y25" i="7"/>
  <c r="Y21" i="7"/>
  <c r="X20" i="7"/>
  <c r="Y27" i="7"/>
  <c r="Y28" i="7"/>
  <c r="X27" i="7"/>
  <c r="Y19" i="7"/>
  <c r="X18" i="7"/>
  <c r="X19" i="7"/>
  <c r="X28" i="7"/>
  <c r="Y12" i="7"/>
  <c r="Y26" i="7"/>
  <c r="Y22" i="7"/>
  <c r="X14" i="7"/>
  <c r="X13" i="7"/>
  <c r="X23" i="7"/>
  <c r="Y13" i="7"/>
  <c r="X22" i="7"/>
  <c r="Y14" i="7"/>
  <c r="X26" i="7"/>
  <c r="Y18" i="7"/>
  <c r="X17" i="7"/>
  <c r="X11" i="7"/>
  <c r="Y20" i="7"/>
  <c r="X12" i="7"/>
  <c r="AD18" i="7" l="1"/>
  <c r="D37" i="22" s="1"/>
  <c r="Q73" i="7"/>
  <c r="AC18" i="7"/>
  <c r="D36" i="22" s="1"/>
  <c r="AA17" i="7"/>
  <c r="D29" i="22" s="1"/>
  <c r="AC11" i="7"/>
  <c r="D6" i="22" s="1"/>
  <c r="AC12" i="7"/>
  <c r="D11" i="22" s="1"/>
  <c r="AC22" i="7"/>
  <c r="D56" i="22" s="1"/>
  <c r="Q70" i="7"/>
  <c r="AA13" i="7"/>
  <c r="D14" i="22" s="1"/>
  <c r="AA21" i="7"/>
  <c r="D49" i="22" s="1"/>
  <c r="AA14" i="7"/>
  <c r="D19" i="22" s="1"/>
  <c r="AD25" i="7"/>
  <c r="D72" i="22" s="1"/>
  <c r="AC20" i="7"/>
  <c r="D46" i="22" s="1"/>
  <c r="Q68" i="7"/>
  <c r="AD13" i="7"/>
  <c r="D17" i="22" s="1"/>
  <c r="Q66" i="7"/>
  <c r="AB23" i="7"/>
  <c r="D60" i="22" s="1"/>
  <c r="AC28" i="7"/>
  <c r="D86" i="22" s="1"/>
  <c r="AA18" i="7"/>
  <c r="D34" i="22" s="1"/>
  <c r="AD21" i="7"/>
  <c r="D52" i="22" s="1"/>
  <c r="H7" i="22"/>
  <c r="H5" i="22"/>
  <c r="AC26" i="7"/>
  <c r="D76" i="22" s="1"/>
  <c r="AA11" i="7"/>
  <c r="D4" i="22" s="1"/>
  <c r="AA26" i="7"/>
  <c r="D74" i="22" s="1"/>
  <c r="AC17" i="7"/>
  <c r="D31" i="22" s="1"/>
  <c r="AB11" i="7"/>
  <c r="D5" i="22" s="1"/>
  <c r="AB18" i="7"/>
  <c r="D35" i="22" s="1"/>
  <c r="AC23" i="7"/>
  <c r="D61" i="22" s="1"/>
  <c r="AB14" i="7"/>
  <c r="D20" i="22" s="1"/>
  <c r="AD27" i="7"/>
  <c r="D82" i="22" s="1"/>
  <c r="AB21" i="7"/>
  <c r="D50" i="22" s="1"/>
  <c r="AD23" i="7"/>
  <c r="D62" i="22" s="1"/>
  <c r="AD11" i="7"/>
  <c r="D7" i="22" s="1"/>
  <c r="AB26" i="7"/>
  <c r="D75" i="22" s="1"/>
  <c r="AB17" i="7"/>
  <c r="D30" i="22" s="1"/>
  <c r="Q75" i="7"/>
  <c r="AB20" i="7"/>
  <c r="D45" i="22" s="1"/>
  <c r="AB19" i="7"/>
  <c r="D40" i="22" s="1"/>
  <c r="AB25" i="7"/>
  <c r="D70" i="22" s="1"/>
  <c r="H6" i="22"/>
  <c r="AD20" i="7"/>
  <c r="D47" i="22" s="1"/>
  <c r="AD12" i="7"/>
  <c r="D12" i="22" s="1"/>
  <c r="AD26" i="7"/>
  <c r="D77" i="22" s="1"/>
  <c r="AA25" i="7"/>
  <c r="D69" i="22" s="1"/>
  <c r="AA20" i="7"/>
  <c r="D44" i="22" s="1"/>
  <c r="AA23" i="7"/>
  <c r="D59" i="22" s="1"/>
  <c r="AC21" i="7"/>
  <c r="D51" i="22" s="1"/>
  <c r="AA12" i="7"/>
  <c r="D9" i="22" s="1"/>
  <c r="AD14" i="7"/>
  <c r="D22" i="22" s="1"/>
  <c r="AC27" i="7"/>
  <c r="D81" i="22" s="1"/>
  <c r="AB12" i="7"/>
  <c r="D10" i="22" s="1"/>
  <c r="AC19" i="7"/>
  <c r="D41" i="22" s="1"/>
  <c r="AA27" i="7"/>
  <c r="D79" i="22" s="1"/>
  <c r="AD22" i="7"/>
  <c r="D57" i="22" s="1"/>
  <c r="AC25" i="7"/>
  <c r="D71" i="22" s="1"/>
  <c r="H4" i="22"/>
  <c r="H3" i="22"/>
  <c r="AD17" i="7"/>
  <c r="D32" i="22" s="1"/>
  <c r="Q71" i="7"/>
  <c r="AB13" i="7"/>
  <c r="D15" i="22" s="1"/>
  <c r="AA19" i="7"/>
  <c r="D39" i="22" s="1"/>
  <c r="AD19" i="7"/>
  <c r="D42" i="22" s="1"/>
  <c r="AA22" i="7"/>
  <c r="D54" i="22" s="1"/>
  <c r="AC14" i="7"/>
  <c r="D21" i="22" s="1"/>
  <c r="Q67" i="7"/>
  <c r="AC13" i="7"/>
  <c r="D16" i="22" s="1"/>
  <c r="AB22" i="7"/>
  <c r="D55" i="22" s="1"/>
  <c r="AB28" i="7"/>
  <c r="D85" i="22" s="1"/>
  <c r="Q74" i="7"/>
  <c r="AA28" i="7"/>
  <c r="D84" i="22" s="1"/>
  <c r="Q72" i="7"/>
  <c r="I29" i="7" l="1"/>
  <c r="Z18" i="7"/>
  <c r="D33" i="22" s="1"/>
  <c r="Z22" i="7"/>
  <c r="D53" i="22" s="1"/>
  <c r="X75" i="7"/>
  <c r="R75" i="7"/>
  <c r="X71" i="7"/>
  <c r="R71" i="7"/>
  <c r="Z13" i="7"/>
  <c r="D13" i="22" s="1"/>
  <c r="Z20" i="7"/>
  <c r="D43" i="22" s="1"/>
  <c r="Z28" i="7"/>
  <c r="D83" i="22" s="1"/>
  <c r="Z25" i="7"/>
  <c r="D68" i="22" s="1"/>
  <c r="Z19" i="7"/>
  <c r="D38" i="22" s="1"/>
  <c r="R70" i="7"/>
  <c r="X70" i="7"/>
  <c r="Q65" i="7"/>
  <c r="Z11" i="7"/>
  <c r="D3" i="22" s="1"/>
  <c r="Z17" i="7"/>
  <c r="D28" i="22" s="1"/>
  <c r="Z27" i="7"/>
  <c r="D78" i="22" s="1"/>
  <c r="X72" i="7"/>
  <c r="R72" i="7"/>
  <c r="R74" i="7"/>
  <c r="X74" i="7"/>
  <c r="R67" i="7"/>
  <c r="X67" i="7"/>
  <c r="Z23" i="7"/>
  <c r="D58" i="22" s="1"/>
  <c r="Z12" i="7"/>
  <c r="D8" i="22" s="1"/>
  <c r="Z21" i="7"/>
  <c r="D48" i="22" s="1"/>
  <c r="Z14" i="7"/>
  <c r="D18" i="22" s="1"/>
  <c r="Z26" i="7"/>
  <c r="D73" i="22" s="1"/>
  <c r="X66" i="7"/>
  <c r="R66" i="7"/>
  <c r="X68" i="7"/>
  <c r="R68" i="7"/>
  <c r="X73" i="7"/>
  <c r="R73" i="7"/>
  <c r="Z15" i="7"/>
  <c r="L29" i="7"/>
  <c r="AA15" i="7"/>
  <c r="M29" i="7"/>
  <c r="AC15" i="7"/>
  <c r="O29" i="7"/>
  <c r="K29" i="7"/>
  <c r="Y15" i="7"/>
  <c r="AB15" i="7"/>
  <c r="N29" i="7"/>
  <c r="J29" i="7"/>
  <c r="X15" i="7"/>
  <c r="AD15" i="7"/>
  <c r="P29" i="7"/>
  <c r="O83" i="7"/>
  <c r="L83" i="7"/>
  <c r="K110" i="7"/>
  <c r="L110" i="7"/>
  <c r="J83" i="7"/>
  <c r="M110" i="7"/>
  <c r="J110" i="7"/>
  <c r="N83" i="7"/>
  <c r="P83" i="7"/>
  <c r="K83" i="7"/>
  <c r="O110" i="7"/>
  <c r="M83" i="7"/>
  <c r="P110" i="7"/>
  <c r="N110" i="7"/>
  <c r="I110" i="7" l="1"/>
  <c r="S74" i="7"/>
  <c r="Y74" i="7"/>
  <c r="Y75" i="7"/>
  <c r="S75" i="7"/>
  <c r="Y68" i="7"/>
  <c r="S68" i="7"/>
  <c r="Y72" i="7"/>
  <c r="S72" i="7"/>
  <c r="S70" i="7"/>
  <c r="Y70" i="7"/>
  <c r="Y71" i="7"/>
  <c r="S71" i="7"/>
  <c r="Y67" i="7"/>
  <c r="S67" i="7"/>
  <c r="S73" i="7"/>
  <c r="Y73" i="7"/>
  <c r="Y66" i="7"/>
  <c r="S66" i="7"/>
  <c r="R65" i="7"/>
  <c r="X65" i="7"/>
  <c r="D89" i="22"/>
  <c r="I83" i="7"/>
  <c r="Q69" i="7"/>
  <c r="D92" i="22"/>
  <c r="D90" i="22"/>
  <c r="D91" i="22"/>
  <c r="D88" i="22"/>
  <c r="Z73" i="7" l="1"/>
  <c r="F38" i="22" s="1"/>
  <c r="T73" i="7"/>
  <c r="Z71" i="7"/>
  <c r="F28" i="22" s="1"/>
  <c r="T71" i="7"/>
  <c r="T70" i="7"/>
  <c r="Z70" i="7"/>
  <c r="F23" i="22" s="1"/>
  <c r="Z74" i="7"/>
  <c r="F43" i="22" s="1"/>
  <c r="T74" i="7"/>
  <c r="Z66" i="7"/>
  <c r="F8" i="22" s="1"/>
  <c r="T66" i="7"/>
  <c r="T75" i="7"/>
  <c r="Z75" i="7"/>
  <c r="F48" i="22" s="1"/>
  <c r="T67" i="7"/>
  <c r="Z67" i="7"/>
  <c r="F13" i="22" s="1"/>
  <c r="S65" i="7"/>
  <c r="Y65" i="7"/>
  <c r="Z72" i="7"/>
  <c r="F33" i="22" s="1"/>
  <c r="T72" i="7"/>
  <c r="Z68" i="7"/>
  <c r="F18" i="22" s="1"/>
  <c r="T68" i="7"/>
  <c r="Q83" i="7"/>
  <c r="R69" i="7"/>
  <c r="X69" i="7"/>
  <c r="X83" i="7" s="1"/>
  <c r="U75" i="7" l="1"/>
  <c r="AA75" i="7"/>
  <c r="F49" i="22" s="1"/>
  <c r="AA67" i="7"/>
  <c r="F14" i="22" s="1"/>
  <c r="U67" i="7"/>
  <c r="U71" i="7"/>
  <c r="AA71" i="7"/>
  <c r="F29" i="22" s="1"/>
  <c r="AA68" i="7"/>
  <c r="F19" i="22" s="1"/>
  <c r="U68" i="7"/>
  <c r="Z65" i="7"/>
  <c r="F3" i="22" s="1"/>
  <c r="T65" i="7"/>
  <c r="U66" i="7"/>
  <c r="AA66" i="7"/>
  <c r="F9" i="22" s="1"/>
  <c r="U74" i="7"/>
  <c r="AA74" i="7"/>
  <c r="F44" i="22" s="1"/>
  <c r="AA73" i="7"/>
  <c r="F39" i="22" s="1"/>
  <c r="U73" i="7"/>
  <c r="U72" i="7"/>
  <c r="AA72" i="7"/>
  <c r="F34" i="22" s="1"/>
  <c r="AA70" i="7"/>
  <c r="F24" i="22" s="1"/>
  <c r="U70" i="7"/>
  <c r="S69" i="7"/>
  <c r="Y69" i="7"/>
  <c r="Y83" i="7" s="1"/>
  <c r="R83" i="7"/>
  <c r="E137" i="7"/>
  <c r="H218" i="7"/>
  <c r="G218" i="7"/>
  <c r="F218" i="7"/>
  <c r="F137" i="7"/>
  <c r="G137" i="7"/>
  <c r="V70" i="7" l="1"/>
  <c r="AB70" i="7"/>
  <c r="F25" i="22" s="1"/>
  <c r="V66" i="7"/>
  <c r="AB66" i="7"/>
  <c r="F10" i="22" s="1"/>
  <c r="AB67" i="7"/>
  <c r="F15" i="22" s="1"/>
  <c r="V67" i="7"/>
  <c r="R204" i="7"/>
  <c r="S204" i="7"/>
  <c r="W204" i="7"/>
  <c r="U204" i="7"/>
  <c r="T204" i="7"/>
  <c r="V204" i="7"/>
  <c r="Q204" i="7"/>
  <c r="E218" i="7"/>
  <c r="W177" i="7"/>
  <c r="S177" i="7"/>
  <c r="V177" i="7"/>
  <c r="Q177" i="7"/>
  <c r="T177" i="7"/>
  <c r="R177" i="7"/>
  <c r="U177" i="7"/>
  <c r="H191" i="7"/>
  <c r="H29" i="7"/>
  <c r="V72" i="7"/>
  <c r="AB72" i="7"/>
  <c r="F35" i="22" s="1"/>
  <c r="V74" i="7"/>
  <c r="AB74" i="7"/>
  <c r="F45" i="22" s="1"/>
  <c r="V68" i="7"/>
  <c r="AB68" i="7"/>
  <c r="F20" i="22" s="1"/>
  <c r="V71" i="7"/>
  <c r="AB71" i="7"/>
  <c r="F30" i="22" s="1"/>
  <c r="U123" i="7"/>
  <c r="Q123" i="7"/>
  <c r="V123" i="7"/>
  <c r="T123" i="7"/>
  <c r="W123" i="7"/>
  <c r="R123" i="7"/>
  <c r="S123" i="7"/>
  <c r="V150" i="7"/>
  <c r="R150" i="7"/>
  <c r="T150" i="7"/>
  <c r="U150" i="7"/>
  <c r="Q150" i="7"/>
  <c r="S150" i="7"/>
  <c r="W150" i="7"/>
  <c r="H164" i="7"/>
  <c r="G29" i="7"/>
  <c r="AB73" i="7"/>
  <c r="F40" i="22" s="1"/>
  <c r="V73" i="7"/>
  <c r="U65" i="7"/>
  <c r="AA65" i="7"/>
  <c r="F4" i="22" s="1"/>
  <c r="V75" i="7"/>
  <c r="AB75" i="7"/>
  <c r="F50" i="22" s="1"/>
  <c r="S83" i="7"/>
  <c r="Z69" i="7"/>
  <c r="T69" i="7"/>
  <c r="G83" i="7" l="1"/>
  <c r="W27" i="7"/>
  <c r="T27" i="7"/>
  <c r="V27" i="7"/>
  <c r="Q27" i="7"/>
  <c r="S27" i="7"/>
  <c r="R27" i="7"/>
  <c r="U27" i="7"/>
  <c r="R16" i="7"/>
  <c r="Y16" i="7" s="1"/>
  <c r="V16" i="7"/>
  <c r="AC16" i="7" s="1"/>
  <c r="W16" i="7"/>
  <c r="AD16" i="7" s="1"/>
  <c r="S16" i="7"/>
  <c r="T16" i="7"/>
  <c r="AA16" i="7" s="1"/>
  <c r="Q16" i="7"/>
  <c r="X16" i="7" s="1"/>
  <c r="U16" i="7"/>
  <c r="AB16" i="7" s="1"/>
  <c r="X150" i="7"/>
  <c r="X164" i="7" s="1"/>
  <c r="Q164" i="7"/>
  <c r="AC150" i="7"/>
  <c r="V164" i="7"/>
  <c r="V19" i="7"/>
  <c r="W19" i="7"/>
  <c r="R19" i="7"/>
  <c r="S19" i="7"/>
  <c r="U19" i="7"/>
  <c r="T19" i="7"/>
  <c r="Q19" i="7"/>
  <c r="V18" i="7"/>
  <c r="R18" i="7"/>
  <c r="U18" i="7"/>
  <c r="Q18" i="7"/>
  <c r="S18" i="7"/>
  <c r="T18" i="7"/>
  <c r="W18" i="7"/>
  <c r="Q13" i="7"/>
  <c r="S13" i="7"/>
  <c r="T13" i="7"/>
  <c r="W13" i="7"/>
  <c r="R13" i="7"/>
  <c r="U13" i="7"/>
  <c r="V13" i="7"/>
  <c r="AD123" i="7"/>
  <c r="AB123" i="7"/>
  <c r="W74" i="7"/>
  <c r="AD74" i="7" s="1"/>
  <c r="F47" i="22" s="1"/>
  <c r="AC74" i="7"/>
  <c r="F46" i="22" s="1"/>
  <c r="AB177" i="7"/>
  <c r="U191" i="7"/>
  <c r="AC177" i="7"/>
  <c r="V191" i="7"/>
  <c r="X204" i="7"/>
  <c r="X218" i="7" s="1"/>
  <c r="Q218" i="7"/>
  <c r="AD204" i="7"/>
  <c r="W218" i="7"/>
  <c r="V24" i="7"/>
  <c r="AC24" i="7" s="1"/>
  <c r="D66" i="22" s="1"/>
  <c r="U24" i="7"/>
  <c r="AB24" i="7" s="1"/>
  <c r="D65" i="22" s="1"/>
  <c r="T24" i="7"/>
  <c r="AA24" i="7" s="1"/>
  <c r="D64" i="22" s="1"/>
  <c r="Q24" i="7"/>
  <c r="X24" i="7" s="1"/>
  <c r="W24" i="7"/>
  <c r="AD24" i="7" s="1"/>
  <c r="D67" i="22" s="1"/>
  <c r="R24" i="7"/>
  <c r="Y24" i="7" s="1"/>
  <c r="S24" i="7"/>
  <c r="V20" i="7"/>
  <c r="R20" i="7"/>
  <c r="T20" i="7"/>
  <c r="Q20" i="7"/>
  <c r="U20" i="7"/>
  <c r="S20" i="7"/>
  <c r="W20" i="7"/>
  <c r="R28" i="7"/>
  <c r="H110" i="7"/>
  <c r="Q17" i="7"/>
  <c r="U17" i="7"/>
  <c r="R17" i="7"/>
  <c r="S17" i="7"/>
  <c r="T17" i="7"/>
  <c r="W17" i="7"/>
  <c r="V17" i="7"/>
  <c r="F29" i="7"/>
  <c r="AC75" i="7"/>
  <c r="F51" i="22" s="1"/>
  <c r="W75" i="7"/>
  <c r="AD75" i="7" s="1"/>
  <c r="F52" i="22" s="1"/>
  <c r="AB150" i="7"/>
  <c r="U164" i="7"/>
  <c r="AA123" i="7"/>
  <c r="Y177" i="7"/>
  <c r="Y191" i="7" s="1"/>
  <c r="R191" i="7"/>
  <c r="Z177" i="7"/>
  <c r="S191" i="7"/>
  <c r="AC204" i="7"/>
  <c r="V218" i="7"/>
  <c r="Z204" i="7"/>
  <c r="S218" i="7"/>
  <c r="W25" i="7"/>
  <c r="U25" i="7"/>
  <c r="Q25" i="7"/>
  <c r="R25" i="7"/>
  <c r="V25" i="7"/>
  <c r="T25" i="7"/>
  <c r="S25" i="7"/>
  <c r="W73" i="7"/>
  <c r="AD73" i="7" s="1"/>
  <c r="F42" i="22" s="1"/>
  <c r="AC73" i="7"/>
  <c r="F41" i="22" s="1"/>
  <c r="U26" i="7"/>
  <c r="S26" i="7"/>
  <c r="W26" i="7"/>
  <c r="V26" i="7"/>
  <c r="T26" i="7"/>
  <c r="R26" i="7"/>
  <c r="Q26" i="7"/>
  <c r="AD150" i="7"/>
  <c r="W164" i="7"/>
  <c r="AA150" i="7"/>
  <c r="T164" i="7"/>
  <c r="S23" i="7"/>
  <c r="U23" i="7"/>
  <c r="R23" i="7"/>
  <c r="V23" i="7"/>
  <c r="Q23" i="7"/>
  <c r="T23" i="7"/>
  <c r="W23" i="7"/>
  <c r="W14" i="7"/>
  <c r="V14" i="7"/>
  <c r="Q14" i="7"/>
  <c r="S14" i="7"/>
  <c r="U14" i="7"/>
  <c r="T14" i="7"/>
  <c r="R14" i="7"/>
  <c r="Z123" i="7"/>
  <c r="AC123" i="7"/>
  <c r="W68" i="7"/>
  <c r="AD68" i="7" s="1"/>
  <c r="F22" i="22" s="1"/>
  <c r="AC68" i="7"/>
  <c r="F21" i="22" s="1"/>
  <c r="AC72" i="7"/>
  <c r="F36" i="22" s="1"/>
  <c r="W72" i="7"/>
  <c r="AD72" i="7" s="1"/>
  <c r="F37" i="22" s="1"/>
  <c r="V12" i="7"/>
  <c r="Q12" i="7"/>
  <c r="W12" i="7"/>
  <c r="S12" i="7"/>
  <c r="U12" i="7"/>
  <c r="T12" i="7"/>
  <c r="R12" i="7"/>
  <c r="Q11" i="7"/>
  <c r="T11" i="7"/>
  <c r="R11" i="7"/>
  <c r="S11" i="7"/>
  <c r="W11" i="7"/>
  <c r="U11" i="7"/>
  <c r="V11" i="7"/>
  <c r="AA177" i="7"/>
  <c r="T191" i="7"/>
  <c r="AD177" i="7"/>
  <c r="W191" i="7"/>
  <c r="AA204" i="7"/>
  <c r="T218" i="7"/>
  <c r="Y204" i="7"/>
  <c r="Y218" i="7" s="1"/>
  <c r="R218" i="7"/>
  <c r="AC67" i="7"/>
  <c r="F16" i="22" s="1"/>
  <c r="W67" i="7"/>
  <c r="AD67" i="7" s="1"/>
  <c r="F17" i="22" s="1"/>
  <c r="T21" i="7"/>
  <c r="R21" i="7"/>
  <c r="U21" i="7"/>
  <c r="W21" i="7"/>
  <c r="V21" i="7"/>
  <c r="Q21" i="7"/>
  <c r="S21" i="7"/>
  <c r="G110" i="7"/>
  <c r="AB65" i="7"/>
  <c r="F5" i="22" s="1"/>
  <c r="V65" i="7"/>
  <c r="Z150" i="7"/>
  <c r="S164" i="7"/>
  <c r="Y150" i="7"/>
  <c r="Y164" i="7" s="1"/>
  <c r="R164" i="7"/>
  <c r="Y123" i="7"/>
  <c r="X123" i="7"/>
  <c r="AC71" i="7"/>
  <c r="F31" i="22" s="1"/>
  <c r="W71" i="7"/>
  <c r="AD71" i="7" s="1"/>
  <c r="F32" i="22" s="1"/>
  <c r="X177" i="7"/>
  <c r="X191" i="7" s="1"/>
  <c r="Q191" i="7"/>
  <c r="AB204" i="7"/>
  <c r="U218" i="7"/>
  <c r="W66" i="7"/>
  <c r="AD66" i="7" s="1"/>
  <c r="F12" i="22" s="1"/>
  <c r="AC66" i="7"/>
  <c r="F11" i="22" s="1"/>
  <c r="W70" i="7"/>
  <c r="AD70" i="7" s="1"/>
  <c r="F27" i="22" s="1"/>
  <c r="AC70" i="7"/>
  <c r="F26" i="22" s="1"/>
  <c r="S15" i="7"/>
  <c r="Q15" i="7"/>
  <c r="T15" i="7"/>
  <c r="V15" i="7"/>
  <c r="U15" i="7"/>
  <c r="R15" i="7"/>
  <c r="W15" i="7"/>
  <c r="U69" i="7"/>
  <c r="AA69" i="7"/>
  <c r="T83" i="7"/>
  <c r="Z83" i="7"/>
  <c r="F88" i="22"/>
  <c r="K90" i="22" l="1"/>
  <c r="AB218" i="7"/>
  <c r="H88" i="22"/>
  <c r="K92" i="22"/>
  <c r="AD218" i="7"/>
  <c r="J91" i="22"/>
  <c r="AC191" i="7"/>
  <c r="T28" i="7"/>
  <c r="V28" i="7"/>
  <c r="D25" i="22"/>
  <c r="AB29" i="7"/>
  <c r="D27" i="22"/>
  <c r="AD29" i="7"/>
  <c r="J92" i="22"/>
  <c r="AD191" i="7"/>
  <c r="I92" i="22"/>
  <c r="AD164" i="7"/>
  <c r="K91" i="22"/>
  <c r="AC218" i="7"/>
  <c r="I90" i="22"/>
  <c r="AB164" i="7"/>
  <c r="Q28" i="7"/>
  <c r="H90" i="22"/>
  <c r="I91" i="22"/>
  <c r="AC164" i="7"/>
  <c r="X29" i="7"/>
  <c r="D26" i="22"/>
  <c r="AC29" i="7"/>
  <c r="F83" i="7"/>
  <c r="E83" i="7"/>
  <c r="W65" i="7"/>
  <c r="AD65" i="7" s="1"/>
  <c r="F7" i="22" s="1"/>
  <c r="AC65" i="7"/>
  <c r="F6" i="22" s="1"/>
  <c r="H91" i="22"/>
  <c r="J90" i="22"/>
  <c r="AB191" i="7"/>
  <c r="S28" i="7"/>
  <c r="D24" i="22"/>
  <c r="AA29" i="7"/>
  <c r="Y29" i="7"/>
  <c r="F110" i="7"/>
  <c r="I88" i="22"/>
  <c r="Z164" i="7"/>
  <c r="K89" i="22"/>
  <c r="AA218" i="7"/>
  <c r="J89" i="22"/>
  <c r="AA191" i="7"/>
  <c r="I89" i="22"/>
  <c r="AA164" i="7"/>
  <c r="K88" i="22"/>
  <c r="Z218" i="7"/>
  <c r="J88" i="22"/>
  <c r="Z191" i="7"/>
  <c r="H89" i="22"/>
  <c r="Z24" i="7"/>
  <c r="D63" i="22" s="1"/>
  <c r="W28" i="7"/>
  <c r="U28" i="7"/>
  <c r="H92" i="22"/>
  <c r="Z16" i="7"/>
  <c r="F89" i="22"/>
  <c r="AA83" i="7"/>
  <c r="AB69" i="7"/>
  <c r="V69" i="7"/>
  <c r="U83" i="7"/>
  <c r="D23" i="22" l="1"/>
  <c r="Z29" i="7"/>
  <c r="E110" i="7"/>
  <c r="W22" i="7"/>
  <c r="W29" i="7" s="1"/>
  <c r="V22" i="7"/>
  <c r="V29" i="7" s="1"/>
  <c r="R22" i="7"/>
  <c r="R29" i="7" s="1"/>
  <c r="Q22" i="7"/>
  <c r="Q29" i="7" s="1"/>
  <c r="T22" i="7"/>
  <c r="T29" i="7" s="1"/>
  <c r="U22" i="7"/>
  <c r="U29" i="7" s="1"/>
  <c r="S22" i="7"/>
  <c r="E29" i="7"/>
  <c r="F90" i="22"/>
  <c r="AB83" i="7"/>
  <c r="V83" i="7"/>
  <c r="AC69" i="7"/>
  <c r="W69" i="7"/>
  <c r="S29" i="7" l="1"/>
  <c r="F91" i="22"/>
  <c r="AC83" i="7"/>
  <c r="W83" i="7"/>
  <c r="AD69" i="7"/>
  <c r="F92" i="22" l="1"/>
  <c r="AD83" i="7"/>
  <c r="H56" i="7"/>
  <c r="G56" i="7"/>
  <c r="I56" i="7"/>
  <c r="F56" i="7"/>
  <c r="Y42" i="7" l="1"/>
  <c r="Y56" i="7" s="1"/>
  <c r="K56" i="7"/>
  <c r="T42" i="7"/>
  <c r="T56" i="7" s="1"/>
  <c r="S42" i="7"/>
  <c r="S56" i="7" s="1"/>
  <c r="Q42" i="7"/>
  <c r="Q56" i="7" s="1"/>
  <c r="R42" i="7"/>
  <c r="R56" i="7" s="1"/>
  <c r="W42" i="7"/>
  <c r="W56" i="7" s="1"/>
  <c r="U42" i="7"/>
  <c r="U56" i="7" s="1"/>
  <c r="V42" i="7"/>
  <c r="V56" i="7" s="1"/>
  <c r="E56" i="7"/>
  <c r="AD42" i="7"/>
  <c r="P56" i="7"/>
  <c r="AC42" i="7"/>
  <c r="O56" i="7"/>
  <c r="AB42" i="7"/>
  <c r="N56" i="7"/>
  <c r="M56" i="7"/>
  <c r="AA42" i="7"/>
  <c r="Z42" i="7"/>
  <c r="L56" i="7"/>
  <c r="X42" i="7"/>
  <c r="X56" i="7" s="1"/>
  <c r="J56" i="7"/>
  <c r="Z56" i="7" l="1"/>
  <c r="E88" i="22"/>
  <c r="E90" i="22"/>
  <c r="AB56" i="7"/>
  <c r="AD56" i="7"/>
  <c r="E92" i="22"/>
  <c r="AA56" i="7"/>
  <c r="E89" i="22"/>
  <c r="AC56" i="7"/>
  <c r="E91" i="22"/>
  <c r="H83" i="7" l="1"/>
  <c r="I137" i="7" l="1"/>
  <c r="U125" i="7" l="1"/>
  <c r="W125" i="7"/>
  <c r="R125" i="7"/>
  <c r="S125" i="7"/>
  <c r="V125" i="7"/>
  <c r="Q125" i="7"/>
  <c r="T125" i="7"/>
  <c r="H137" i="7"/>
  <c r="AC125" i="7" l="1"/>
  <c r="V137" i="7"/>
  <c r="AB125" i="7"/>
  <c r="U137" i="7"/>
  <c r="Z125" i="7"/>
  <c r="S137" i="7"/>
  <c r="AA125" i="7"/>
  <c r="T137" i="7"/>
  <c r="Y125" i="7"/>
  <c r="Y137" i="7" s="1"/>
  <c r="R137" i="7"/>
  <c r="X125" i="7"/>
  <c r="X137" i="7" s="1"/>
  <c r="Q137" i="7"/>
  <c r="AD125" i="7"/>
  <c r="W137" i="7"/>
  <c r="H29" i="22" l="1"/>
  <c r="AA137" i="7"/>
  <c r="H32" i="22"/>
  <c r="AD137" i="7"/>
  <c r="H28" i="22"/>
  <c r="Z137" i="7"/>
  <c r="H30" i="22"/>
  <c r="AB137" i="7"/>
  <c r="H31" i="22"/>
  <c r="AC137" i="7"/>
</calcChain>
</file>

<file path=xl/sharedStrings.xml><?xml version="1.0" encoding="utf-8"?>
<sst xmlns="http://schemas.openxmlformats.org/spreadsheetml/2006/main" count="913" uniqueCount="103">
  <si>
    <t>Key</t>
  </si>
  <si>
    <t>Final decision</t>
  </si>
  <si>
    <t>codecombine</t>
  </si>
  <si>
    <t>companycode</t>
  </si>
  <si>
    <t>financialyear</t>
  </si>
  <si>
    <t>hh_t</t>
  </si>
  <si>
    <t>hhdu_hh</t>
  </si>
  <si>
    <t>hhm_hh</t>
  </si>
  <si>
    <t>rev_hh</t>
  </si>
  <si>
    <t>eq_lpcf62</t>
  </si>
  <si>
    <t>incomescore</t>
  </si>
  <si>
    <t>counciltax</t>
  </si>
  <si>
    <t>totalmigration</t>
  </si>
  <si>
    <t>Total households connected</t>
  </si>
  <si>
    <t>Insight - % of households with default</t>
  </si>
  <si>
    <t>Combined Income Score for Eng and Wales (IMD)</t>
  </si>
  <si>
    <t>Council tax collection rate</t>
  </si>
  <si>
    <t>Total internal + international migration</t>
  </si>
  <si>
    <t>ANH</t>
  </si>
  <si>
    <t>2011-12</t>
  </si>
  <si>
    <t>2012-13</t>
  </si>
  <si>
    <t>2013-14</t>
  </si>
  <si>
    <t>2014-15</t>
  </si>
  <si>
    <t>2015-16</t>
  </si>
  <si>
    <t>2016-17</t>
  </si>
  <si>
    <t>2017-18</t>
  </si>
  <si>
    <t>2018-19</t>
  </si>
  <si>
    <t>2019-20</t>
  </si>
  <si>
    <t>2020-21</t>
  </si>
  <si>
    <t>2021-22</t>
  </si>
  <si>
    <t>2022-23</t>
  </si>
  <si>
    <t>2023-24</t>
  </si>
  <si>
    <t>2024-25</t>
  </si>
  <si>
    <t>NES</t>
  </si>
  <si>
    <t>NWT</t>
  </si>
  <si>
    <t>SRN</t>
  </si>
  <si>
    <t>SVT</t>
  </si>
  <si>
    <t>SWB</t>
  </si>
  <si>
    <t>TMS</t>
  </si>
  <si>
    <t>WSH</t>
  </si>
  <si>
    <t>WSX</t>
  </si>
  <si>
    <t>YKY</t>
  </si>
  <si>
    <t>AFW</t>
  </si>
  <si>
    <t>BRL</t>
  </si>
  <si>
    <t>DVW</t>
  </si>
  <si>
    <t>PRT</t>
  </si>
  <si>
    <t>SES</t>
  </si>
  <si>
    <t>SEW</t>
  </si>
  <si>
    <t>SSC</t>
  </si>
  <si>
    <t>Total households connected, 000s</t>
  </si>
  <si>
    <t>Historical</t>
  </si>
  <si>
    <t>Time trend</t>
  </si>
  <si>
    <t>Ofwat forecast</t>
  </si>
  <si>
    <t>Industry</t>
  </si>
  <si>
    <t>direct approach (forecast of the ratio of revenue and households)</t>
  </si>
  <si>
    <t>Proportion of dual customers (direct forecast)</t>
  </si>
  <si>
    <t>Proportion of metered customers (direct forecast)</t>
  </si>
  <si>
    <t>Council tax collection rate (direct forecast)</t>
  </si>
  <si>
    <t>Average bill size (direct approach)</t>
  </si>
  <si>
    <t>Proportion of dual service connections, 0.xy%</t>
  </si>
  <si>
    <t>Proportion of metered customers, 0.xy%</t>
  </si>
  <si>
    <t>Proportion of households with default, 0.xy%</t>
  </si>
  <si>
    <t>Combined Income Score for Eng and Wales (IMD), 0.xy%</t>
  </si>
  <si>
    <t>Council tax collection rate, 0.xy%</t>
  </si>
  <si>
    <t>Internal and international migration, 0.xy%</t>
  </si>
  <si>
    <t>Interface</t>
  </si>
  <si>
    <t>Company forecast</t>
  </si>
  <si>
    <t>Proportion of dual service connections (%)</t>
  </si>
  <si>
    <t>Proportion of metered customers (%)</t>
  </si>
  <si>
    <t>Combined Income Score for Eng and Wales (IMD) (%)</t>
  </si>
  <si>
    <t>Total internal + international migration (%)</t>
  </si>
  <si>
    <t>Total households connected (000s)</t>
  </si>
  <si>
    <t>Ofwat's forecast of cost drivers for cost baselines</t>
  </si>
  <si>
    <t>Not available</t>
  </si>
  <si>
    <t>Company forecasts</t>
  </si>
  <si>
    <t>Forecasts</t>
  </si>
  <si>
    <t>No. of obs</t>
  </si>
  <si>
    <t>FY</t>
  </si>
  <si>
    <t>Company</t>
  </si>
  <si>
    <t>ID</t>
  </si>
  <si>
    <t>SVH</t>
  </si>
  <si>
    <t>END of sheet</t>
  </si>
  <si>
    <t>SVH21</t>
  </si>
  <si>
    <t>SVH22</t>
  </si>
  <si>
    <t>SVH23</t>
  </si>
  <si>
    <t>SVH24</t>
  </si>
  <si>
    <t>SVH25</t>
  </si>
  <si>
    <t>Override</t>
  </si>
  <si>
    <t>1=Ofwat 2=Company</t>
  </si>
  <si>
    <t>Average bill, nominal £/hh</t>
  </si>
  <si>
    <t>Average bill (nominal £/hh)</t>
  </si>
  <si>
    <t>Ofwat Forecast: time trend</t>
  </si>
  <si>
    <t>Ofwat Forecast: equal to the value at 2017-18</t>
  </si>
  <si>
    <t>Ofwat Forecast: bespoke forecasting for each company based on WRMP data</t>
  </si>
  <si>
    <t>Ofwat Forecast: equal to 2016-17</t>
  </si>
  <si>
    <t/>
  </si>
  <si>
    <t>Forecasting of residential retail cost drivers</t>
  </si>
  <si>
    <t>Objective</t>
  </si>
  <si>
    <t>To produce the forecast of costs drivers that are used in our econometric models to explain our modelled costs.</t>
  </si>
  <si>
    <t>Guide to model</t>
  </si>
  <si>
    <t>Historical data</t>
  </si>
  <si>
    <t xml:space="preserve">- The forecasts are performed in the “Forecasts” tab. Generally, we derive our forecasts by using a linear time trend. In some cases, we use an alternative approach when the time trend produces inaccurate results. </t>
  </si>
  <si>
    <t>- The interface tab provides the forecasts of cost drivers in a panel format. This is to be used in FM_RR4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</si>
</sst>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0.000"/>
    <numFmt numFmtId="166" formatCode="0.0"/>
    <numFmt numFmtId="167" formatCode="#,##0_);\(#,##0\);&quot;-  &quot;;&quot; &quot;@&quot; &quot;"/>
    <numFmt numFmtId="168" formatCode="#,##0.0000_);\(#,##0.0000\);&quot;-  &quot;;&quot; &quot;@&quot; &quot;"/>
    <numFmt numFmtId="169" formatCode="0.00%_);\-0.00%_);&quot;-  &quot;;&quot; &quot;@&quot; &quot;"/>
    <numFmt numFmtId="170" formatCode="dd\ mmm\ yyyy_);\(###0\);&quot;-  &quot;;&quot; &quot;@&quot; &quot;"/>
    <numFmt numFmtId="171" formatCode="dd\ mmm\ yy_);\(###0\);&quot;-  &quot;;&quot; &quot;@&quot; &quot;"/>
    <numFmt numFmtId="172" formatCode="###0_);\(###0\);&quot;-  &quot;;&quot; &quot;@&quot; &quot;"/>
    <numFmt numFmtId="173" formatCode="&quot;£&quot;#,##0.00"/>
    <numFmt numFmtId="174" formatCode="#,##0.0_ ;[Red]\-#,##0.0\ "/>
    <numFmt numFmtId="175" formatCode="#,##0_ ;[Red]\-#,##0\ "/>
    <numFmt numFmtId="176" formatCode="_(* #,##0_);_(* \(#,##0\);_(* &quot;-&quot;??_);_(@_)"/>
    <numFmt numFmtId="177" formatCode="0.0000"/>
  </numFmts>
  <fonts count="55">
    <font>
      <sz val="11"/>
      <color theme="1"/>
      <name val="Arial"/>
      <family val="2"/>
    </font>
    <font>
      <sz val="11"/>
      <color theme="1"/>
      <name val="Calibri"/>
      <family val="2"/>
      <scheme val="minor"/>
    </font>
    <font>
      <sz val="10"/>
      <name val="Arial"/>
      <family val="2"/>
    </font>
    <font>
      <sz val="10"/>
      <color rgb="FF000000"/>
      <name val="Gill Sans MT"/>
      <family val="2"/>
    </font>
    <font>
      <sz val="10"/>
      <color theme="1"/>
      <name val="Arial"/>
      <family val="2"/>
    </font>
    <font>
      <sz val="11"/>
      <color theme="1"/>
      <name val="Arial"/>
      <family val="2"/>
    </font>
    <font>
      <b/>
      <sz val="8"/>
      <color theme="0"/>
      <name val="Calibri"/>
      <family val="2"/>
      <scheme val="minor"/>
    </font>
    <font>
      <sz val="12"/>
      <color rgb="FF002060"/>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i/>
      <sz val="9"/>
      <color theme="1"/>
      <name val="Calibri"/>
      <family val="2"/>
      <scheme val="minor"/>
    </font>
    <font>
      <b/>
      <sz val="11"/>
      <color theme="1"/>
      <name val="Arial"/>
      <family val="2"/>
    </font>
    <font>
      <sz val="9"/>
      <color theme="1"/>
      <name val="Arial"/>
      <family val="2"/>
    </font>
    <font>
      <b/>
      <sz val="14"/>
      <color theme="3"/>
      <name val="Arial"/>
      <family val="2"/>
    </font>
    <font>
      <b/>
      <sz val="9"/>
      <color theme="3"/>
      <name val="Arial"/>
      <family val="2"/>
    </font>
    <font>
      <sz val="11"/>
      <name val="Arial"/>
      <family val="2"/>
    </font>
    <font>
      <b/>
      <sz val="14"/>
      <color theme="0"/>
      <name val="Arial"/>
      <family val="2"/>
    </font>
    <font>
      <sz val="10"/>
      <color theme="1"/>
      <name val="Calibri"/>
      <family val="2"/>
      <scheme val="minor"/>
    </font>
    <font>
      <sz val="10"/>
      <color theme="1"/>
      <name val="Franklin Gothic Demi"/>
      <family val="2"/>
    </font>
    <font>
      <sz val="15"/>
      <color theme="0"/>
      <name val="Franklin Gothic Demi"/>
      <family val="2"/>
    </font>
    <font>
      <sz val="10"/>
      <color rgb="FF0078C9"/>
      <name val="Franklin Gothic Demi"/>
      <family val="2"/>
    </font>
    <font>
      <sz val="9"/>
      <name val="Arial"/>
      <family val="2"/>
    </font>
    <font>
      <sz val="11"/>
      <color indexed="8"/>
      <name val="Calibri"/>
      <family val="2"/>
      <scheme val="minor"/>
    </font>
    <font>
      <sz val="11"/>
      <color theme="1"/>
      <name val="Verdana"/>
      <family val="2"/>
    </font>
    <font>
      <sz val="10"/>
      <color rgb="FF000000"/>
      <name val="Arial"/>
      <family val="2"/>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
      <sz val="10"/>
      <color theme="3" tint="-0.249977111117893"/>
      <name val="Calibri"/>
      <family val="2"/>
      <scheme val="minor"/>
    </font>
    <font>
      <sz val="10"/>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color theme="9"/>
      <name val="Calibri"/>
      <family val="2"/>
      <scheme val="minor"/>
    </font>
    <font>
      <b/>
      <sz val="10"/>
      <color theme="9"/>
      <name val="Calibri"/>
      <family val="2"/>
      <scheme val="minor"/>
    </font>
    <font>
      <b/>
      <sz val="10"/>
      <name val="Calibri"/>
      <family val="2"/>
      <scheme val="minor"/>
    </font>
    <font>
      <b/>
      <sz val="16"/>
      <name val="Arial"/>
      <family val="2"/>
    </font>
    <font>
      <sz val="11"/>
      <name val="Calibri"/>
      <family val="2"/>
      <scheme val="minor"/>
    </font>
    <font>
      <b/>
      <sz val="8"/>
      <name val="Calibri"/>
      <family val="2"/>
      <scheme val="minor"/>
    </font>
    <font>
      <sz val="11"/>
      <color theme="9"/>
      <name val="Arial"/>
      <family val="2"/>
    </font>
    <font>
      <b/>
      <sz val="10"/>
      <color rgb="FF000000"/>
      <name val="Calibri"/>
      <family val="2"/>
      <scheme val="minor"/>
    </font>
    <font>
      <sz val="12"/>
      <color theme="1"/>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s>
  <borders count="2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ck">
        <color theme="3"/>
      </top>
      <bottom/>
      <diagonal/>
    </border>
    <border>
      <left/>
      <right/>
      <top/>
      <bottom style="thin">
        <color theme="5" tint="0.59999389629810485"/>
      </bottom>
      <diagonal/>
    </border>
    <border>
      <left style="thin">
        <color theme="5" tint="0.59999389629810485"/>
      </left>
      <right/>
      <top style="thin">
        <color theme="5" tint="0.59999389629810485"/>
      </top>
      <bottom/>
      <diagonal/>
    </border>
    <border>
      <left/>
      <right/>
      <top style="thin">
        <color theme="5" tint="0.59999389629810485"/>
      </top>
      <bottom/>
      <diagonal/>
    </border>
    <border>
      <left/>
      <right style="thin">
        <color theme="5" tint="0.59999389629810485"/>
      </right>
      <top style="thin">
        <color theme="5" tint="0.59999389629810485"/>
      </top>
      <bottom/>
      <diagonal/>
    </border>
    <border>
      <left style="thin">
        <color theme="5" tint="0.59999389629810485"/>
      </left>
      <right/>
      <top/>
      <bottom/>
      <diagonal/>
    </border>
    <border>
      <left/>
      <right style="thin">
        <color theme="5" tint="0.59999389629810485"/>
      </right>
      <top/>
      <bottom/>
      <diagonal/>
    </border>
    <border>
      <left style="thin">
        <color theme="5" tint="0.59999389629810485"/>
      </left>
      <right/>
      <top/>
      <bottom style="thin">
        <color theme="5" tint="0.59999389629810485"/>
      </bottom>
      <diagonal/>
    </border>
    <border>
      <left/>
      <right style="thin">
        <color theme="5" tint="0.59999389629810485"/>
      </right>
      <top/>
      <bottom style="thin">
        <color theme="5" tint="0.59999389629810485"/>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738">
    <xf numFmtId="0" fontId="0" fillId="0" borderId="0"/>
    <xf numFmtId="0" fontId="1" fillId="0" borderId="0"/>
    <xf numFmtId="0" fontId="2" fillId="0" borderId="0"/>
    <xf numFmtId="9" fontId="5" fillId="0" borderId="0" applyFont="0" applyFill="0" applyBorder="0" applyAlignment="0" applyProtection="0"/>
    <xf numFmtId="167" fontId="5" fillId="0" borderId="0" applyFont="0" applyFill="0" applyBorder="0" applyProtection="0">
      <alignment vertical="top"/>
    </xf>
    <xf numFmtId="164" fontId="5" fillId="0" borderId="0" applyFont="0" applyFill="0" applyBorder="0" applyAlignment="0" applyProtection="0"/>
    <xf numFmtId="169" fontId="5" fillId="0" borderId="0" applyFont="0" applyFill="0" applyBorder="0" applyProtection="0">
      <alignment vertical="top"/>
    </xf>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25" fillId="0" borderId="0"/>
    <xf numFmtId="0" fontId="26" fillId="0" borderId="0"/>
    <xf numFmtId="0" fontId="5" fillId="0" borderId="0"/>
    <xf numFmtId="0" fontId="2" fillId="0" borderId="0"/>
    <xf numFmtId="0" fontId="5" fillId="0" borderId="0"/>
    <xf numFmtId="0" fontId="5" fillId="0" borderId="0"/>
    <xf numFmtId="9" fontId="26" fillId="0" borderId="0" applyFont="0" applyFill="0" applyBorder="0" applyAlignment="0" applyProtection="0"/>
    <xf numFmtId="0" fontId="5" fillId="0" borderId="0"/>
    <xf numFmtId="167" fontId="5" fillId="0" borderId="0" applyFont="0" applyFill="0" applyBorder="0" applyProtection="0">
      <alignment vertical="top"/>
    </xf>
    <xf numFmtId="0" fontId="5" fillId="0" borderId="0"/>
    <xf numFmtId="0" fontId="28" fillId="0" borderId="0" applyNumberFormat="0" applyFill="0" applyAlignment="0"/>
    <xf numFmtId="164" fontId="5" fillId="0" borderId="0" applyFont="0" applyFill="0" applyBorder="0" applyAlignment="0" applyProtection="0"/>
    <xf numFmtId="0" fontId="1" fillId="0" borderId="0"/>
    <xf numFmtId="9" fontId="2" fillId="0" borderId="0" applyFont="0" applyFill="0" applyBorder="0" applyAlignment="0" applyProtection="0"/>
    <xf numFmtId="0" fontId="24" fillId="15" borderId="22" applyNumberFormat="0" applyFont="0" applyAlignment="0" applyProtection="0"/>
    <xf numFmtId="9" fontId="1" fillId="0" borderId="0" applyFont="0" applyFill="0" applyBorder="0" applyAlignment="0" applyProtection="0"/>
    <xf numFmtId="0" fontId="2" fillId="0" borderId="0" applyNumberFormat="0" applyFill="0" applyBorder="0" applyProtection="0">
      <alignment horizontal="right" vertical="top"/>
    </xf>
    <xf numFmtId="0" fontId="26" fillId="0" borderId="0"/>
    <xf numFmtId="164" fontId="26" fillId="0" borderId="0" applyFont="0" applyFill="0" applyBorder="0" applyAlignment="0" applyProtection="0"/>
    <xf numFmtId="168" fontId="5" fillId="0" borderId="0" applyFont="0" applyFill="0" applyBorder="0" applyProtection="0">
      <alignment vertical="top"/>
    </xf>
    <xf numFmtId="0" fontId="30" fillId="0" borderId="0"/>
    <xf numFmtId="0" fontId="2" fillId="0" borderId="0">
      <alignment vertical="top"/>
    </xf>
    <xf numFmtId="0" fontId="5" fillId="0" borderId="0"/>
    <xf numFmtId="0" fontId="5" fillId="0" borderId="0"/>
    <xf numFmtId="0" fontId="5" fillId="0" borderId="0"/>
    <xf numFmtId="0" fontId="5" fillId="0" borderId="0"/>
    <xf numFmtId="0" fontId="27" fillId="0" borderId="0" applyNumberFormat="0" applyBorder="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70" fontId="5" fillId="0" borderId="0" applyFont="0" applyFill="0" applyBorder="0" applyProtection="0">
      <alignment vertical="top"/>
    </xf>
    <xf numFmtId="171" fontId="5" fillId="0" borderId="0" applyFont="0" applyFill="0" applyBorder="0" applyProtection="0">
      <alignment vertical="top"/>
    </xf>
    <xf numFmtId="172" fontId="5" fillId="0" borderId="0" applyFont="0" applyFill="0" applyBorder="0" applyProtection="0">
      <alignment vertical="top"/>
    </xf>
    <xf numFmtId="173" fontId="22" fillId="9" borderId="0" applyNumberFormat="0">
      <alignment horizontal="left"/>
    </xf>
    <xf numFmtId="0" fontId="23" fillId="10" borderId="0" applyNumberFormat="0"/>
    <xf numFmtId="0" fontId="15" fillId="16" borderId="0" applyBorder="0"/>
    <xf numFmtId="174" fontId="4" fillId="17" borderId="0">
      <alignment horizontal="right" vertical="center"/>
    </xf>
    <xf numFmtId="0" fontId="4" fillId="12" borderId="21">
      <alignment horizontal="right" vertical="center" wrapText="1"/>
    </xf>
    <xf numFmtId="0" fontId="4" fillId="13" borderId="21">
      <alignment horizontal="right" vertical="center" wrapText="1"/>
    </xf>
    <xf numFmtId="0" fontId="23" fillId="10" borderId="21">
      <alignment horizontal="center" vertical="center" wrapText="1"/>
    </xf>
    <xf numFmtId="0" fontId="21" fillId="11" borderId="23">
      <alignment horizontal="left" vertical="center" wrapText="1"/>
    </xf>
    <xf numFmtId="174" fontId="29" fillId="18" borderId="0">
      <alignment horizontal="right" vertical="center"/>
    </xf>
    <xf numFmtId="0" fontId="22" fillId="9" borderId="21">
      <alignment horizontal="left" vertical="center" wrapText="1" readingOrder="1"/>
    </xf>
    <xf numFmtId="0" fontId="4" fillId="11" borderId="21">
      <alignment horizontal="right" vertical="center" wrapText="1"/>
    </xf>
    <xf numFmtId="0" fontId="29" fillId="16" borderId="21">
      <alignment horizontal="right" vertical="center" wrapText="1"/>
    </xf>
    <xf numFmtId="0" fontId="4" fillId="0" borderId="21">
      <alignment horizontal="left" vertical="center" wrapText="1"/>
    </xf>
    <xf numFmtId="175" fontId="29" fillId="19" borderId="0">
      <alignment horizontal="right" vertical="center"/>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7" fontId="5" fillId="0" borderId="0" applyFont="0" applyFill="0" applyBorder="0" applyProtection="0">
      <alignment vertical="top"/>
    </xf>
    <xf numFmtId="169" fontId="5" fillId="0" borderId="0" applyFont="0" applyFill="0" applyBorder="0" applyProtection="0">
      <alignment vertical="top"/>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0" fontId="5" fillId="0" borderId="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2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8" fillId="20" borderId="0"/>
    <xf numFmtId="0" fontId="31" fillId="0" borderId="0" applyNumberFormat="0" applyFill="0" applyBorder="0" applyAlignment="0" applyProtection="0"/>
    <xf numFmtId="0" fontId="33" fillId="0" borderId="0"/>
    <xf numFmtId="0" fontId="2" fillId="0" borderId="0"/>
    <xf numFmtId="0" fontId="40" fillId="0" borderId="0"/>
    <xf numFmtId="0" fontId="40" fillId="0" borderId="0"/>
    <xf numFmtId="0" fontId="25" fillId="0" borderId="0"/>
    <xf numFmtId="0" fontId="5" fillId="0" borderId="0"/>
    <xf numFmtId="0" fontId="26" fillId="0" borderId="0"/>
    <xf numFmtId="0" fontId="5" fillId="0" borderId="0"/>
    <xf numFmtId="0" fontId="26" fillId="0" borderId="0"/>
    <xf numFmtId="40" fontId="34" fillId="14" borderId="0">
      <alignment horizontal="right"/>
    </xf>
    <xf numFmtId="0" fontId="35" fillId="14" borderId="0">
      <alignment horizontal="right"/>
    </xf>
    <xf numFmtId="0" fontId="36" fillId="14" borderId="24"/>
    <xf numFmtId="0" fontId="36" fillId="0" borderId="0" applyBorder="0">
      <alignment horizontal="centerContinuous"/>
    </xf>
    <xf numFmtId="0" fontId="37" fillId="0" borderId="0" applyBorder="0">
      <alignment horizontal="centerContinuous"/>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6"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167" fontId="5" fillId="0" borderId="0" applyFont="0" applyFill="0" applyBorder="0" applyProtection="0">
      <alignment vertical="top"/>
    </xf>
    <xf numFmtId="164" fontId="5" fillId="0" borderId="0" applyFont="0" applyFill="0" applyBorder="0" applyAlignment="0" applyProtection="0"/>
    <xf numFmtId="169" fontId="5" fillId="0" borderId="0" applyFont="0" applyFill="0" applyBorder="0" applyProtection="0">
      <alignment vertical="top"/>
    </xf>
    <xf numFmtId="164" fontId="5" fillId="0" borderId="0" applyFont="0" applyFill="0" applyBorder="0" applyAlignment="0" applyProtection="0"/>
    <xf numFmtId="167" fontId="5" fillId="0" borderId="0" applyFont="0" applyFill="0" applyBorder="0" applyProtection="0">
      <alignment vertical="top"/>
    </xf>
    <xf numFmtId="0" fontId="5" fillId="0" borderId="0"/>
    <xf numFmtId="9" fontId="26" fillId="0" borderId="0" applyFont="0" applyFill="0" applyBorder="0" applyAlignment="0" applyProtection="0"/>
    <xf numFmtId="167" fontId="5" fillId="0" borderId="0" applyFont="0" applyFill="0" applyBorder="0" applyProtection="0">
      <alignment vertical="top"/>
    </xf>
    <xf numFmtId="167" fontId="5" fillId="0" borderId="0" applyFont="0" applyFill="0" applyBorder="0" applyProtection="0">
      <alignment vertical="top"/>
    </xf>
    <xf numFmtId="164" fontId="5" fillId="0" borderId="0" applyFont="0" applyFill="0" applyBorder="0" applyAlignment="0" applyProtection="0"/>
    <xf numFmtId="9" fontId="2" fillId="0" borderId="0" applyFont="0" applyFill="0" applyBorder="0" applyAlignment="0" applyProtection="0"/>
    <xf numFmtId="164" fontId="26"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7" fontId="5" fillId="0" borderId="0" applyFont="0" applyFill="0" applyBorder="0" applyProtection="0">
      <alignment vertical="top"/>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9" fontId="5" fillId="0" borderId="0" applyFont="0" applyFill="0" applyBorder="0" applyProtection="0">
      <alignment vertical="top"/>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7" fontId="5" fillId="0" borderId="0" applyFont="0" applyFill="0" applyBorder="0" applyProtection="0">
      <alignment vertical="top"/>
    </xf>
    <xf numFmtId="167" fontId="5" fillId="0" borderId="0" applyFont="0" applyFill="0" applyBorder="0" applyProtection="0">
      <alignment vertical="top"/>
    </xf>
    <xf numFmtId="167" fontId="5" fillId="0" borderId="0" applyFont="0" applyFill="0" applyBorder="0" applyProtection="0">
      <alignment vertical="top"/>
    </xf>
    <xf numFmtId="167" fontId="5" fillId="0" borderId="0" applyFont="0" applyFill="0" applyBorder="0" applyProtection="0">
      <alignment vertical="top"/>
    </xf>
    <xf numFmtId="167" fontId="5" fillId="0" borderId="0" applyFont="0" applyFill="0" applyBorder="0" applyProtection="0">
      <alignment vertical="top"/>
    </xf>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6" fillId="0" borderId="0" applyFont="0" applyFill="0" applyBorder="0" applyAlignment="0" applyProtection="0"/>
    <xf numFmtId="164" fontId="5" fillId="0" borderId="0" applyFont="0" applyFill="0" applyBorder="0" applyAlignment="0" applyProtection="0"/>
  </cellStyleXfs>
  <cellXfs count="144">
    <xf numFmtId="0" fontId="0" fillId="0" borderId="0" xfId="0"/>
    <xf numFmtId="0" fontId="1" fillId="0" borderId="0" xfId="1"/>
    <xf numFmtId="3" fontId="8" fillId="0" borderId="0" xfId="1" applyNumberFormat="1" applyFont="1"/>
    <xf numFmtId="0" fontId="8" fillId="0" borderId="0" xfId="1" applyFont="1"/>
    <xf numFmtId="0" fontId="10" fillId="0" borderId="0" xfId="1" applyFont="1"/>
    <xf numFmtId="0" fontId="10" fillId="0" borderId="0" xfId="1" applyFont="1" applyAlignment="1">
      <alignment horizontal="left"/>
    </xf>
    <xf numFmtId="2" fontId="12" fillId="0" borderId="0" xfId="1" applyNumberFormat="1" applyFont="1" applyAlignment="1">
      <alignment vertical="center"/>
    </xf>
    <xf numFmtId="2" fontId="11" fillId="0" borderId="0" xfId="1" applyNumberFormat="1" applyFont="1" applyAlignment="1">
      <alignment vertical="center" wrapText="1"/>
    </xf>
    <xf numFmtId="0" fontId="7" fillId="0" borderId="0" xfId="1" applyFont="1"/>
    <xf numFmtId="0" fontId="13" fillId="0" borderId="0" xfId="1" applyFont="1" applyAlignment="1">
      <alignment horizontal="left"/>
    </xf>
    <xf numFmtId="0" fontId="13" fillId="0" borderId="0" xfId="1" applyFont="1"/>
    <xf numFmtId="2" fontId="8" fillId="0" borderId="0" xfId="1" applyNumberFormat="1" applyFont="1"/>
    <xf numFmtId="0" fontId="10" fillId="0" borderId="0" xfId="1" applyFont="1" applyAlignment="1">
      <alignment horizontal="right" vertical="center" wrapText="1"/>
    </xf>
    <xf numFmtId="3" fontId="9" fillId="0" borderId="0" xfId="1" applyNumberFormat="1" applyFont="1"/>
    <xf numFmtId="3" fontId="10" fillId="0" borderId="0" xfId="1" applyNumberFormat="1" applyFont="1" applyAlignment="1">
      <alignment horizontal="left"/>
    </xf>
    <xf numFmtId="165" fontId="10" fillId="0" borderId="0" xfId="1" applyNumberFormat="1" applyFont="1" applyAlignment="1">
      <alignment vertical="center" wrapText="1"/>
    </xf>
    <xf numFmtId="3" fontId="12" fillId="0" borderId="0" xfId="1" applyNumberFormat="1" applyFont="1" applyAlignment="1">
      <alignment vertical="center"/>
    </xf>
    <xf numFmtId="0" fontId="6" fillId="8" borderId="0" xfId="1" applyFont="1" applyFill="1"/>
    <xf numFmtId="0" fontId="1" fillId="8" borderId="0" xfId="1" applyFill="1"/>
    <xf numFmtId="0" fontId="19" fillId="8" borderId="0" xfId="1" applyFont="1" applyFill="1" applyAlignment="1">
      <alignment horizontal="left"/>
    </xf>
    <xf numFmtId="0" fontId="7" fillId="6" borderId="0" xfId="1" applyFont="1" applyFill="1"/>
    <xf numFmtId="0" fontId="1" fillId="6" borderId="0" xfId="1" applyFill="1"/>
    <xf numFmtId="0" fontId="20" fillId="0" borderId="0" xfId="1" applyFont="1"/>
    <xf numFmtId="0" fontId="20" fillId="2" borderId="5" xfId="0" applyFont="1" applyFill="1" applyBorder="1" applyAlignment="1">
      <alignment vertical="center" wrapText="1"/>
    </xf>
    <xf numFmtId="0" fontId="20" fillId="2" borderId="7" xfId="0" applyFont="1" applyFill="1" applyBorder="1" applyAlignment="1">
      <alignment vertical="center" wrapText="1"/>
    </xf>
    <xf numFmtId="0" fontId="20" fillId="2" borderId="6" xfId="0" applyFont="1" applyFill="1" applyBorder="1" applyAlignment="1">
      <alignment vertical="center" wrapText="1"/>
    </xf>
    <xf numFmtId="0" fontId="41" fillId="3" borderId="2" xfId="2" applyFont="1" applyFill="1" applyBorder="1" applyAlignment="1">
      <alignment horizontal="center" vertical="center" wrapText="1"/>
    </xf>
    <xf numFmtId="0" fontId="20" fillId="0" borderId="2" xfId="1" applyFont="1" applyBorder="1" applyAlignment="1">
      <alignment horizontal="right" vertical="center" wrapText="1"/>
    </xf>
    <xf numFmtId="0" fontId="44" fillId="0" borderId="25" xfId="1" applyFont="1" applyBorder="1" applyAlignment="1">
      <alignment horizontal="right"/>
    </xf>
    <xf numFmtId="165" fontId="20" fillId="0" borderId="2" xfId="1" applyNumberFormat="1" applyFont="1" applyBorder="1" applyAlignment="1">
      <alignment vertical="center" wrapText="1"/>
    </xf>
    <xf numFmtId="166" fontId="43" fillId="0" borderId="2" xfId="1" applyNumberFormat="1" applyFont="1" applyBorder="1" applyAlignment="1">
      <alignment vertical="center" wrapText="1"/>
    </xf>
    <xf numFmtId="0" fontId="46" fillId="7" borderId="2" xfId="1" applyFont="1" applyFill="1" applyBorder="1" applyAlignment="1">
      <alignment horizontal="center"/>
    </xf>
    <xf numFmtId="3" fontId="20" fillId="0" borderId="0" xfId="1" applyNumberFormat="1" applyFont="1"/>
    <xf numFmtId="0" fontId="43" fillId="7" borderId="9" xfId="1" applyFont="1" applyFill="1" applyBorder="1" applyAlignment="1">
      <alignment horizontal="centerContinuous"/>
    </xf>
    <xf numFmtId="0" fontId="20" fillId="7" borderId="10" xfId="1" applyFont="1" applyFill="1" applyBorder="1" applyAlignment="1">
      <alignment horizontal="centerContinuous"/>
    </xf>
    <xf numFmtId="0" fontId="20" fillId="7" borderId="8" xfId="1" applyFont="1" applyFill="1" applyBorder="1" applyAlignment="1">
      <alignment horizontal="centerContinuous"/>
    </xf>
    <xf numFmtId="2" fontId="20" fillId="7" borderId="2" xfId="1" applyNumberFormat="1" applyFont="1" applyFill="1" applyBorder="1"/>
    <xf numFmtId="2" fontId="43" fillId="4" borderId="2" xfId="1" applyNumberFormat="1" applyFont="1" applyFill="1" applyBorder="1" applyAlignment="1">
      <alignment vertical="center" wrapText="1"/>
    </xf>
    <xf numFmtId="2" fontId="42" fillId="5" borderId="4" xfId="3" applyNumberFormat="1" applyFont="1" applyFill="1" applyBorder="1" applyAlignment="1">
      <alignment vertical="center"/>
    </xf>
    <xf numFmtId="2" fontId="20" fillId="5" borderId="2" xfId="1" applyNumberFormat="1" applyFont="1" applyFill="1" applyBorder="1"/>
    <xf numFmtId="0" fontId="46" fillId="5" borderId="2" xfId="1" applyFont="1" applyFill="1" applyBorder="1" applyAlignment="1">
      <alignment horizontal="center"/>
    </xf>
    <xf numFmtId="0" fontId="20" fillId="0" borderId="0" xfId="0" applyFont="1" applyAlignment="1">
      <alignment horizontal="center" wrapText="1"/>
    </xf>
    <xf numFmtId="0" fontId="43" fillId="21" borderId="4" xfId="1" applyFont="1" applyFill="1" applyBorder="1" applyAlignment="1">
      <alignment horizontal="centerContinuous"/>
    </xf>
    <xf numFmtId="0" fontId="8" fillId="21" borderId="1" xfId="1" applyFont="1" applyFill="1" applyBorder="1" applyAlignment="1">
      <alignment horizontal="centerContinuous"/>
    </xf>
    <xf numFmtId="0" fontId="8" fillId="21" borderId="3" xfId="1" applyFont="1" applyFill="1" applyBorder="1" applyAlignment="1">
      <alignment horizontal="centerContinuous"/>
    </xf>
    <xf numFmtId="0" fontId="20" fillId="0" borderId="2" xfId="0" applyFont="1" applyBorder="1" applyAlignment="1">
      <alignment horizontal="center" wrapText="1"/>
    </xf>
    <xf numFmtId="0" fontId="20" fillId="5" borderId="2" xfId="0" applyFont="1" applyFill="1" applyBorder="1" applyAlignment="1">
      <alignment horizontal="center" wrapText="1"/>
    </xf>
    <xf numFmtId="0" fontId="43" fillId="0" borderId="0" xfId="1" applyFont="1" applyAlignment="1">
      <alignment horizontal="center" vertical="center" wrapText="1"/>
    </xf>
    <xf numFmtId="0" fontId="47" fillId="0" borderId="0" xfId="1" applyFont="1" applyAlignment="1">
      <alignment horizontal="center"/>
    </xf>
    <xf numFmtId="2" fontId="20" fillId="5" borderId="2" xfId="2737" applyNumberFormat="1" applyFont="1" applyFill="1" applyBorder="1"/>
    <xf numFmtId="0" fontId="1" fillId="5" borderId="0" xfId="1" applyFill="1"/>
    <xf numFmtId="0" fontId="10" fillId="5" borderId="0" xfId="1" applyFont="1" applyFill="1"/>
    <xf numFmtId="0" fontId="13" fillId="5" borderId="0" xfId="1" applyFont="1" applyFill="1"/>
    <xf numFmtId="10" fontId="42" fillId="5" borderId="4" xfId="3" applyNumberFormat="1" applyFont="1" applyFill="1" applyBorder="1" applyAlignment="1">
      <alignment vertical="center"/>
    </xf>
    <xf numFmtId="0" fontId="20" fillId="0" borderId="2" xfId="0" applyFont="1" applyBorder="1" applyAlignment="1">
      <alignment horizontal="center" wrapText="1"/>
    </xf>
    <xf numFmtId="0" fontId="1" fillId="0" borderId="0" xfId="1" applyFill="1"/>
    <xf numFmtId="3" fontId="12" fillId="0" borderId="0" xfId="1" applyNumberFormat="1" applyFont="1" applyFill="1" applyAlignment="1">
      <alignment vertical="center"/>
    </xf>
    <xf numFmtId="165" fontId="10" fillId="0" borderId="0" xfId="1" applyNumberFormat="1" applyFont="1" applyFill="1" applyAlignment="1">
      <alignment vertical="center" wrapText="1"/>
    </xf>
    <xf numFmtId="0" fontId="8" fillId="0" borderId="0" xfId="1" applyFont="1" applyFill="1"/>
    <xf numFmtId="2" fontId="42" fillId="4" borderId="4" xfId="2737" applyNumberFormat="1" applyFont="1" applyFill="1" applyBorder="1" applyAlignment="1">
      <alignment vertical="center"/>
    </xf>
    <xf numFmtId="2" fontId="42" fillId="5" borderId="4" xfId="2737" applyNumberFormat="1" applyFont="1" applyFill="1" applyBorder="1" applyAlignment="1">
      <alignment vertical="center"/>
    </xf>
    <xf numFmtId="3" fontId="8" fillId="0" borderId="0" xfId="1" applyNumberFormat="1" applyFont="1" applyFill="1"/>
    <xf numFmtId="2" fontId="42" fillId="0" borderId="4" xfId="2737" applyNumberFormat="1" applyFont="1" applyFill="1" applyBorder="1" applyAlignment="1">
      <alignment vertical="center"/>
    </xf>
    <xf numFmtId="2" fontId="20" fillId="7" borderId="2" xfId="2737" applyNumberFormat="1" applyFont="1" applyFill="1" applyBorder="1"/>
    <xf numFmtId="164" fontId="43" fillId="4" borderId="2" xfId="2737" applyNumberFormat="1" applyFont="1" applyFill="1" applyBorder="1" applyAlignment="1">
      <alignment vertical="center" wrapText="1"/>
    </xf>
    <xf numFmtId="0" fontId="20" fillId="0" borderId="0" xfId="0" applyFont="1"/>
    <xf numFmtId="2" fontId="20" fillId="0" borderId="2" xfId="0" applyNumberFormat="1" applyFont="1" applyBorder="1" applyAlignment="1">
      <alignment vertical="center"/>
    </xf>
    <xf numFmtId="4" fontId="20" fillId="0" borderId="0" xfId="0" applyNumberFormat="1" applyFont="1"/>
    <xf numFmtId="3" fontId="43" fillId="4" borderId="4" xfId="1" applyNumberFormat="1" applyFont="1" applyFill="1" applyBorder="1" applyAlignment="1">
      <alignment horizontal="centerContinuous"/>
    </xf>
    <xf numFmtId="0" fontId="10" fillId="0" borderId="0" xfId="1" applyFont="1" applyFill="1"/>
    <xf numFmtId="0" fontId="13" fillId="0" borderId="0" xfId="1" applyFont="1" applyFill="1"/>
    <xf numFmtId="1" fontId="20" fillId="0" borderId="2" xfId="0" applyNumberFormat="1" applyFont="1" applyBorder="1"/>
    <xf numFmtId="176" fontId="20" fillId="7" borderId="2" xfId="2737" applyNumberFormat="1" applyFont="1" applyFill="1" applyBorder="1"/>
    <xf numFmtId="0" fontId="20" fillId="4" borderId="10" xfId="1" applyFont="1" applyFill="1" applyBorder="1" applyAlignment="1">
      <alignment horizontal="centerContinuous"/>
    </xf>
    <xf numFmtId="0" fontId="20" fillId="4" borderId="8" xfId="1" applyFont="1" applyFill="1" applyBorder="1" applyAlignment="1">
      <alignment horizontal="centerContinuous"/>
    </xf>
    <xf numFmtId="0" fontId="43" fillId="4" borderId="2" xfId="1" applyFont="1" applyFill="1" applyBorder="1" applyAlignment="1">
      <alignment horizontal="center"/>
    </xf>
    <xf numFmtId="0" fontId="43" fillId="7" borderId="2" xfId="1" applyFont="1" applyFill="1" applyBorder="1" applyAlignment="1">
      <alignment horizontal="center"/>
    </xf>
    <xf numFmtId="0" fontId="43" fillId="21" borderId="2" xfId="1" applyFont="1" applyFill="1" applyBorder="1" applyAlignment="1">
      <alignment horizontal="center"/>
    </xf>
    <xf numFmtId="0" fontId="45" fillId="4" borderId="2" xfId="1" applyFont="1" applyFill="1" applyBorder="1" applyAlignment="1">
      <alignment horizontal="center"/>
    </xf>
    <xf numFmtId="0" fontId="45" fillId="7" borderId="2" xfId="1" applyFont="1" applyFill="1" applyBorder="1" applyAlignment="1">
      <alignment horizontal="center"/>
    </xf>
    <xf numFmtId="176" fontId="20" fillId="0" borderId="2" xfId="2737" applyNumberFormat="1" applyFont="1" applyBorder="1"/>
    <xf numFmtId="176" fontId="43" fillId="0" borderId="2" xfId="2737" applyNumberFormat="1" applyFont="1" applyBorder="1"/>
    <xf numFmtId="176" fontId="43" fillId="7" borderId="2" xfId="2737" applyNumberFormat="1" applyFont="1" applyFill="1" applyBorder="1"/>
    <xf numFmtId="10" fontId="43" fillId="4" borderId="2" xfId="3" applyNumberFormat="1" applyFont="1" applyFill="1" applyBorder="1" applyAlignment="1">
      <alignment vertical="center" wrapText="1"/>
    </xf>
    <xf numFmtId="10" fontId="42" fillId="0" borderId="4" xfId="3" applyNumberFormat="1" applyFont="1" applyFill="1" applyBorder="1" applyAlignment="1">
      <alignment vertical="center"/>
    </xf>
    <xf numFmtId="164" fontId="43" fillId="7" borderId="2" xfId="2737" applyNumberFormat="1" applyFont="1" applyFill="1" applyBorder="1" applyAlignment="1">
      <alignment vertical="center" wrapText="1"/>
    </xf>
    <xf numFmtId="10" fontId="20" fillId="7" borderId="2" xfId="3" applyNumberFormat="1" applyFont="1" applyFill="1" applyBorder="1"/>
    <xf numFmtId="10" fontId="43" fillId="7" borderId="2" xfId="3" applyNumberFormat="1" applyFont="1" applyFill="1" applyBorder="1" applyAlignment="1">
      <alignment vertical="center" wrapText="1"/>
    </xf>
    <xf numFmtId="2" fontId="43" fillId="7" borderId="2" xfId="1" applyNumberFormat="1" applyFont="1" applyFill="1" applyBorder="1" applyAlignment="1">
      <alignment vertical="center" wrapText="1"/>
    </xf>
    <xf numFmtId="0" fontId="45" fillId="21" borderId="2" xfId="1" applyFont="1" applyFill="1" applyBorder="1" applyAlignment="1">
      <alignment horizontal="center"/>
    </xf>
    <xf numFmtId="0" fontId="43" fillId="22" borderId="4" xfId="1" applyFont="1" applyFill="1" applyBorder="1" applyAlignment="1">
      <alignment horizontal="centerContinuous"/>
    </xf>
    <xf numFmtId="0" fontId="20" fillId="22" borderId="1" xfId="1" applyFont="1" applyFill="1" applyBorder="1" applyAlignment="1">
      <alignment horizontal="centerContinuous"/>
    </xf>
    <xf numFmtId="0" fontId="20" fillId="22" borderId="3" xfId="1" applyFont="1" applyFill="1" applyBorder="1" applyAlignment="1">
      <alignment horizontal="centerContinuous"/>
    </xf>
    <xf numFmtId="176" fontId="20" fillId="22" borderId="2" xfId="2737" applyNumberFormat="1" applyFont="1" applyFill="1" applyBorder="1"/>
    <xf numFmtId="176" fontId="43" fillId="22" borderId="2" xfId="2737" applyNumberFormat="1" applyFont="1" applyFill="1" applyBorder="1"/>
    <xf numFmtId="3" fontId="43" fillId="22" borderId="2" xfId="1" applyNumberFormat="1" applyFont="1" applyFill="1" applyBorder="1" applyAlignment="1">
      <alignment horizontal="center"/>
    </xf>
    <xf numFmtId="0" fontId="45" fillId="22" borderId="2" xfId="1" applyFont="1" applyFill="1" applyBorder="1" applyAlignment="1">
      <alignment horizontal="center"/>
    </xf>
    <xf numFmtId="4" fontId="42" fillId="22" borderId="4" xfId="2737" applyNumberFormat="1" applyFont="1" applyFill="1" applyBorder="1" applyAlignment="1">
      <alignment vertical="center"/>
    </xf>
    <xf numFmtId="2" fontId="43" fillId="22" borderId="2" xfId="1" applyNumberFormat="1" applyFont="1" applyFill="1" applyBorder="1" applyAlignment="1">
      <alignment vertical="center" wrapText="1"/>
    </xf>
    <xf numFmtId="2" fontId="48" fillId="22" borderId="2" xfId="1" applyNumberFormat="1" applyFont="1" applyFill="1" applyBorder="1" applyAlignment="1">
      <alignment vertical="center" wrapText="1"/>
    </xf>
    <xf numFmtId="164" fontId="20" fillId="21" borderId="2" xfId="2737" applyFont="1" applyFill="1" applyBorder="1"/>
    <xf numFmtId="2" fontId="43" fillId="21" borderId="2" xfId="2737" applyNumberFormat="1" applyFont="1" applyFill="1" applyBorder="1" applyAlignment="1">
      <alignment vertical="center" wrapText="1"/>
    </xf>
    <xf numFmtId="10" fontId="43" fillId="21" borderId="2" xfId="3" applyNumberFormat="1" applyFont="1" applyFill="1" applyBorder="1" applyAlignment="1">
      <alignment vertical="center" wrapText="1"/>
    </xf>
    <xf numFmtId="0" fontId="49" fillId="2" borderId="12" xfId="1" applyFont="1" applyFill="1" applyBorder="1" applyAlignment="1">
      <alignment vertical="center"/>
    </xf>
    <xf numFmtId="0" fontId="50" fillId="2" borderId="0" xfId="1" applyFont="1" applyFill="1" applyAlignment="1">
      <alignment vertical="center"/>
    </xf>
    <xf numFmtId="0" fontId="51" fillId="2" borderId="12" xfId="1" applyFont="1" applyFill="1" applyBorder="1" applyAlignment="1">
      <alignment vertical="center"/>
    </xf>
    <xf numFmtId="164" fontId="43" fillId="21" borderId="2" xfId="2737" applyNumberFormat="1" applyFont="1" applyFill="1" applyBorder="1" applyAlignment="1">
      <alignment vertical="center" wrapText="1"/>
    </xf>
    <xf numFmtId="164" fontId="20" fillId="0" borderId="2" xfId="2737" applyFont="1" applyBorder="1"/>
    <xf numFmtId="0" fontId="44" fillId="0" borderId="2" xfId="1" applyFont="1" applyBorder="1" applyAlignment="1">
      <alignment horizontal="right"/>
    </xf>
    <xf numFmtId="3" fontId="20" fillId="0" borderId="2" xfId="0" applyNumberFormat="1" applyFont="1" applyBorder="1"/>
    <xf numFmtId="2" fontId="20" fillId="0" borderId="0" xfId="0" applyNumberFormat="1" applyFont="1"/>
    <xf numFmtId="177" fontId="20" fillId="0" borderId="2" xfId="3" applyNumberFormat="1" applyFont="1" applyBorder="1"/>
    <xf numFmtId="0" fontId="20" fillId="7" borderId="26" xfId="0" applyFont="1" applyFill="1" applyBorder="1" applyAlignment="1">
      <alignment horizontal="center" wrapText="1"/>
    </xf>
    <xf numFmtId="0" fontId="20" fillId="7" borderId="2" xfId="1" applyFont="1" applyFill="1" applyBorder="1" applyAlignment="1">
      <alignment horizontal="center"/>
    </xf>
    <xf numFmtId="2" fontId="42" fillId="5" borderId="2" xfId="2737" applyNumberFormat="1" applyFont="1" applyFill="1" applyBorder="1" applyAlignment="1">
      <alignment vertical="center"/>
    </xf>
    <xf numFmtId="0" fontId="0" fillId="0" borderId="0" xfId="0" applyFill="1"/>
    <xf numFmtId="0" fontId="0" fillId="0" borderId="0" xfId="0" applyFill="1" applyBorder="1"/>
    <xf numFmtId="0" fontId="0" fillId="0" borderId="18" xfId="0" applyFill="1" applyBorder="1"/>
    <xf numFmtId="0" fontId="16" fillId="0" borderId="0" xfId="1" applyFont="1" applyFill="1"/>
    <xf numFmtId="0" fontId="17" fillId="0" borderId="13" xfId="1" applyFont="1" applyFill="1" applyBorder="1"/>
    <xf numFmtId="0" fontId="0" fillId="0" borderId="13" xfId="0" applyFill="1" applyBorder="1"/>
    <xf numFmtId="0" fontId="17" fillId="0" borderId="0" xfId="1" applyFont="1" applyFill="1"/>
    <xf numFmtId="0" fontId="14" fillId="0" borderId="14" xfId="0" applyFont="1" applyFill="1" applyBorder="1"/>
    <xf numFmtId="0" fontId="0" fillId="0" borderId="15" xfId="0" applyFill="1" applyBorder="1"/>
    <xf numFmtId="0" fontId="0" fillId="0" borderId="16" xfId="0" applyFill="1" applyBorder="1"/>
    <xf numFmtId="0" fontId="0" fillId="0" borderId="17" xfId="0" applyFill="1" applyBorder="1"/>
    <xf numFmtId="0" fontId="14" fillId="0" borderId="17" xfId="0" applyFont="1" applyFill="1" applyBorder="1"/>
    <xf numFmtId="0" fontId="3" fillId="0" borderId="0" xfId="1" applyFont="1" applyFill="1"/>
    <xf numFmtId="0" fontId="43" fillId="0" borderId="2" xfId="1" applyFont="1" applyFill="1" applyBorder="1" applyAlignment="1">
      <alignment horizontal="center"/>
    </xf>
    <xf numFmtId="0" fontId="18" fillId="0" borderId="17" xfId="0" applyFont="1" applyFill="1" applyBorder="1"/>
    <xf numFmtId="0" fontId="0" fillId="0" borderId="19" xfId="0" applyFill="1" applyBorder="1"/>
    <xf numFmtId="0" fontId="0" fillId="0" borderId="20" xfId="0" applyFill="1" applyBorder="1"/>
    <xf numFmtId="0" fontId="52" fillId="0" borderId="0" xfId="0" applyFont="1" applyFill="1"/>
    <xf numFmtId="0" fontId="53" fillId="0" borderId="11" xfId="2" applyFont="1" applyBorder="1" applyAlignment="1">
      <alignment horizontal="left" vertical="center" wrapText="1"/>
    </xf>
    <xf numFmtId="0" fontId="48" fillId="0" borderId="11" xfId="2" applyFont="1" applyBorder="1" applyAlignment="1">
      <alignment horizontal="left" vertical="center" wrapText="1"/>
    </xf>
    <xf numFmtId="0" fontId="43" fillId="0" borderId="11" xfId="2" applyFont="1" applyBorder="1" applyAlignment="1">
      <alignment horizontal="left" vertical="center" wrapText="1"/>
    </xf>
    <xf numFmtId="0" fontId="19" fillId="23" borderId="0" xfId="1" applyFont="1" applyFill="1" applyAlignment="1">
      <alignment horizontal="left"/>
    </xf>
    <xf numFmtId="0" fontId="1" fillId="23" borderId="0" xfId="1" applyFill="1"/>
    <xf numFmtId="0" fontId="6" fillId="23" borderId="0" xfId="1" applyFont="1" applyFill="1"/>
    <xf numFmtId="164" fontId="20" fillId="0" borderId="2" xfId="2737" applyNumberFormat="1" applyFont="1" applyBorder="1"/>
    <xf numFmtId="2" fontId="42" fillId="7" borderId="2" xfId="2737" applyNumberFormat="1" applyFont="1" applyFill="1" applyBorder="1"/>
    <xf numFmtId="0" fontId="54" fillId="0" borderId="0" xfId="0" applyFont="1" applyAlignment="1">
      <alignment vertical="center"/>
    </xf>
    <xf numFmtId="0" fontId="0" fillId="0" borderId="0" xfId="0" quotePrefix="1" applyFill="1" applyBorder="1"/>
    <xf numFmtId="0" fontId="43" fillId="7" borderId="2" xfId="1" applyFont="1" applyFill="1" applyBorder="1" applyAlignment="1">
      <alignment horizontal="center" vertical="center" wrapText="1"/>
    </xf>
  </cellXfs>
  <cellStyles count="2738">
    <cellStyle name="Att1" xfId="163"/>
    <cellStyle name="Att1 2" xfId="164"/>
    <cellStyle name="Att1 2 2" xfId="165"/>
    <cellStyle name="Att1 3" xfId="166"/>
    <cellStyle name="Att1 3 2" xfId="167"/>
    <cellStyle name="Att1 3 3" xfId="168"/>
    <cellStyle name="Att1 4" xfId="169"/>
    <cellStyle name="Att1 4 2" xfId="170"/>
    <cellStyle name="Att1 4 3" xfId="171"/>
    <cellStyle name="BM Heading 3" xfId="21"/>
    <cellStyle name="BM Input" xfId="25"/>
    <cellStyle name="Column 4" xfId="27"/>
    <cellStyle name="Comma" xfId="2737" builtinId="3"/>
    <cellStyle name="Comma 10" xfId="2629"/>
    <cellStyle name="Comma 11" xfId="5"/>
    <cellStyle name="Comma 2" xfId="9"/>
    <cellStyle name="Comma 2 10" xfId="173"/>
    <cellStyle name="Comma 2 10 2" xfId="174"/>
    <cellStyle name="Comma 2 10 2 2" xfId="175"/>
    <cellStyle name="Comma 2 10 3" xfId="176"/>
    <cellStyle name="Comma 2 10 4" xfId="177"/>
    <cellStyle name="Comma 2 11" xfId="178"/>
    <cellStyle name="Comma 2 11 2" xfId="179"/>
    <cellStyle name="Comma 2 11 2 2" xfId="180"/>
    <cellStyle name="Comma 2 11 3" xfId="181"/>
    <cellStyle name="Comma 2 11 4" xfId="182"/>
    <cellStyle name="Comma 2 12" xfId="183"/>
    <cellStyle name="Comma 2 12 2" xfId="184"/>
    <cellStyle name="Comma 2 12 2 2" xfId="185"/>
    <cellStyle name="Comma 2 12 3" xfId="186"/>
    <cellStyle name="Comma 2 12 4" xfId="187"/>
    <cellStyle name="Comma 2 13" xfId="188"/>
    <cellStyle name="Comma 2 13 2" xfId="189"/>
    <cellStyle name="Comma 2 13 2 2" xfId="190"/>
    <cellStyle name="Comma 2 13 3" xfId="191"/>
    <cellStyle name="Comma 2 13 4" xfId="192"/>
    <cellStyle name="Comma 2 14" xfId="193"/>
    <cellStyle name="Comma 2 14 2" xfId="194"/>
    <cellStyle name="Comma 2 14 3" xfId="195"/>
    <cellStyle name="Comma 2 15" xfId="196"/>
    <cellStyle name="Comma 2 15 2" xfId="197"/>
    <cellStyle name="Comma 2 16" xfId="198"/>
    <cellStyle name="Comma 2 17" xfId="199"/>
    <cellStyle name="Comma 2 18" xfId="200"/>
    <cellStyle name="Comma 2 19" xfId="2562"/>
    <cellStyle name="Comma 2 2" xfId="22"/>
    <cellStyle name="Comma 2 2 10" xfId="202"/>
    <cellStyle name="Comma 2 2 10 2" xfId="203"/>
    <cellStyle name="Comma 2 2 10 3" xfId="204"/>
    <cellStyle name="Comma 2 2 11" xfId="205"/>
    <cellStyle name="Comma 2 2 11 2" xfId="206"/>
    <cellStyle name="Comma 2 2 12" xfId="207"/>
    <cellStyle name="Comma 2 2 13" xfId="208"/>
    <cellStyle name="Comma 2 2 14" xfId="209"/>
    <cellStyle name="Comma 2 2 15" xfId="2568"/>
    <cellStyle name="Comma 2 2 16" xfId="2631"/>
    <cellStyle name="Comma 2 2 17" xfId="201"/>
    <cellStyle name="Comma 2 2 2" xfId="39"/>
    <cellStyle name="Comma 2 2 2 10" xfId="211"/>
    <cellStyle name="Comma 2 2 2 11" xfId="2573"/>
    <cellStyle name="Comma 2 2 2 12" xfId="2634"/>
    <cellStyle name="Comma 2 2 2 13" xfId="210"/>
    <cellStyle name="Comma 2 2 2 2" xfId="63"/>
    <cellStyle name="Comma 2 2 2 2 10" xfId="2581"/>
    <cellStyle name="Comma 2 2 2 2 11" xfId="2641"/>
    <cellStyle name="Comma 2 2 2 2 12" xfId="212"/>
    <cellStyle name="Comma 2 2 2 2 2" xfId="76"/>
    <cellStyle name="Comma 2 2 2 2 2 2" xfId="105"/>
    <cellStyle name="Comma 2 2 2 2 2 2 2" xfId="159"/>
    <cellStyle name="Comma 2 2 2 2 2 2 2 2" xfId="2735"/>
    <cellStyle name="Comma 2 2 2 2 2 2 2 3" xfId="215"/>
    <cellStyle name="Comma 2 2 2 2 2 2 3" xfId="2622"/>
    <cellStyle name="Comma 2 2 2 2 2 2 4" xfId="2681"/>
    <cellStyle name="Comma 2 2 2 2 2 2 5" xfId="214"/>
    <cellStyle name="Comma 2 2 2 2 2 3" xfId="132"/>
    <cellStyle name="Comma 2 2 2 2 2 3 2" xfId="2708"/>
    <cellStyle name="Comma 2 2 2 2 2 3 3" xfId="216"/>
    <cellStyle name="Comma 2 2 2 2 2 4" xfId="217"/>
    <cellStyle name="Comma 2 2 2 2 2 5" xfId="2594"/>
    <cellStyle name="Comma 2 2 2 2 2 6" xfId="2654"/>
    <cellStyle name="Comma 2 2 2 2 2 7" xfId="213"/>
    <cellStyle name="Comma 2 2 2 2 3" xfId="92"/>
    <cellStyle name="Comma 2 2 2 2 3 2" xfId="146"/>
    <cellStyle name="Comma 2 2 2 2 3 2 2" xfId="220"/>
    <cellStyle name="Comma 2 2 2 2 3 2 3" xfId="2722"/>
    <cellStyle name="Comma 2 2 2 2 3 2 4" xfId="219"/>
    <cellStyle name="Comma 2 2 2 2 3 3" xfId="221"/>
    <cellStyle name="Comma 2 2 2 2 3 4" xfId="222"/>
    <cellStyle name="Comma 2 2 2 2 3 5" xfId="2609"/>
    <cellStyle name="Comma 2 2 2 2 3 6" xfId="2668"/>
    <cellStyle name="Comma 2 2 2 2 3 7" xfId="218"/>
    <cellStyle name="Comma 2 2 2 2 4" xfId="119"/>
    <cellStyle name="Comma 2 2 2 2 4 2" xfId="224"/>
    <cellStyle name="Comma 2 2 2 2 4 2 2" xfId="225"/>
    <cellStyle name="Comma 2 2 2 2 4 3" xfId="226"/>
    <cellStyle name="Comma 2 2 2 2 4 4" xfId="227"/>
    <cellStyle name="Comma 2 2 2 2 4 5" xfId="2695"/>
    <cellStyle name="Comma 2 2 2 2 4 6" xfId="223"/>
    <cellStyle name="Comma 2 2 2 2 5" xfId="228"/>
    <cellStyle name="Comma 2 2 2 2 5 2" xfId="229"/>
    <cellStyle name="Comma 2 2 2 2 5 2 2" xfId="230"/>
    <cellStyle name="Comma 2 2 2 2 5 3" xfId="231"/>
    <cellStyle name="Comma 2 2 2 2 5 4" xfId="232"/>
    <cellStyle name="Comma 2 2 2 2 6" xfId="233"/>
    <cellStyle name="Comma 2 2 2 2 6 2" xfId="234"/>
    <cellStyle name="Comma 2 2 2 2 6 3" xfId="235"/>
    <cellStyle name="Comma 2 2 2 2 7" xfId="236"/>
    <cellStyle name="Comma 2 2 2 2 7 2" xfId="237"/>
    <cellStyle name="Comma 2 2 2 2 8" xfId="238"/>
    <cellStyle name="Comma 2 2 2 2 9" xfId="239"/>
    <cellStyle name="Comma 2 2 2 3" xfId="69"/>
    <cellStyle name="Comma 2 2 2 3 2" xfId="98"/>
    <cellStyle name="Comma 2 2 2 3 2 2" xfId="152"/>
    <cellStyle name="Comma 2 2 2 3 2 2 2" xfId="2728"/>
    <cellStyle name="Comma 2 2 2 3 2 2 3" xfId="242"/>
    <cellStyle name="Comma 2 2 2 3 2 3" xfId="2615"/>
    <cellStyle name="Comma 2 2 2 3 2 4" xfId="2674"/>
    <cellStyle name="Comma 2 2 2 3 2 5" xfId="241"/>
    <cellStyle name="Comma 2 2 2 3 3" xfId="125"/>
    <cellStyle name="Comma 2 2 2 3 3 2" xfId="2701"/>
    <cellStyle name="Comma 2 2 2 3 3 3" xfId="243"/>
    <cellStyle name="Comma 2 2 2 3 4" xfId="244"/>
    <cellStyle name="Comma 2 2 2 3 5" xfId="2587"/>
    <cellStyle name="Comma 2 2 2 3 6" xfId="2647"/>
    <cellStyle name="Comma 2 2 2 3 7" xfId="240"/>
    <cellStyle name="Comma 2 2 2 4" xfId="85"/>
    <cellStyle name="Comma 2 2 2 4 2" xfId="139"/>
    <cellStyle name="Comma 2 2 2 4 2 2" xfId="247"/>
    <cellStyle name="Comma 2 2 2 4 2 3" xfId="2715"/>
    <cellStyle name="Comma 2 2 2 4 2 4" xfId="246"/>
    <cellStyle name="Comma 2 2 2 4 3" xfId="248"/>
    <cellStyle name="Comma 2 2 2 4 4" xfId="249"/>
    <cellStyle name="Comma 2 2 2 4 5" xfId="2602"/>
    <cellStyle name="Comma 2 2 2 4 6" xfId="2661"/>
    <cellStyle name="Comma 2 2 2 4 7" xfId="245"/>
    <cellStyle name="Comma 2 2 2 5" xfId="112"/>
    <cellStyle name="Comma 2 2 2 5 2" xfId="251"/>
    <cellStyle name="Comma 2 2 2 5 2 2" xfId="252"/>
    <cellStyle name="Comma 2 2 2 5 3" xfId="253"/>
    <cellStyle name="Comma 2 2 2 5 4" xfId="254"/>
    <cellStyle name="Comma 2 2 2 5 5" xfId="2688"/>
    <cellStyle name="Comma 2 2 2 5 6" xfId="250"/>
    <cellStyle name="Comma 2 2 2 6" xfId="255"/>
    <cellStyle name="Comma 2 2 2 6 2" xfId="256"/>
    <cellStyle name="Comma 2 2 2 6 2 2" xfId="257"/>
    <cellStyle name="Comma 2 2 2 6 3" xfId="258"/>
    <cellStyle name="Comma 2 2 2 6 4" xfId="259"/>
    <cellStyle name="Comma 2 2 2 7" xfId="260"/>
    <cellStyle name="Comma 2 2 2 7 2" xfId="261"/>
    <cellStyle name="Comma 2 2 2 7 3" xfId="262"/>
    <cellStyle name="Comma 2 2 2 8" xfId="263"/>
    <cellStyle name="Comma 2 2 2 8 2" xfId="264"/>
    <cellStyle name="Comma 2 2 2 9" xfId="265"/>
    <cellStyle name="Comma 2 2 3" xfId="60"/>
    <cellStyle name="Comma 2 2 3 10" xfId="267"/>
    <cellStyle name="Comma 2 2 3 11" xfId="2578"/>
    <cellStyle name="Comma 2 2 3 12" xfId="2638"/>
    <cellStyle name="Comma 2 2 3 13" xfId="266"/>
    <cellStyle name="Comma 2 2 3 2" xfId="73"/>
    <cellStyle name="Comma 2 2 3 2 10" xfId="2591"/>
    <cellStyle name="Comma 2 2 3 2 11" xfId="2651"/>
    <cellStyle name="Comma 2 2 3 2 12" xfId="268"/>
    <cellStyle name="Comma 2 2 3 2 2" xfId="102"/>
    <cellStyle name="Comma 2 2 3 2 2 2" xfId="156"/>
    <cellStyle name="Comma 2 2 3 2 2 2 2" xfId="271"/>
    <cellStyle name="Comma 2 2 3 2 2 2 3" xfId="2732"/>
    <cellStyle name="Comma 2 2 3 2 2 2 4" xfId="270"/>
    <cellStyle name="Comma 2 2 3 2 2 3" xfId="272"/>
    <cellStyle name="Comma 2 2 3 2 2 4" xfId="273"/>
    <cellStyle name="Comma 2 2 3 2 2 5" xfId="2619"/>
    <cellStyle name="Comma 2 2 3 2 2 6" xfId="2678"/>
    <cellStyle name="Comma 2 2 3 2 2 7" xfId="269"/>
    <cellStyle name="Comma 2 2 3 2 3" xfId="129"/>
    <cellStyle name="Comma 2 2 3 2 3 2" xfId="275"/>
    <cellStyle name="Comma 2 2 3 2 3 2 2" xfId="276"/>
    <cellStyle name="Comma 2 2 3 2 3 3" xfId="277"/>
    <cellStyle name="Comma 2 2 3 2 3 4" xfId="278"/>
    <cellStyle name="Comma 2 2 3 2 3 5" xfId="2705"/>
    <cellStyle name="Comma 2 2 3 2 3 6" xfId="274"/>
    <cellStyle name="Comma 2 2 3 2 4" xfId="279"/>
    <cellStyle name="Comma 2 2 3 2 4 2" xfId="280"/>
    <cellStyle name="Comma 2 2 3 2 4 2 2" xfId="281"/>
    <cellStyle name="Comma 2 2 3 2 4 3" xfId="282"/>
    <cellStyle name="Comma 2 2 3 2 4 4" xfId="283"/>
    <cellStyle name="Comma 2 2 3 2 5" xfId="284"/>
    <cellStyle name="Comma 2 2 3 2 5 2" xfId="285"/>
    <cellStyle name="Comma 2 2 3 2 5 2 2" xfId="286"/>
    <cellStyle name="Comma 2 2 3 2 5 3" xfId="287"/>
    <cellStyle name="Comma 2 2 3 2 5 4" xfId="288"/>
    <cellStyle name="Comma 2 2 3 2 6" xfId="289"/>
    <cellStyle name="Comma 2 2 3 2 6 2" xfId="290"/>
    <cellStyle name="Comma 2 2 3 2 6 3" xfId="291"/>
    <cellStyle name="Comma 2 2 3 2 7" xfId="292"/>
    <cellStyle name="Comma 2 2 3 2 7 2" xfId="293"/>
    <cellStyle name="Comma 2 2 3 2 8" xfId="294"/>
    <cellStyle name="Comma 2 2 3 2 9" xfId="295"/>
    <cellStyle name="Comma 2 2 3 3" xfId="89"/>
    <cellStyle name="Comma 2 2 3 3 2" xfId="143"/>
    <cellStyle name="Comma 2 2 3 3 2 2" xfId="298"/>
    <cellStyle name="Comma 2 2 3 3 2 3" xfId="2719"/>
    <cellStyle name="Comma 2 2 3 3 2 4" xfId="297"/>
    <cellStyle name="Comma 2 2 3 3 3" xfId="299"/>
    <cellStyle name="Comma 2 2 3 3 4" xfId="300"/>
    <cellStyle name="Comma 2 2 3 3 5" xfId="2606"/>
    <cellStyle name="Comma 2 2 3 3 6" xfId="2665"/>
    <cellStyle name="Comma 2 2 3 3 7" xfId="296"/>
    <cellStyle name="Comma 2 2 3 4" xfId="116"/>
    <cellStyle name="Comma 2 2 3 4 2" xfId="302"/>
    <cellStyle name="Comma 2 2 3 4 2 2" xfId="303"/>
    <cellStyle name="Comma 2 2 3 4 3" xfId="304"/>
    <cellStyle name="Comma 2 2 3 4 4" xfId="305"/>
    <cellStyle name="Comma 2 2 3 4 5" xfId="2692"/>
    <cellStyle name="Comma 2 2 3 4 6" xfId="301"/>
    <cellStyle name="Comma 2 2 3 5" xfId="306"/>
    <cellStyle name="Comma 2 2 3 5 2" xfId="307"/>
    <cellStyle name="Comma 2 2 3 5 2 2" xfId="308"/>
    <cellStyle name="Comma 2 2 3 5 3" xfId="309"/>
    <cellStyle name="Comma 2 2 3 5 4" xfId="310"/>
    <cellStyle name="Comma 2 2 3 6" xfId="311"/>
    <cellStyle name="Comma 2 2 3 6 2" xfId="312"/>
    <cellStyle name="Comma 2 2 3 6 2 2" xfId="313"/>
    <cellStyle name="Comma 2 2 3 6 3" xfId="314"/>
    <cellStyle name="Comma 2 2 3 6 4" xfId="315"/>
    <cellStyle name="Comma 2 2 3 7" xfId="316"/>
    <cellStyle name="Comma 2 2 3 7 2" xfId="317"/>
    <cellStyle name="Comma 2 2 3 7 3" xfId="318"/>
    <cellStyle name="Comma 2 2 3 8" xfId="319"/>
    <cellStyle name="Comma 2 2 3 8 2" xfId="320"/>
    <cellStyle name="Comma 2 2 3 9" xfId="321"/>
    <cellStyle name="Comma 2 2 4" xfId="66"/>
    <cellStyle name="Comma 2 2 4 10" xfId="323"/>
    <cellStyle name="Comma 2 2 4 11" xfId="2584"/>
    <cellStyle name="Comma 2 2 4 12" xfId="2644"/>
    <cellStyle name="Comma 2 2 4 13" xfId="322"/>
    <cellStyle name="Comma 2 2 4 2" xfId="95"/>
    <cellStyle name="Comma 2 2 4 2 10" xfId="2612"/>
    <cellStyle name="Comma 2 2 4 2 11" xfId="2671"/>
    <cellStyle name="Comma 2 2 4 2 12" xfId="324"/>
    <cellStyle name="Comma 2 2 4 2 2" xfId="149"/>
    <cellStyle name="Comma 2 2 4 2 2 2" xfId="326"/>
    <cellStyle name="Comma 2 2 4 2 2 2 2" xfId="327"/>
    <cellStyle name="Comma 2 2 4 2 2 3" xfId="328"/>
    <cellStyle name="Comma 2 2 4 2 2 4" xfId="329"/>
    <cellStyle name="Comma 2 2 4 2 2 5" xfId="2725"/>
    <cellStyle name="Comma 2 2 4 2 2 6" xfId="325"/>
    <cellStyle name="Comma 2 2 4 2 3" xfId="330"/>
    <cellStyle name="Comma 2 2 4 2 3 2" xfId="331"/>
    <cellStyle name="Comma 2 2 4 2 3 2 2" xfId="332"/>
    <cellStyle name="Comma 2 2 4 2 3 3" xfId="333"/>
    <cellStyle name="Comma 2 2 4 2 3 4" xfId="334"/>
    <cellStyle name="Comma 2 2 4 2 4" xfId="335"/>
    <cellStyle name="Comma 2 2 4 2 4 2" xfId="336"/>
    <cellStyle name="Comma 2 2 4 2 4 2 2" xfId="337"/>
    <cellStyle name="Comma 2 2 4 2 4 3" xfId="338"/>
    <cellStyle name="Comma 2 2 4 2 4 4" xfId="339"/>
    <cellStyle name="Comma 2 2 4 2 5" xfId="340"/>
    <cellStyle name="Comma 2 2 4 2 5 2" xfId="341"/>
    <cellStyle name="Comma 2 2 4 2 5 2 2" xfId="342"/>
    <cellStyle name="Comma 2 2 4 2 5 3" xfId="343"/>
    <cellStyle name="Comma 2 2 4 2 5 4" xfId="344"/>
    <cellStyle name="Comma 2 2 4 2 6" xfId="345"/>
    <cellStyle name="Comma 2 2 4 2 6 2" xfId="346"/>
    <cellStyle name="Comma 2 2 4 2 6 3" xfId="347"/>
    <cellStyle name="Comma 2 2 4 2 7" xfId="348"/>
    <cellStyle name="Comma 2 2 4 2 7 2" xfId="349"/>
    <cellStyle name="Comma 2 2 4 2 8" xfId="350"/>
    <cellStyle name="Comma 2 2 4 2 9" xfId="351"/>
    <cellStyle name="Comma 2 2 4 3" xfId="122"/>
    <cellStyle name="Comma 2 2 4 3 2" xfId="353"/>
    <cellStyle name="Comma 2 2 4 3 2 2" xfId="354"/>
    <cellStyle name="Comma 2 2 4 3 3" xfId="355"/>
    <cellStyle name="Comma 2 2 4 3 4" xfId="356"/>
    <cellStyle name="Comma 2 2 4 3 5" xfId="2698"/>
    <cellStyle name="Comma 2 2 4 3 6" xfId="352"/>
    <cellStyle name="Comma 2 2 4 4" xfId="357"/>
    <cellStyle name="Comma 2 2 4 4 2" xfId="358"/>
    <cellStyle name="Comma 2 2 4 4 2 2" xfId="359"/>
    <cellStyle name="Comma 2 2 4 4 3" xfId="360"/>
    <cellStyle name="Comma 2 2 4 4 4" xfId="361"/>
    <cellStyle name="Comma 2 2 4 5" xfId="362"/>
    <cellStyle name="Comma 2 2 4 5 2" xfId="363"/>
    <cellStyle name="Comma 2 2 4 5 2 2" xfId="364"/>
    <cellStyle name="Comma 2 2 4 5 3" xfId="365"/>
    <cellStyle name="Comma 2 2 4 5 4" xfId="366"/>
    <cellStyle name="Comma 2 2 4 6" xfId="367"/>
    <cellStyle name="Comma 2 2 4 6 2" xfId="368"/>
    <cellStyle name="Comma 2 2 4 6 2 2" xfId="369"/>
    <cellStyle name="Comma 2 2 4 6 3" xfId="370"/>
    <cellStyle name="Comma 2 2 4 6 4" xfId="371"/>
    <cellStyle name="Comma 2 2 4 7" xfId="372"/>
    <cellStyle name="Comma 2 2 4 7 2" xfId="373"/>
    <cellStyle name="Comma 2 2 4 7 3" xfId="374"/>
    <cellStyle name="Comma 2 2 4 8" xfId="375"/>
    <cellStyle name="Comma 2 2 4 8 2" xfId="376"/>
    <cellStyle name="Comma 2 2 4 9" xfId="377"/>
    <cellStyle name="Comma 2 2 5" xfId="82"/>
    <cellStyle name="Comma 2 2 5 10" xfId="2599"/>
    <cellStyle name="Comma 2 2 5 11" xfId="2658"/>
    <cellStyle name="Comma 2 2 5 12" xfId="378"/>
    <cellStyle name="Comma 2 2 5 2" xfId="136"/>
    <cellStyle name="Comma 2 2 5 2 2" xfId="380"/>
    <cellStyle name="Comma 2 2 5 2 2 2" xfId="381"/>
    <cellStyle name="Comma 2 2 5 2 3" xfId="382"/>
    <cellStyle name="Comma 2 2 5 2 4" xfId="383"/>
    <cellStyle name="Comma 2 2 5 2 5" xfId="2712"/>
    <cellStyle name="Comma 2 2 5 2 6" xfId="379"/>
    <cellStyle name="Comma 2 2 5 3" xfId="384"/>
    <cellStyle name="Comma 2 2 5 3 2" xfId="385"/>
    <cellStyle name="Comma 2 2 5 3 2 2" xfId="386"/>
    <cellStyle name="Comma 2 2 5 3 3" xfId="387"/>
    <cellStyle name="Comma 2 2 5 3 4" xfId="388"/>
    <cellStyle name="Comma 2 2 5 4" xfId="389"/>
    <cellStyle name="Comma 2 2 5 4 2" xfId="390"/>
    <cellStyle name="Comma 2 2 5 4 2 2" xfId="391"/>
    <cellStyle name="Comma 2 2 5 4 3" xfId="392"/>
    <cellStyle name="Comma 2 2 5 4 4" xfId="393"/>
    <cellStyle name="Comma 2 2 5 5" xfId="394"/>
    <cellStyle name="Comma 2 2 5 5 2" xfId="395"/>
    <cellStyle name="Comma 2 2 5 5 2 2" xfId="396"/>
    <cellStyle name="Comma 2 2 5 5 3" xfId="397"/>
    <cellStyle name="Comma 2 2 5 5 4" xfId="398"/>
    <cellStyle name="Comma 2 2 5 6" xfId="399"/>
    <cellStyle name="Comma 2 2 5 6 2" xfId="400"/>
    <cellStyle name="Comma 2 2 5 6 3" xfId="401"/>
    <cellStyle name="Comma 2 2 5 7" xfId="402"/>
    <cellStyle name="Comma 2 2 5 7 2" xfId="403"/>
    <cellStyle name="Comma 2 2 5 8" xfId="404"/>
    <cellStyle name="Comma 2 2 5 9" xfId="405"/>
    <cellStyle name="Comma 2 2 6" xfId="109"/>
    <cellStyle name="Comma 2 2 6 2" xfId="407"/>
    <cellStyle name="Comma 2 2 6 2 2" xfId="408"/>
    <cellStyle name="Comma 2 2 6 3" xfId="409"/>
    <cellStyle name="Comma 2 2 6 4" xfId="410"/>
    <cellStyle name="Comma 2 2 6 5" xfId="2685"/>
    <cellStyle name="Comma 2 2 6 6" xfId="406"/>
    <cellStyle name="Comma 2 2 7" xfId="411"/>
    <cellStyle name="Comma 2 2 7 2" xfId="412"/>
    <cellStyle name="Comma 2 2 7 2 2" xfId="413"/>
    <cellStyle name="Comma 2 2 7 3" xfId="414"/>
    <cellStyle name="Comma 2 2 7 4" xfId="415"/>
    <cellStyle name="Comma 2 2 8" xfId="416"/>
    <cellStyle name="Comma 2 2 8 2" xfId="417"/>
    <cellStyle name="Comma 2 2 8 2 2" xfId="418"/>
    <cellStyle name="Comma 2 2 8 3" xfId="419"/>
    <cellStyle name="Comma 2 2 8 4" xfId="420"/>
    <cellStyle name="Comma 2 2 9" xfId="421"/>
    <cellStyle name="Comma 2 2 9 2" xfId="422"/>
    <cellStyle name="Comma 2 2 9 2 2" xfId="423"/>
    <cellStyle name="Comma 2 2 9 3" xfId="424"/>
    <cellStyle name="Comma 2 2 9 4" xfId="425"/>
    <cellStyle name="Comma 2 20" xfId="2630"/>
    <cellStyle name="Comma 2 21" xfId="172"/>
    <cellStyle name="Comma 2 3" xfId="38"/>
    <cellStyle name="Comma 2 3 10" xfId="427"/>
    <cellStyle name="Comma 2 3 10 2" xfId="428"/>
    <cellStyle name="Comma 2 3 10 3" xfId="429"/>
    <cellStyle name="Comma 2 3 11" xfId="430"/>
    <cellStyle name="Comma 2 3 11 2" xfId="431"/>
    <cellStyle name="Comma 2 3 12" xfId="432"/>
    <cellStyle name="Comma 2 3 13" xfId="433"/>
    <cellStyle name="Comma 2 3 14" xfId="2572"/>
    <cellStyle name="Comma 2 3 15" xfId="2633"/>
    <cellStyle name="Comma 2 3 16" xfId="426"/>
    <cellStyle name="Comma 2 3 2" xfId="62"/>
    <cellStyle name="Comma 2 3 2 10" xfId="435"/>
    <cellStyle name="Comma 2 3 2 11" xfId="2580"/>
    <cellStyle name="Comma 2 3 2 12" xfId="2640"/>
    <cellStyle name="Comma 2 3 2 13" xfId="434"/>
    <cellStyle name="Comma 2 3 2 2" xfId="75"/>
    <cellStyle name="Comma 2 3 2 2 10" xfId="2593"/>
    <cellStyle name="Comma 2 3 2 2 11" xfId="2653"/>
    <cellStyle name="Comma 2 3 2 2 12" xfId="436"/>
    <cellStyle name="Comma 2 3 2 2 2" xfId="104"/>
    <cellStyle name="Comma 2 3 2 2 2 2" xfId="158"/>
    <cellStyle name="Comma 2 3 2 2 2 2 2" xfId="439"/>
    <cellStyle name="Comma 2 3 2 2 2 2 3" xfId="2734"/>
    <cellStyle name="Comma 2 3 2 2 2 2 4" xfId="438"/>
    <cellStyle name="Comma 2 3 2 2 2 3" xfId="440"/>
    <cellStyle name="Comma 2 3 2 2 2 4" xfId="441"/>
    <cellStyle name="Comma 2 3 2 2 2 5" xfId="2621"/>
    <cellStyle name="Comma 2 3 2 2 2 6" xfId="2680"/>
    <cellStyle name="Comma 2 3 2 2 2 7" xfId="437"/>
    <cellStyle name="Comma 2 3 2 2 3" xfId="131"/>
    <cellStyle name="Comma 2 3 2 2 3 2" xfId="443"/>
    <cellStyle name="Comma 2 3 2 2 3 2 2" xfId="444"/>
    <cellStyle name="Comma 2 3 2 2 3 3" xfId="445"/>
    <cellStyle name="Comma 2 3 2 2 3 4" xfId="446"/>
    <cellStyle name="Comma 2 3 2 2 3 5" xfId="2707"/>
    <cellStyle name="Comma 2 3 2 2 3 6" xfId="442"/>
    <cellStyle name="Comma 2 3 2 2 4" xfId="447"/>
    <cellStyle name="Comma 2 3 2 2 4 2" xfId="448"/>
    <cellStyle name="Comma 2 3 2 2 4 2 2" xfId="449"/>
    <cellStyle name="Comma 2 3 2 2 4 3" xfId="450"/>
    <cellStyle name="Comma 2 3 2 2 4 4" xfId="451"/>
    <cellStyle name="Comma 2 3 2 2 5" xfId="452"/>
    <cellStyle name="Comma 2 3 2 2 5 2" xfId="453"/>
    <cellStyle name="Comma 2 3 2 2 5 2 2" xfId="454"/>
    <cellStyle name="Comma 2 3 2 2 5 3" xfId="455"/>
    <cellStyle name="Comma 2 3 2 2 5 4" xfId="456"/>
    <cellStyle name="Comma 2 3 2 2 6" xfId="457"/>
    <cellStyle name="Comma 2 3 2 2 6 2" xfId="458"/>
    <cellStyle name="Comma 2 3 2 2 6 3" xfId="459"/>
    <cellStyle name="Comma 2 3 2 2 7" xfId="460"/>
    <cellStyle name="Comma 2 3 2 2 7 2" xfId="461"/>
    <cellStyle name="Comma 2 3 2 2 8" xfId="462"/>
    <cellStyle name="Comma 2 3 2 2 9" xfId="463"/>
    <cellStyle name="Comma 2 3 2 3" xfId="91"/>
    <cellStyle name="Comma 2 3 2 3 2" xfId="145"/>
    <cellStyle name="Comma 2 3 2 3 2 2" xfId="466"/>
    <cellStyle name="Comma 2 3 2 3 2 3" xfId="2721"/>
    <cellStyle name="Comma 2 3 2 3 2 4" xfId="465"/>
    <cellStyle name="Comma 2 3 2 3 3" xfId="467"/>
    <cellStyle name="Comma 2 3 2 3 4" xfId="468"/>
    <cellStyle name="Comma 2 3 2 3 5" xfId="2608"/>
    <cellStyle name="Comma 2 3 2 3 6" xfId="2667"/>
    <cellStyle name="Comma 2 3 2 3 7" xfId="464"/>
    <cellStyle name="Comma 2 3 2 4" xfId="118"/>
    <cellStyle name="Comma 2 3 2 4 2" xfId="470"/>
    <cellStyle name="Comma 2 3 2 4 2 2" xfId="471"/>
    <cellStyle name="Comma 2 3 2 4 3" xfId="472"/>
    <cellStyle name="Comma 2 3 2 4 4" xfId="473"/>
    <cellStyle name="Comma 2 3 2 4 5" xfId="2694"/>
    <cellStyle name="Comma 2 3 2 4 6" xfId="469"/>
    <cellStyle name="Comma 2 3 2 5" xfId="474"/>
    <cellStyle name="Comma 2 3 2 5 2" xfId="475"/>
    <cellStyle name="Comma 2 3 2 5 2 2" xfId="476"/>
    <cellStyle name="Comma 2 3 2 5 3" xfId="477"/>
    <cellStyle name="Comma 2 3 2 5 4" xfId="478"/>
    <cellStyle name="Comma 2 3 2 6" xfId="479"/>
    <cellStyle name="Comma 2 3 2 6 2" xfId="480"/>
    <cellStyle name="Comma 2 3 2 6 2 2" xfId="481"/>
    <cellStyle name="Comma 2 3 2 6 3" xfId="482"/>
    <cellStyle name="Comma 2 3 2 6 4" xfId="483"/>
    <cellStyle name="Comma 2 3 2 7" xfId="484"/>
    <cellStyle name="Comma 2 3 2 7 2" xfId="485"/>
    <cellStyle name="Comma 2 3 2 7 3" xfId="486"/>
    <cellStyle name="Comma 2 3 2 8" xfId="487"/>
    <cellStyle name="Comma 2 3 2 8 2" xfId="488"/>
    <cellStyle name="Comma 2 3 2 9" xfId="489"/>
    <cellStyle name="Comma 2 3 3" xfId="68"/>
    <cellStyle name="Comma 2 3 3 10" xfId="491"/>
    <cellStyle name="Comma 2 3 3 11" xfId="2586"/>
    <cellStyle name="Comma 2 3 3 12" xfId="2646"/>
    <cellStyle name="Comma 2 3 3 13" xfId="490"/>
    <cellStyle name="Comma 2 3 3 2" xfId="97"/>
    <cellStyle name="Comma 2 3 3 2 10" xfId="2614"/>
    <cellStyle name="Comma 2 3 3 2 11" xfId="2673"/>
    <cellStyle name="Comma 2 3 3 2 12" xfId="492"/>
    <cellStyle name="Comma 2 3 3 2 2" xfId="151"/>
    <cellStyle name="Comma 2 3 3 2 2 2" xfId="494"/>
    <cellStyle name="Comma 2 3 3 2 2 2 2" xfId="495"/>
    <cellStyle name="Comma 2 3 3 2 2 3" xfId="496"/>
    <cellStyle name="Comma 2 3 3 2 2 4" xfId="497"/>
    <cellStyle name="Comma 2 3 3 2 2 5" xfId="2727"/>
    <cellStyle name="Comma 2 3 3 2 2 6" xfId="493"/>
    <cellStyle name="Comma 2 3 3 2 3" xfId="498"/>
    <cellStyle name="Comma 2 3 3 2 3 2" xfId="499"/>
    <cellStyle name="Comma 2 3 3 2 3 2 2" xfId="500"/>
    <cellStyle name="Comma 2 3 3 2 3 3" xfId="501"/>
    <cellStyle name="Comma 2 3 3 2 3 4" xfId="502"/>
    <cellStyle name="Comma 2 3 3 2 4" xfId="503"/>
    <cellStyle name="Comma 2 3 3 2 4 2" xfId="504"/>
    <cellStyle name="Comma 2 3 3 2 4 2 2" xfId="505"/>
    <cellStyle name="Comma 2 3 3 2 4 3" xfId="506"/>
    <cellStyle name="Comma 2 3 3 2 4 4" xfId="507"/>
    <cellStyle name="Comma 2 3 3 2 5" xfId="508"/>
    <cellStyle name="Comma 2 3 3 2 5 2" xfId="509"/>
    <cellStyle name="Comma 2 3 3 2 5 2 2" xfId="510"/>
    <cellStyle name="Comma 2 3 3 2 5 3" xfId="511"/>
    <cellStyle name="Comma 2 3 3 2 5 4" xfId="512"/>
    <cellStyle name="Comma 2 3 3 2 6" xfId="513"/>
    <cellStyle name="Comma 2 3 3 2 6 2" xfId="514"/>
    <cellStyle name="Comma 2 3 3 2 6 3" xfId="515"/>
    <cellStyle name="Comma 2 3 3 2 7" xfId="516"/>
    <cellStyle name="Comma 2 3 3 2 7 2" xfId="517"/>
    <cellStyle name="Comma 2 3 3 2 8" xfId="518"/>
    <cellStyle name="Comma 2 3 3 2 9" xfId="519"/>
    <cellStyle name="Comma 2 3 3 3" xfId="124"/>
    <cellStyle name="Comma 2 3 3 3 2" xfId="521"/>
    <cellStyle name="Comma 2 3 3 3 2 2" xfId="522"/>
    <cellStyle name="Comma 2 3 3 3 3" xfId="523"/>
    <cellStyle name="Comma 2 3 3 3 4" xfId="524"/>
    <cellStyle name="Comma 2 3 3 3 5" xfId="2700"/>
    <cellStyle name="Comma 2 3 3 3 6" xfId="520"/>
    <cellStyle name="Comma 2 3 3 4" xfId="525"/>
    <cellStyle name="Comma 2 3 3 4 2" xfId="526"/>
    <cellStyle name="Comma 2 3 3 4 2 2" xfId="527"/>
    <cellStyle name="Comma 2 3 3 4 3" xfId="528"/>
    <cellStyle name="Comma 2 3 3 4 4" xfId="529"/>
    <cellStyle name="Comma 2 3 3 5" xfId="530"/>
    <cellStyle name="Comma 2 3 3 5 2" xfId="531"/>
    <cellStyle name="Comma 2 3 3 5 2 2" xfId="532"/>
    <cellStyle name="Comma 2 3 3 5 3" xfId="533"/>
    <cellStyle name="Comma 2 3 3 5 4" xfId="534"/>
    <cellStyle name="Comma 2 3 3 6" xfId="535"/>
    <cellStyle name="Comma 2 3 3 6 2" xfId="536"/>
    <cellStyle name="Comma 2 3 3 6 2 2" xfId="537"/>
    <cellStyle name="Comma 2 3 3 6 3" xfId="538"/>
    <cellStyle name="Comma 2 3 3 6 4" xfId="539"/>
    <cellStyle name="Comma 2 3 3 7" xfId="540"/>
    <cellStyle name="Comma 2 3 3 7 2" xfId="541"/>
    <cellStyle name="Comma 2 3 3 7 3" xfId="542"/>
    <cellStyle name="Comma 2 3 3 8" xfId="543"/>
    <cellStyle name="Comma 2 3 3 8 2" xfId="544"/>
    <cellStyle name="Comma 2 3 3 9" xfId="545"/>
    <cellStyle name="Comma 2 3 4" xfId="84"/>
    <cellStyle name="Comma 2 3 4 10" xfId="547"/>
    <cellStyle name="Comma 2 3 4 11" xfId="2601"/>
    <cellStyle name="Comma 2 3 4 12" xfId="2660"/>
    <cellStyle name="Comma 2 3 4 13" xfId="546"/>
    <cellStyle name="Comma 2 3 4 2" xfId="138"/>
    <cellStyle name="Comma 2 3 4 2 10" xfId="2714"/>
    <cellStyle name="Comma 2 3 4 2 11" xfId="548"/>
    <cellStyle name="Comma 2 3 4 2 2" xfId="549"/>
    <cellStyle name="Comma 2 3 4 2 2 2" xfId="550"/>
    <cellStyle name="Comma 2 3 4 2 2 2 2" xfId="551"/>
    <cellStyle name="Comma 2 3 4 2 2 3" xfId="552"/>
    <cellStyle name="Comma 2 3 4 2 2 4" xfId="553"/>
    <cellStyle name="Comma 2 3 4 2 3" xfId="554"/>
    <cellStyle name="Comma 2 3 4 2 3 2" xfId="555"/>
    <cellStyle name="Comma 2 3 4 2 3 2 2" xfId="556"/>
    <cellStyle name="Comma 2 3 4 2 3 3" xfId="557"/>
    <cellStyle name="Comma 2 3 4 2 3 4" xfId="558"/>
    <cellStyle name="Comma 2 3 4 2 4" xfId="559"/>
    <cellStyle name="Comma 2 3 4 2 4 2" xfId="560"/>
    <cellStyle name="Comma 2 3 4 2 4 2 2" xfId="561"/>
    <cellStyle name="Comma 2 3 4 2 4 3" xfId="562"/>
    <cellStyle name="Comma 2 3 4 2 4 4" xfId="563"/>
    <cellStyle name="Comma 2 3 4 2 5" xfId="564"/>
    <cellStyle name="Comma 2 3 4 2 5 2" xfId="565"/>
    <cellStyle name="Comma 2 3 4 2 5 2 2" xfId="566"/>
    <cellStyle name="Comma 2 3 4 2 5 3" xfId="567"/>
    <cellStyle name="Comma 2 3 4 2 5 4" xfId="568"/>
    <cellStyle name="Comma 2 3 4 2 6" xfId="569"/>
    <cellStyle name="Comma 2 3 4 2 6 2" xfId="570"/>
    <cellStyle name="Comma 2 3 4 2 6 3" xfId="571"/>
    <cellStyle name="Comma 2 3 4 2 7" xfId="572"/>
    <cellStyle name="Comma 2 3 4 2 7 2" xfId="573"/>
    <cellStyle name="Comma 2 3 4 2 8" xfId="574"/>
    <cellStyle name="Comma 2 3 4 2 9" xfId="575"/>
    <cellStyle name="Comma 2 3 4 3" xfId="576"/>
    <cellStyle name="Comma 2 3 4 3 2" xfId="577"/>
    <cellStyle name="Comma 2 3 4 3 2 2" xfId="578"/>
    <cellStyle name="Comma 2 3 4 3 3" xfId="579"/>
    <cellStyle name="Comma 2 3 4 3 4" xfId="580"/>
    <cellStyle name="Comma 2 3 4 4" xfId="581"/>
    <cellStyle name="Comma 2 3 4 4 2" xfId="582"/>
    <cellStyle name="Comma 2 3 4 4 2 2" xfId="583"/>
    <cellStyle name="Comma 2 3 4 4 3" xfId="584"/>
    <cellStyle name="Comma 2 3 4 4 4" xfId="585"/>
    <cellStyle name="Comma 2 3 4 5" xfId="586"/>
    <cellStyle name="Comma 2 3 4 5 2" xfId="587"/>
    <cellStyle name="Comma 2 3 4 5 2 2" xfId="588"/>
    <cellStyle name="Comma 2 3 4 5 3" xfId="589"/>
    <cellStyle name="Comma 2 3 4 5 4" xfId="590"/>
    <cellStyle name="Comma 2 3 4 6" xfId="591"/>
    <cellStyle name="Comma 2 3 4 6 2" xfId="592"/>
    <cellStyle name="Comma 2 3 4 6 2 2" xfId="593"/>
    <cellStyle name="Comma 2 3 4 6 3" xfId="594"/>
    <cellStyle name="Comma 2 3 4 6 4" xfId="595"/>
    <cellStyle name="Comma 2 3 4 7" xfId="596"/>
    <cellStyle name="Comma 2 3 4 7 2" xfId="597"/>
    <cellStyle name="Comma 2 3 4 7 3" xfId="598"/>
    <cellStyle name="Comma 2 3 4 8" xfId="599"/>
    <cellStyle name="Comma 2 3 4 8 2" xfId="600"/>
    <cellStyle name="Comma 2 3 4 9" xfId="601"/>
    <cellStyle name="Comma 2 3 5" xfId="111"/>
    <cellStyle name="Comma 2 3 5 10" xfId="2687"/>
    <cellStyle name="Comma 2 3 5 11" xfId="602"/>
    <cellStyle name="Comma 2 3 5 2" xfId="603"/>
    <cellStyle name="Comma 2 3 5 2 2" xfId="604"/>
    <cellStyle name="Comma 2 3 5 2 2 2" xfId="605"/>
    <cellStyle name="Comma 2 3 5 2 3" xfId="606"/>
    <cellStyle name="Comma 2 3 5 2 4" xfId="607"/>
    <cellStyle name="Comma 2 3 5 3" xfId="608"/>
    <cellStyle name="Comma 2 3 5 3 2" xfId="609"/>
    <cellStyle name="Comma 2 3 5 3 2 2" xfId="610"/>
    <cellStyle name="Comma 2 3 5 3 3" xfId="611"/>
    <cellStyle name="Comma 2 3 5 3 4" xfId="612"/>
    <cellStyle name="Comma 2 3 5 4" xfId="613"/>
    <cellStyle name="Comma 2 3 5 4 2" xfId="614"/>
    <cellStyle name="Comma 2 3 5 4 2 2" xfId="615"/>
    <cellStyle name="Comma 2 3 5 4 3" xfId="616"/>
    <cellStyle name="Comma 2 3 5 4 4" xfId="617"/>
    <cellStyle name="Comma 2 3 5 5" xfId="618"/>
    <cellStyle name="Comma 2 3 5 5 2" xfId="619"/>
    <cellStyle name="Comma 2 3 5 5 2 2" xfId="620"/>
    <cellStyle name="Comma 2 3 5 5 3" xfId="621"/>
    <cellStyle name="Comma 2 3 5 5 4" xfId="622"/>
    <cellStyle name="Comma 2 3 5 6" xfId="623"/>
    <cellStyle name="Comma 2 3 5 6 2" xfId="624"/>
    <cellStyle name="Comma 2 3 5 6 3" xfId="625"/>
    <cellStyle name="Comma 2 3 5 7" xfId="626"/>
    <cellStyle name="Comma 2 3 5 7 2" xfId="627"/>
    <cellStyle name="Comma 2 3 5 8" xfId="628"/>
    <cellStyle name="Comma 2 3 5 9" xfId="629"/>
    <cellStyle name="Comma 2 3 6" xfId="630"/>
    <cellStyle name="Comma 2 3 6 2" xfId="631"/>
    <cellStyle name="Comma 2 3 6 2 2" xfId="632"/>
    <cellStyle name="Comma 2 3 6 3" xfId="633"/>
    <cellStyle name="Comma 2 3 6 4" xfId="634"/>
    <cellStyle name="Comma 2 3 7" xfId="635"/>
    <cellStyle name="Comma 2 3 7 2" xfId="636"/>
    <cellStyle name="Comma 2 3 7 2 2" xfId="637"/>
    <cellStyle name="Comma 2 3 7 3" xfId="638"/>
    <cellStyle name="Comma 2 3 7 4" xfId="639"/>
    <cellStyle name="Comma 2 3 8" xfId="640"/>
    <cellStyle name="Comma 2 3 8 2" xfId="641"/>
    <cellStyle name="Comma 2 3 8 2 2" xfId="642"/>
    <cellStyle name="Comma 2 3 8 3" xfId="643"/>
    <cellStyle name="Comma 2 3 8 4" xfId="644"/>
    <cellStyle name="Comma 2 3 9" xfId="645"/>
    <cellStyle name="Comma 2 3 9 2" xfId="646"/>
    <cellStyle name="Comma 2 3 9 2 2" xfId="647"/>
    <cellStyle name="Comma 2 3 9 3" xfId="648"/>
    <cellStyle name="Comma 2 3 9 4" xfId="649"/>
    <cellStyle name="Comma 2 4" xfId="59"/>
    <cellStyle name="Comma 2 4 10" xfId="651"/>
    <cellStyle name="Comma 2 4 10 2" xfId="652"/>
    <cellStyle name="Comma 2 4 10 3" xfId="653"/>
    <cellStyle name="Comma 2 4 11" xfId="654"/>
    <cellStyle name="Comma 2 4 11 2" xfId="655"/>
    <cellStyle name="Comma 2 4 12" xfId="656"/>
    <cellStyle name="Comma 2 4 13" xfId="657"/>
    <cellStyle name="Comma 2 4 14" xfId="2577"/>
    <cellStyle name="Comma 2 4 15" xfId="2637"/>
    <cellStyle name="Comma 2 4 16" xfId="650"/>
    <cellStyle name="Comma 2 4 2" xfId="72"/>
    <cellStyle name="Comma 2 4 2 10" xfId="659"/>
    <cellStyle name="Comma 2 4 2 11" xfId="2590"/>
    <cellStyle name="Comma 2 4 2 12" xfId="2650"/>
    <cellStyle name="Comma 2 4 2 13" xfId="658"/>
    <cellStyle name="Comma 2 4 2 2" xfId="101"/>
    <cellStyle name="Comma 2 4 2 2 10" xfId="2618"/>
    <cellStyle name="Comma 2 4 2 2 11" xfId="2677"/>
    <cellStyle name="Comma 2 4 2 2 12" xfId="660"/>
    <cellStyle name="Comma 2 4 2 2 2" xfId="155"/>
    <cellStyle name="Comma 2 4 2 2 2 2" xfId="662"/>
    <cellStyle name="Comma 2 4 2 2 2 2 2" xfId="663"/>
    <cellStyle name="Comma 2 4 2 2 2 3" xfId="664"/>
    <cellStyle name="Comma 2 4 2 2 2 4" xfId="665"/>
    <cellStyle name="Comma 2 4 2 2 2 5" xfId="2731"/>
    <cellStyle name="Comma 2 4 2 2 2 6" xfId="661"/>
    <cellStyle name="Comma 2 4 2 2 3" xfId="666"/>
    <cellStyle name="Comma 2 4 2 2 3 2" xfId="667"/>
    <cellStyle name="Comma 2 4 2 2 3 2 2" xfId="668"/>
    <cellStyle name="Comma 2 4 2 2 3 3" xfId="669"/>
    <cellStyle name="Comma 2 4 2 2 3 4" xfId="670"/>
    <cellStyle name="Comma 2 4 2 2 4" xfId="671"/>
    <cellStyle name="Comma 2 4 2 2 4 2" xfId="672"/>
    <cellStyle name="Comma 2 4 2 2 4 2 2" xfId="673"/>
    <cellStyle name="Comma 2 4 2 2 4 3" xfId="674"/>
    <cellStyle name="Comma 2 4 2 2 4 4" xfId="675"/>
    <cellStyle name="Comma 2 4 2 2 5" xfId="676"/>
    <cellStyle name="Comma 2 4 2 2 5 2" xfId="677"/>
    <cellStyle name="Comma 2 4 2 2 5 2 2" xfId="678"/>
    <cellStyle name="Comma 2 4 2 2 5 3" xfId="679"/>
    <cellStyle name="Comma 2 4 2 2 5 4" xfId="680"/>
    <cellStyle name="Comma 2 4 2 2 6" xfId="681"/>
    <cellStyle name="Comma 2 4 2 2 6 2" xfId="682"/>
    <cellStyle name="Comma 2 4 2 2 6 3" xfId="683"/>
    <cellStyle name="Comma 2 4 2 2 7" xfId="684"/>
    <cellStyle name="Comma 2 4 2 2 7 2" xfId="685"/>
    <cellStyle name="Comma 2 4 2 2 8" xfId="686"/>
    <cellStyle name="Comma 2 4 2 2 9" xfId="687"/>
    <cellStyle name="Comma 2 4 2 3" xfId="128"/>
    <cellStyle name="Comma 2 4 2 3 2" xfId="689"/>
    <cellStyle name="Comma 2 4 2 3 2 2" xfId="690"/>
    <cellStyle name="Comma 2 4 2 3 3" xfId="691"/>
    <cellStyle name="Comma 2 4 2 3 4" xfId="692"/>
    <cellStyle name="Comma 2 4 2 3 5" xfId="2704"/>
    <cellStyle name="Comma 2 4 2 3 6" xfId="688"/>
    <cellStyle name="Comma 2 4 2 4" xfId="693"/>
    <cellStyle name="Comma 2 4 2 4 2" xfId="694"/>
    <cellStyle name="Comma 2 4 2 4 2 2" xfId="695"/>
    <cellStyle name="Comma 2 4 2 4 3" xfId="696"/>
    <cellStyle name="Comma 2 4 2 4 4" xfId="697"/>
    <cellStyle name="Comma 2 4 2 5" xfId="698"/>
    <cellStyle name="Comma 2 4 2 5 2" xfId="699"/>
    <cellStyle name="Comma 2 4 2 5 2 2" xfId="700"/>
    <cellStyle name="Comma 2 4 2 5 3" xfId="701"/>
    <cellStyle name="Comma 2 4 2 5 4" xfId="702"/>
    <cellStyle name="Comma 2 4 2 6" xfId="703"/>
    <cellStyle name="Comma 2 4 2 6 2" xfId="704"/>
    <cellStyle name="Comma 2 4 2 6 2 2" xfId="705"/>
    <cellStyle name="Comma 2 4 2 6 3" xfId="706"/>
    <cellStyle name="Comma 2 4 2 6 4" xfId="707"/>
    <cellStyle name="Comma 2 4 2 7" xfId="708"/>
    <cellStyle name="Comma 2 4 2 7 2" xfId="709"/>
    <cellStyle name="Comma 2 4 2 7 3" xfId="710"/>
    <cellStyle name="Comma 2 4 2 8" xfId="711"/>
    <cellStyle name="Comma 2 4 2 8 2" xfId="712"/>
    <cellStyle name="Comma 2 4 2 9" xfId="713"/>
    <cellStyle name="Comma 2 4 3" xfId="88"/>
    <cellStyle name="Comma 2 4 3 10" xfId="715"/>
    <cellStyle name="Comma 2 4 3 11" xfId="2605"/>
    <cellStyle name="Comma 2 4 3 12" xfId="2664"/>
    <cellStyle name="Comma 2 4 3 13" xfId="714"/>
    <cellStyle name="Comma 2 4 3 2" xfId="142"/>
    <cellStyle name="Comma 2 4 3 2 10" xfId="2718"/>
    <cellStyle name="Comma 2 4 3 2 11" xfId="716"/>
    <cellStyle name="Comma 2 4 3 2 2" xfId="717"/>
    <cellStyle name="Comma 2 4 3 2 2 2" xfId="718"/>
    <cellStyle name="Comma 2 4 3 2 2 2 2" xfId="719"/>
    <cellStyle name="Comma 2 4 3 2 2 3" xfId="720"/>
    <cellStyle name="Comma 2 4 3 2 2 4" xfId="721"/>
    <cellStyle name="Comma 2 4 3 2 3" xfId="722"/>
    <cellStyle name="Comma 2 4 3 2 3 2" xfId="723"/>
    <cellStyle name="Comma 2 4 3 2 3 2 2" xfId="724"/>
    <cellStyle name="Comma 2 4 3 2 3 3" xfId="725"/>
    <cellStyle name="Comma 2 4 3 2 3 4" xfId="726"/>
    <cellStyle name="Comma 2 4 3 2 4" xfId="727"/>
    <cellStyle name="Comma 2 4 3 2 4 2" xfId="728"/>
    <cellStyle name="Comma 2 4 3 2 4 2 2" xfId="729"/>
    <cellStyle name="Comma 2 4 3 2 4 3" xfId="730"/>
    <cellStyle name="Comma 2 4 3 2 4 4" xfId="731"/>
    <cellStyle name="Comma 2 4 3 2 5" xfId="732"/>
    <cellStyle name="Comma 2 4 3 2 5 2" xfId="733"/>
    <cellStyle name="Comma 2 4 3 2 5 2 2" xfId="734"/>
    <cellStyle name="Comma 2 4 3 2 5 3" xfId="735"/>
    <cellStyle name="Comma 2 4 3 2 5 4" xfId="736"/>
    <cellStyle name="Comma 2 4 3 2 6" xfId="737"/>
    <cellStyle name="Comma 2 4 3 2 6 2" xfId="738"/>
    <cellStyle name="Comma 2 4 3 2 6 3" xfId="739"/>
    <cellStyle name="Comma 2 4 3 2 7" xfId="740"/>
    <cellStyle name="Comma 2 4 3 2 7 2" xfId="741"/>
    <cellStyle name="Comma 2 4 3 2 8" xfId="742"/>
    <cellStyle name="Comma 2 4 3 2 9" xfId="743"/>
    <cellStyle name="Comma 2 4 3 3" xfId="744"/>
    <cellStyle name="Comma 2 4 3 3 2" xfId="745"/>
    <cellStyle name="Comma 2 4 3 3 2 2" xfId="746"/>
    <cellStyle name="Comma 2 4 3 3 3" xfId="747"/>
    <cellStyle name="Comma 2 4 3 3 4" xfId="748"/>
    <cellStyle name="Comma 2 4 3 4" xfId="749"/>
    <cellStyle name="Comma 2 4 3 4 2" xfId="750"/>
    <cellStyle name="Comma 2 4 3 4 2 2" xfId="751"/>
    <cellStyle name="Comma 2 4 3 4 3" xfId="752"/>
    <cellStyle name="Comma 2 4 3 4 4" xfId="753"/>
    <cellStyle name="Comma 2 4 3 5" xfId="754"/>
    <cellStyle name="Comma 2 4 3 5 2" xfId="755"/>
    <cellStyle name="Comma 2 4 3 5 2 2" xfId="756"/>
    <cellStyle name="Comma 2 4 3 5 3" xfId="757"/>
    <cellStyle name="Comma 2 4 3 5 4" xfId="758"/>
    <cellStyle name="Comma 2 4 3 6" xfId="759"/>
    <cellStyle name="Comma 2 4 3 6 2" xfId="760"/>
    <cellStyle name="Comma 2 4 3 6 2 2" xfId="761"/>
    <cellStyle name="Comma 2 4 3 6 3" xfId="762"/>
    <cellStyle name="Comma 2 4 3 6 4" xfId="763"/>
    <cellStyle name="Comma 2 4 3 7" xfId="764"/>
    <cellStyle name="Comma 2 4 3 7 2" xfId="765"/>
    <cellStyle name="Comma 2 4 3 7 3" xfId="766"/>
    <cellStyle name="Comma 2 4 3 8" xfId="767"/>
    <cellStyle name="Comma 2 4 3 8 2" xfId="768"/>
    <cellStyle name="Comma 2 4 3 9" xfId="769"/>
    <cellStyle name="Comma 2 4 4" xfId="115"/>
    <cellStyle name="Comma 2 4 4 10" xfId="771"/>
    <cellStyle name="Comma 2 4 4 11" xfId="2691"/>
    <cellStyle name="Comma 2 4 4 12" xfId="770"/>
    <cellStyle name="Comma 2 4 4 2" xfId="772"/>
    <cellStyle name="Comma 2 4 4 2 2" xfId="773"/>
    <cellStyle name="Comma 2 4 4 2 2 2" xfId="774"/>
    <cellStyle name="Comma 2 4 4 2 2 2 2" xfId="775"/>
    <cellStyle name="Comma 2 4 4 2 2 3" xfId="776"/>
    <cellStyle name="Comma 2 4 4 2 2 4" xfId="777"/>
    <cellStyle name="Comma 2 4 4 2 3" xfId="778"/>
    <cellStyle name="Comma 2 4 4 2 3 2" xfId="779"/>
    <cellStyle name="Comma 2 4 4 2 3 2 2" xfId="780"/>
    <cellStyle name="Comma 2 4 4 2 3 3" xfId="781"/>
    <cellStyle name="Comma 2 4 4 2 3 4" xfId="782"/>
    <cellStyle name="Comma 2 4 4 2 4" xfId="783"/>
    <cellStyle name="Comma 2 4 4 2 4 2" xfId="784"/>
    <cellStyle name="Comma 2 4 4 2 4 2 2" xfId="785"/>
    <cellStyle name="Comma 2 4 4 2 4 3" xfId="786"/>
    <cellStyle name="Comma 2 4 4 2 4 4" xfId="787"/>
    <cellStyle name="Comma 2 4 4 2 5" xfId="788"/>
    <cellStyle name="Comma 2 4 4 2 5 2" xfId="789"/>
    <cellStyle name="Comma 2 4 4 2 5 2 2" xfId="790"/>
    <cellStyle name="Comma 2 4 4 2 5 3" xfId="791"/>
    <cellStyle name="Comma 2 4 4 2 5 4" xfId="792"/>
    <cellStyle name="Comma 2 4 4 2 6" xfId="793"/>
    <cellStyle name="Comma 2 4 4 2 6 2" xfId="794"/>
    <cellStyle name="Comma 2 4 4 2 6 3" xfId="795"/>
    <cellStyle name="Comma 2 4 4 2 7" xfId="796"/>
    <cellStyle name="Comma 2 4 4 2 7 2" xfId="797"/>
    <cellStyle name="Comma 2 4 4 2 8" xfId="798"/>
    <cellStyle name="Comma 2 4 4 2 9" xfId="799"/>
    <cellStyle name="Comma 2 4 4 3" xfId="800"/>
    <cellStyle name="Comma 2 4 4 3 2" xfId="801"/>
    <cellStyle name="Comma 2 4 4 3 2 2" xfId="802"/>
    <cellStyle name="Comma 2 4 4 3 3" xfId="803"/>
    <cellStyle name="Comma 2 4 4 3 4" xfId="804"/>
    <cellStyle name="Comma 2 4 4 4" xfId="805"/>
    <cellStyle name="Comma 2 4 4 4 2" xfId="806"/>
    <cellStyle name="Comma 2 4 4 4 2 2" xfId="807"/>
    <cellStyle name="Comma 2 4 4 4 3" xfId="808"/>
    <cellStyle name="Comma 2 4 4 4 4" xfId="809"/>
    <cellStyle name="Comma 2 4 4 5" xfId="810"/>
    <cellStyle name="Comma 2 4 4 5 2" xfId="811"/>
    <cellStyle name="Comma 2 4 4 5 2 2" xfId="812"/>
    <cellStyle name="Comma 2 4 4 5 3" xfId="813"/>
    <cellStyle name="Comma 2 4 4 5 4" xfId="814"/>
    <cellStyle name="Comma 2 4 4 6" xfId="815"/>
    <cellStyle name="Comma 2 4 4 6 2" xfId="816"/>
    <cellStyle name="Comma 2 4 4 6 2 2" xfId="817"/>
    <cellStyle name="Comma 2 4 4 6 3" xfId="818"/>
    <cellStyle name="Comma 2 4 4 6 4" xfId="819"/>
    <cellStyle name="Comma 2 4 4 7" xfId="820"/>
    <cellStyle name="Comma 2 4 4 7 2" xfId="821"/>
    <cellStyle name="Comma 2 4 4 7 3" xfId="822"/>
    <cellStyle name="Comma 2 4 4 8" xfId="823"/>
    <cellStyle name="Comma 2 4 4 8 2" xfId="824"/>
    <cellStyle name="Comma 2 4 4 9" xfId="825"/>
    <cellStyle name="Comma 2 4 5" xfId="826"/>
    <cellStyle name="Comma 2 4 5 2" xfId="827"/>
    <cellStyle name="Comma 2 4 5 2 2" xfId="828"/>
    <cellStyle name="Comma 2 4 5 2 2 2" xfId="829"/>
    <cellStyle name="Comma 2 4 5 2 3" xfId="830"/>
    <cellStyle name="Comma 2 4 5 2 4" xfId="831"/>
    <cellStyle name="Comma 2 4 5 3" xfId="832"/>
    <cellStyle name="Comma 2 4 5 3 2" xfId="833"/>
    <cellStyle name="Comma 2 4 5 3 2 2" xfId="834"/>
    <cellStyle name="Comma 2 4 5 3 3" xfId="835"/>
    <cellStyle name="Comma 2 4 5 3 4" xfId="836"/>
    <cellStyle name="Comma 2 4 5 4" xfId="837"/>
    <cellStyle name="Comma 2 4 5 4 2" xfId="838"/>
    <cellStyle name="Comma 2 4 5 4 2 2" xfId="839"/>
    <cellStyle name="Comma 2 4 5 4 3" xfId="840"/>
    <cellStyle name="Comma 2 4 5 4 4" xfId="841"/>
    <cellStyle name="Comma 2 4 5 5" xfId="842"/>
    <cellStyle name="Comma 2 4 5 5 2" xfId="843"/>
    <cellStyle name="Comma 2 4 5 5 2 2" xfId="844"/>
    <cellStyle name="Comma 2 4 5 5 3" xfId="845"/>
    <cellStyle name="Comma 2 4 5 5 4" xfId="846"/>
    <cellStyle name="Comma 2 4 5 6" xfId="847"/>
    <cellStyle name="Comma 2 4 5 6 2" xfId="848"/>
    <cellStyle name="Comma 2 4 5 6 3" xfId="849"/>
    <cellStyle name="Comma 2 4 5 7" xfId="850"/>
    <cellStyle name="Comma 2 4 5 7 2" xfId="851"/>
    <cellStyle name="Comma 2 4 5 8" xfId="852"/>
    <cellStyle name="Comma 2 4 5 9" xfId="853"/>
    <cellStyle name="Comma 2 4 6" xfId="854"/>
    <cellStyle name="Comma 2 4 6 2" xfId="855"/>
    <cellStyle name="Comma 2 4 6 2 2" xfId="856"/>
    <cellStyle name="Comma 2 4 6 3" xfId="857"/>
    <cellStyle name="Comma 2 4 6 4" xfId="858"/>
    <cellStyle name="Comma 2 4 7" xfId="859"/>
    <cellStyle name="Comma 2 4 7 2" xfId="860"/>
    <cellStyle name="Comma 2 4 7 2 2" xfId="861"/>
    <cellStyle name="Comma 2 4 7 3" xfId="862"/>
    <cellStyle name="Comma 2 4 7 4" xfId="863"/>
    <cellStyle name="Comma 2 4 8" xfId="864"/>
    <cellStyle name="Comma 2 4 8 2" xfId="865"/>
    <cellStyle name="Comma 2 4 8 2 2" xfId="866"/>
    <cellStyle name="Comma 2 4 8 3" xfId="867"/>
    <cellStyle name="Comma 2 4 8 4" xfId="868"/>
    <cellStyle name="Comma 2 4 9" xfId="869"/>
    <cellStyle name="Comma 2 4 9 2" xfId="870"/>
    <cellStyle name="Comma 2 4 9 2 2" xfId="871"/>
    <cellStyle name="Comma 2 4 9 3" xfId="872"/>
    <cellStyle name="Comma 2 4 9 4" xfId="873"/>
    <cellStyle name="Comma 2 5" xfId="65"/>
    <cellStyle name="Comma 2 5 10" xfId="875"/>
    <cellStyle name="Comma 2 5 10 2" xfId="876"/>
    <cellStyle name="Comma 2 5 10 3" xfId="877"/>
    <cellStyle name="Comma 2 5 11" xfId="878"/>
    <cellStyle name="Comma 2 5 11 2" xfId="879"/>
    <cellStyle name="Comma 2 5 12" xfId="880"/>
    <cellStyle name="Comma 2 5 13" xfId="881"/>
    <cellStyle name="Comma 2 5 14" xfId="2583"/>
    <cellStyle name="Comma 2 5 15" xfId="2643"/>
    <cellStyle name="Comma 2 5 16" xfId="874"/>
    <cellStyle name="Comma 2 5 2" xfId="94"/>
    <cellStyle name="Comma 2 5 2 10" xfId="883"/>
    <cellStyle name="Comma 2 5 2 11" xfId="2611"/>
    <cellStyle name="Comma 2 5 2 12" xfId="2670"/>
    <cellStyle name="Comma 2 5 2 13" xfId="882"/>
    <cellStyle name="Comma 2 5 2 2" xfId="148"/>
    <cellStyle name="Comma 2 5 2 2 10" xfId="2724"/>
    <cellStyle name="Comma 2 5 2 2 11" xfId="884"/>
    <cellStyle name="Comma 2 5 2 2 2" xfId="885"/>
    <cellStyle name="Comma 2 5 2 2 2 2" xfId="886"/>
    <cellStyle name="Comma 2 5 2 2 2 2 2" xfId="887"/>
    <cellStyle name="Comma 2 5 2 2 2 3" xfId="888"/>
    <cellStyle name="Comma 2 5 2 2 2 4" xfId="889"/>
    <cellStyle name="Comma 2 5 2 2 3" xfId="890"/>
    <cellStyle name="Comma 2 5 2 2 3 2" xfId="891"/>
    <cellStyle name="Comma 2 5 2 2 3 2 2" xfId="892"/>
    <cellStyle name="Comma 2 5 2 2 3 3" xfId="893"/>
    <cellStyle name="Comma 2 5 2 2 3 4" xfId="894"/>
    <cellStyle name="Comma 2 5 2 2 4" xfId="895"/>
    <cellStyle name="Comma 2 5 2 2 4 2" xfId="896"/>
    <cellStyle name="Comma 2 5 2 2 4 2 2" xfId="897"/>
    <cellStyle name="Comma 2 5 2 2 4 3" xfId="898"/>
    <cellStyle name="Comma 2 5 2 2 4 4" xfId="899"/>
    <cellStyle name="Comma 2 5 2 2 5" xfId="900"/>
    <cellStyle name="Comma 2 5 2 2 5 2" xfId="901"/>
    <cellStyle name="Comma 2 5 2 2 5 2 2" xfId="902"/>
    <cellStyle name="Comma 2 5 2 2 5 3" xfId="903"/>
    <cellStyle name="Comma 2 5 2 2 5 4" xfId="904"/>
    <cellStyle name="Comma 2 5 2 2 6" xfId="905"/>
    <cellStyle name="Comma 2 5 2 2 6 2" xfId="906"/>
    <cellStyle name="Comma 2 5 2 2 6 3" xfId="907"/>
    <cellStyle name="Comma 2 5 2 2 7" xfId="908"/>
    <cellStyle name="Comma 2 5 2 2 7 2" xfId="909"/>
    <cellStyle name="Comma 2 5 2 2 8" xfId="910"/>
    <cellStyle name="Comma 2 5 2 2 9" xfId="911"/>
    <cellStyle name="Comma 2 5 2 3" xfId="912"/>
    <cellStyle name="Comma 2 5 2 3 2" xfId="913"/>
    <cellStyle name="Comma 2 5 2 3 2 2" xfId="914"/>
    <cellStyle name="Comma 2 5 2 3 3" xfId="915"/>
    <cellStyle name="Comma 2 5 2 3 4" xfId="916"/>
    <cellStyle name="Comma 2 5 2 4" xfId="917"/>
    <cellStyle name="Comma 2 5 2 4 2" xfId="918"/>
    <cellStyle name="Comma 2 5 2 4 2 2" xfId="919"/>
    <cellStyle name="Comma 2 5 2 4 3" xfId="920"/>
    <cellStyle name="Comma 2 5 2 4 4" xfId="921"/>
    <cellStyle name="Comma 2 5 2 5" xfId="922"/>
    <cellStyle name="Comma 2 5 2 5 2" xfId="923"/>
    <cellStyle name="Comma 2 5 2 5 2 2" xfId="924"/>
    <cellStyle name="Comma 2 5 2 5 3" xfId="925"/>
    <cellStyle name="Comma 2 5 2 5 4" xfId="926"/>
    <cellStyle name="Comma 2 5 2 6" xfId="927"/>
    <cellStyle name="Comma 2 5 2 6 2" xfId="928"/>
    <cellStyle name="Comma 2 5 2 6 2 2" xfId="929"/>
    <cellStyle name="Comma 2 5 2 6 3" xfId="930"/>
    <cellStyle name="Comma 2 5 2 6 4" xfId="931"/>
    <cellStyle name="Comma 2 5 2 7" xfId="932"/>
    <cellStyle name="Comma 2 5 2 7 2" xfId="933"/>
    <cellStyle name="Comma 2 5 2 7 3" xfId="934"/>
    <cellStyle name="Comma 2 5 2 8" xfId="935"/>
    <cellStyle name="Comma 2 5 2 8 2" xfId="936"/>
    <cellStyle name="Comma 2 5 2 9" xfId="937"/>
    <cellStyle name="Comma 2 5 3" xfId="121"/>
    <cellStyle name="Comma 2 5 3 10" xfId="939"/>
    <cellStyle name="Comma 2 5 3 11" xfId="2697"/>
    <cellStyle name="Comma 2 5 3 12" xfId="938"/>
    <cellStyle name="Comma 2 5 3 2" xfId="940"/>
    <cellStyle name="Comma 2 5 3 2 2" xfId="941"/>
    <cellStyle name="Comma 2 5 3 2 2 2" xfId="942"/>
    <cellStyle name="Comma 2 5 3 2 2 2 2" xfId="943"/>
    <cellStyle name="Comma 2 5 3 2 2 3" xfId="944"/>
    <cellStyle name="Comma 2 5 3 2 2 4" xfId="945"/>
    <cellStyle name="Comma 2 5 3 2 3" xfId="946"/>
    <cellStyle name="Comma 2 5 3 2 3 2" xfId="947"/>
    <cellStyle name="Comma 2 5 3 2 3 2 2" xfId="948"/>
    <cellStyle name="Comma 2 5 3 2 3 3" xfId="949"/>
    <cellStyle name="Comma 2 5 3 2 3 4" xfId="950"/>
    <cellStyle name="Comma 2 5 3 2 4" xfId="951"/>
    <cellStyle name="Comma 2 5 3 2 4 2" xfId="952"/>
    <cellStyle name="Comma 2 5 3 2 4 2 2" xfId="953"/>
    <cellStyle name="Comma 2 5 3 2 4 3" xfId="954"/>
    <cellStyle name="Comma 2 5 3 2 4 4" xfId="955"/>
    <cellStyle name="Comma 2 5 3 2 5" xfId="956"/>
    <cellStyle name="Comma 2 5 3 2 5 2" xfId="957"/>
    <cellStyle name="Comma 2 5 3 2 5 2 2" xfId="958"/>
    <cellStyle name="Comma 2 5 3 2 5 3" xfId="959"/>
    <cellStyle name="Comma 2 5 3 2 5 4" xfId="960"/>
    <cellStyle name="Comma 2 5 3 2 6" xfId="961"/>
    <cellStyle name="Comma 2 5 3 2 6 2" xfId="962"/>
    <cellStyle name="Comma 2 5 3 2 6 3" xfId="963"/>
    <cellStyle name="Comma 2 5 3 2 7" xfId="964"/>
    <cellStyle name="Comma 2 5 3 2 7 2" xfId="965"/>
    <cellStyle name="Comma 2 5 3 2 8" xfId="966"/>
    <cellStyle name="Comma 2 5 3 2 9" xfId="967"/>
    <cellStyle name="Comma 2 5 3 3" xfId="968"/>
    <cellStyle name="Comma 2 5 3 3 2" xfId="969"/>
    <cellStyle name="Comma 2 5 3 3 2 2" xfId="970"/>
    <cellStyle name="Comma 2 5 3 3 3" xfId="971"/>
    <cellStyle name="Comma 2 5 3 3 4" xfId="972"/>
    <cellStyle name="Comma 2 5 3 4" xfId="973"/>
    <cellStyle name="Comma 2 5 3 4 2" xfId="974"/>
    <cellStyle name="Comma 2 5 3 4 2 2" xfId="975"/>
    <cellStyle name="Comma 2 5 3 4 3" xfId="976"/>
    <cellStyle name="Comma 2 5 3 4 4" xfId="977"/>
    <cellStyle name="Comma 2 5 3 5" xfId="978"/>
    <cellStyle name="Comma 2 5 3 5 2" xfId="979"/>
    <cellStyle name="Comma 2 5 3 5 2 2" xfId="980"/>
    <cellStyle name="Comma 2 5 3 5 3" xfId="981"/>
    <cellStyle name="Comma 2 5 3 5 4" xfId="982"/>
    <cellStyle name="Comma 2 5 3 6" xfId="983"/>
    <cellStyle name="Comma 2 5 3 6 2" xfId="984"/>
    <cellStyle name="Comma 2 5 3 6 2 2" xfId="985"/>
    <cellStyle name="Comma 2 5 3 6 3" xfId="986"/>
    <cellStyle name="Comma 2 5 3 6 4" xfId="987"/>
    <cellStyle name="Comma 2 5 3 7" xfId="988"/>
    <cellStyle name="Comma 2 5 3 7 2" xfId="989"/>
    <cellStyle name="Comma 2 5 3 7 3" xfId="990"/>
    <cellStyle name="Comma 2 5 3 8" xfId="991"/>
    <cellStyle name="Comma 2 5 3 8 2" xfId="992"/>
    <cellStyle name="Comma 2 5 3 9" xfId="993"/>
    <cellStyle name="Comma 2 5 4" xfId="994"/>
    <cellStyle name="Comma 2 5 4 10" xfId="995"/>
    <cellStyle name="Comma 2 5 4 2" xfId="996"/>
    <cellStyle name="Comma 2 5 4 2 2" xfId="997"/>
    <cellStyle name="Comma 2 5 4 2 2 2" xfId="998"/>
    <cellStyle name="Comma 2 5 4 2 2 2 2" xfId="999"/>
    <cellStyle name="Comma 2 5 4 2 2 3" xfId="1000"/>
    <cellStyle name="Comma 2 5 4 2 2 4" xfId="1001"/>
    <cellStyle name="Comma 2 5 4 2 3" xfId="1002"/>
    <cellStyle name="Comma 2 5 4 2 3 2" xfId="1003"/>
    <cellStyle name="Comma 2 5 4 2 3 2 2" xfId="1004"/>
    <cellStyle name="Comma 2 5 4 2 3 3" xfId="1005"/>
    <cellStyle name="Comma 2 5 4 2 3 4" xfId="1006"/>
    <cellStyle name="Comma 2 5 4 2 4" xfId="1007"/>
    <cellStyle name="Comma 2 5 4 2 4 2" xfId="1008"/>
    <cellStyle name="Comma 2 5 4 2 4 2 2" xfId="1009"/>
    <cellStyle name="Comma 2 5 4 2 4 3" xfId="1010"/>
    <cellStyle name="Comma 2 5 4 2 4 4" xfId="1011"/>
    <cellStyle name="Comma 2 5 4 2 5" xfId="1012"/>
    <cellStyle name="Comma 2 5 4 2 5 2" xfId="1013"/>
    <cellStyle name="Comma 2 5 4 2 5 2 2" xfId="1014"/>
    <cellStyle name="Comma 2 5 4 2 5 3" xfId="1015"/>
    <cellStyle name="Comma 2 5 4 2 5 4" xfId="1016"/>
    <cellStyle name="Comma 2 5 4 2 6" xfId="1017"/>
    <cellStyle name="Comma 2 5 4 2 6 2" xfId="1018"/>
    <cellStyle name="Comma 2 5 4 2 6 3" xfId="1019"/>
    <cellStyle name="Comma 2 5 4 2 7" xfId="1020"/>
    <cellStyle name="Comma 2 5 4 2 7 2" xfId="1021"/>
    <cellStyle name="Comma 2 5 4 2 8" xfId="1022"/>
    <cellStyle name="Comma 2 5 4 2 9" xfId="1023"/>
    <cellStyle name="Comma 2 5 4 3" xfId="1024"/>
    <cellStyle name="Comma 2 5 4 3 2" xfId="1025"/>
    <cellStyle name="Comma 2 5 4 3 2 2" xfId="1026"/>
    <cellStyle name="Comma 2 5 4 3 3" xfId="1027"/>
    <cellStyle name="Comma 2 5 4 3 4" xfId="1028"/>
    <cellStyle name="Comma 2 5 4 4" xfId="1029"/>
    <cellStyle name="Comma 2 5 4 4 2" xfId="1030"/>
    <cellStyle name="Comma 2 5 4 4 2 2" xfId="1031"/>
    <cellStyle name="Comma 2 5 4 4 3" xfId="1032"/>
    <cellStyle name="Comma 2 5 4 4 4" xfId="1033"/>
    <cellStyle name="Comma 2 5 4 5" xfId="1034"/>
    <cellStyle name="Comma 2 5 4 5 2" xfId="1035"/>
    <cellStyle name="Comma 2 5 4 5 2 2" xfId="1036"/>
    <cellStyle name="Comma 2 5 4 5 3" xfId="1037"/>
    <cellStyle name="Comma 2 5 4 5 4" xfId="1038"/>
    <cellStyle name="Comma 2 5 4 6" xfId="1039"/>
    <cellStyle name="Comma 2 5 4 6 2" xfId="1040"/>
    <cellStyle name="Comma 2 5 4 6 2 2" xfId="1041"/>
    <cellStyle name="Comma 2 5 4 6 3" xfId="1042"/>
    <cellStyle name="Comma 2 5 4 6 4" xfId="1043"/>
    <cellStyle name="Comma 2 5 4 7" xfId="1044"/>
    <cellStyle name="Comma 2 5 4 7 2" xfId="1045"/>
    <cellStyle name="Comma 2 5 4 7 3" xfId="1046"/>
    <cellStyle name="Comma 2 5 4 8" xfId="1047"/>
    <cellStyle name="Comma 2 5 4 8 2" xfId="1048"/>
    <cellStyle name="Comma 2 5 4 9" xfId="1049"/>
    <cellStyle name="Comma 2 5 5" xfId="1050"/>
    <cellStyle name="Comma 2 5 5 2" xfId="1051"/>
    <cellStyle name="Comma 2 5 5 2 2" xfId="1052"/>
    <cellStyle name="Comma 2 5 5 2 2 2" xfId="1053"/>
    <cellStyle name="Comma 2 5 5 2 3" xfId="1054"/>
    <cellStyle name="Comma 2 5 5 2 4" xfId="1055"/>
    <cellStyle name="Comma 2 5 5 3" xfId="1056"/>
    <cellStyle name="Comma 2 5 5 3 2" xfId="1057"/>
    <cellStyle name="Comma 2 5 5 3 2 2" xfId="1058"/>
    <cellStyle name="Comma 2 5 5 3 3" xfId="1059"/>
    <cellStyle name="Comma 2 5 5 3 4" xfId="1060"/>
    <cellStyle name="Comma 2 5 5 4" xfId="1061"/>
    <cellStyle name="Comma 2 5 5 4 2" xfId="1062"/>
    <cellStyle name="Comma 2 5 5 4 2 2" xfId="1063"/>
    <cellStyle name="Comma 2 5 5 4 3" xfId="1064"/>
    <cellStyle name="Comma 2 5 5 4 4" xfId="1065"/>
    <cellStyle name="Comma 2 5 5 5" xfId="1066"/>
    <cellStyle name="Comma 2 5 5 5 2" xfId="1067"/>
    <cellStyle name="Comma 2 5 5 5 2 2" xfId="1068"/>
    <cellStyle name="Comma 2 5 5 5 3" xfId="1069"/>
    <cellStyle name="Comma 2 5 5 5 4" xfId="1070"/>
    <cellStyle name="Comma 2 5 5 6" xfId="1071"/>
    <cellStyle name="Comma 2 5 5 6 2" xfId="1072"/>
    <cellStyle name="Comma 2 5 5 6 3" xfId="1073"/>
    <cellStyle name="Comma 2 5 5 7" xfId="1074"/>
    <cellStyle name="Comma 2 5 5 7 2" xfId="1075"/>
    <cellStyle name="Comma 2 5 5 8" xfId="1076"/>
    <cellStyle name="Comma 2 5 5 9" xfId="1077"/>
    <cellStyle name="Comma 2 5 6" xfId="1078"/>
    <cellStyle name="Comma 2 5 6 2" xfId="1079"/>
    <cellStyle name="Comma 2 5 6 2 2" xfId="1080"/>
    <cellStyle name="Comma 2 5 6 3" xfId="1081"/>
    <cellStyle name="Comma 2 5 6 4" xfId="1082"/>
    <cellStyle name="Comma 2 5 7" xfId="1083"/>
    <cellStyle name="Comma 2 5 7 2" xfId="1084"/>
    <cellStyle name="Comma 2 5 7 2 2" xfId="1085"/>
    <cellStyle name="Comma 2 5 7 3" xfId="1086"/>
    <cellStyle name="Comma 2 5 7 4" xfId="1087"/>
    <cellStyle name="Comma 2 5 8" xfId="1088"/>
    <cellStyle name="Comma 2 5 8 2" xfId="1089"/>
    <cellStyle name="Comma 2 5 8 2 2" xfId="1090"/>
    <cellStyle name="Comma 2 5 8 3" xfId="1091"/>
    <cellStyle name="Comma 2 5 8 4" xfId="1092"/>
    <cellStyle name="Comma 2 5 9" xfId="1093"/>
    <cellStyle name="Comma 2 5 9 2" xfId="1094"/>
    <cellStyle name="Comma 2 5 9 2 2" xfId="1095"/>
    <cellStyle name="Comma 2 5 9 3" xfId="1096"/>
    <cellStyle name="Comma 2 5 9 4" xfId="1097"/>
    <cellStyle name="Comma 2 6" xfId="81"/>
    <cellStyle name="Comma 2 6 10" xfId="1099"/>
    <cellStyle name="Comma 2 6 11" xfId="2598"/>
    <cellStyle name="Comma 2 6 12" xfId="2657"/>
    <cellStyle name="Comma 2 6 13" xfId="1098"/>
    <cellStyle name="Comma 2 6 2" xfId="135"/>
    <cellStyle name="Comma 2 6 2 10" xfId="2711"/>
    <cellStyle name="Comma 2 6 2 11" xfId="1100"/>
    <cellStyle name="Comma 2 6 2 2" xfId="1101"/>
    <cellStyle name="Comma 2 6 2 2 2" xfId="1102"/>
    <cellStyle name="Comma 2 6 2 2 2 2" xfId="1103"/>
    <cellStyle name="Comma 2 6 2 2 3" xfId="1104"/>
    <cellStyle name="Comma 2 6 2 2 4" xfId="1105"/>
    <cellStyle name="Comma 2 6 2 3" xfId="1106"/>
    <cellStyle name="Comma 2 6 2 3 2" xfId="1107"/>
    <cellStyle name="Comma 2 6 2 3 2 2" xfId="1108"/>
    <cellStyle name="Comma 2 6 2 3 3" xfId="1109"/>
    <cellStyle name="Comma 2 6 2 3 4" xfId="1110"/>
    <cellStyle name="Comma 2 6 2 4" xfId="1111"/>
    <cellStyle name="Comma 2 6 2 4 2" xfId="1112"/>
    <cellStyle name="Comma 2 6 2 4 2 2" xfId="1113"/>
    <cellStyle name="Comma 2 6 2 4 3" xfId="1114"/>
    <cellStyle name="Comma 2 6 2 4 4" xfId="1115"/>
    <cellStyle name="Comma 2 6 2 5" xfId="1116"/>
    <cellStyle name="Comma 2 6 2 5 2" xfId="1117"/>
    <cellStyle name="Comma 2 6 2 5 2 2" xfId="1118"/>
    <cellStyle name="Comma 2 6 2 5 3" xfId="1119"/>
    <cellStyle name="Comma 2 6 2 5 4" xfId="1120"/>
    <cellStyle name="Comma 2 6 2 6" xfId="1121"/>
    <cellStyle name="Comma 2 6 2 6 2" xfId="1122"/>
    <cellStyle name="Comma 2 6 2 6 3" xfId="1123"/>
    <cellStyle name="Comma 2 6 2 7" xfId="1124"/>
    <cellStyle name="Comma 2 6 2 7 2" xfId="1125"/>
    <cellStyle name="Comma 2 6 2 8" xfId="1126"/>
    <cellStyle name="Comma 2 6 2 9" xfId="1127"/>
    <cellStyle name="Comma 2 6 3" xfId="1128"/>
    <cellStyle name="Comma 2 6 3 2" xfId="1129"/>
    <cellStyle name="Comma 2 6 3 2 2" xfId="1130"/>
    <cellStyle name="Comma 2 6 3 3" xfId="1131"/>
    <cellStyle name="Comma 2 6 3 4" xfId="1132"/>
    <cellStyle name="Comma 2 6 4" xfId="1133"/>
    <cellStyle name="Comma 2 6 4 2" xfId="1134"/>
    <cellStyle name="Comma 2 6 4 2 2" xfId="1135"/>
    <cellStyle name="Comma 2 6 4 3" xfId="1136"/>
    <cellStyle name="Comma 2 6 4 4" xfId="1137"/>
    <cellStyle name="Comma 2 6 5" xfId="1138"/>
    <cellStyle name="Comma 2 6 5 2" xfId="1139"/>
    <cellStyle name="Comma 2 6 5 2 2" xfId="1140"/>
    <cellStyle name="Comma 2 6 5 3" xfId="1141"/>
    <cellStyle name="Comma 2 6 5 4" xfId="1142"/>
    <cellStyle name="Comma 2 6 6" xfId="1143"/>
    <cellStyle name="Comma 2 6 6 2" xfId="1144"/>
    <cellStyle name="Comma 2 6 6 2 2" xfId="1145"/>
    <cellStyle name="Comma 2 6 6 3" xfId="1146"/>
    <cellStyle name="Comma 2 6 6 4" xfId="1147"/>
    <cellStyle name="Comma 2 6 7" xfId="1148"/>
    <cellStyle name="Comma 2 6 7 2" xfId="1149"/>
    <cellStyle name="Comma 2 6 7 3" xfId="1150"/>
    <cellStyle name="Comma 2 6 8" xfId="1151"/>
    <cellStyle name="Comma 2 6 8 2" xfId="1152"/>
    <cellStyle name="Comma 2 6 9" xfId="1153"/>
    <cellStyle name="Comma 2 7" xfId="108"/>
    <cellStyle name="Comma 2 7 10" xfId="1155"/>
    <cellStyle name="Comma 2 7 11" xfId="2684"/>
    <cellStyle name="Comma 2 7 12" xfId="1154"/>
    <cellStyle name="Comma 2 7 2" xfId="1156"/>
    <cellStyle name="Comma 2 7 2 2" xfId="1157"/>
    <cellStyle name="Comma 2 7 2 2 2" xfId="1158"/>
    <cellStyle name="Comma 2 7 2 2 2 2" xfId="1159"/>
    <cellStyle name="Comma 2 7 2 2 3" xfId="1160"/>
    <cellStyle name="Comma 2 7 2 2 4" xfId="1161"/>
    <cellStyle name="Comma 2 7 2 3" xfId="1162"/>
    <cellStyle name="Comma 2 7 2 3 2" xfId="1163"/>
    <cellStyle name="Comma 2 7 2 3 2 2" xfId="1164"/>
    <cellStyle name="Comma 2 7 2 3 3" xfId="1165"/>
    <cellStyle name="Comma 2 7 2 3 4" xfId="1166"/>
    <cellStyle name="Comma 2 7 2 4" xfId="1167"/>
    <cellStyle name="Comma 2 7 2 4 2" xfId="1168"/>
    <cellStyle name="Comma 2 7 2 4 2 2" xfId="1169"/>
    <cellStyle name="Comma 2 7 2 4 3" xfId="1170"/>
    <cellStyle name="Comma 2 7 2 4 4" xfId="1171"/>
    <cellStyle name="Comma 2 7 2 5" xfId="1172"/>
    <cellStyle name="Comma 2 7 2 5 2" xfId="1173"/>
    <cellStyle name="Comma 2 7 2 5 2 2" xfId="1174"/>
    <cellStyle name="Comma 2 7 2 5 3" xfId="1175"/>
    <cellStyle name="Comma 2 7 2 5 4" xfId="1176"/>
    <cellStyle name="Comma 2 7 2 6" xfId="1177"/>
    <cellStyle name="Comma 2 7 2 6 2" xfId="1178"/>
    <cellStyle name="Comma 2 7 2 6 3" xfId="1179"/>
    <cellStyle name="Comma 2 7 2 7" xfId="1180"/>
    <cellStyle name="Comma 2 7 2 7 2" xfId="1181"/>
    <cellStyle name="Comma 2 7 2 8" xfId="1182"/>
    <cellStyle name="Comma 2 7 2 9" xfId="1183"/>
    <cellStyle name="Comma 2 7 3" xfId="1184"/>
    <cellStyle name="Comma 2 7 3 2" xfId="1185"/>
    <cellStyle name="Comma 2 7 3 2 2" xfId="1186"/>
    <cellStyle name="Comma 2 7 3 3" xfId="1187"/>
    <cellStyle name="Comma 2 7 3 4" xfId="1188"/>
    <cellStyle name="Comma 2 7 4" xfId="1189"/>
    <cellStyle name="Comma 2 7 4 2" xfId="1190"/>
    <cellStyle name="Comma 2 7 4 2 2" xfId="1191"/>
    <cellStyle name="Comma 2 7 4 3" xfId="1192"/>
    <cellStyle name="Comma 2 7 4 4" xfId="1193"/>
    <cellStyle name="Comma 2 7 5" xfId="1194"/>
    <cellStyle name="Comma 2 7 5 2" xfId="1195"/>
    <cellStyle name="Comma 2 7 5 2 2" xfId="1196"/>
    <cellStyle name="Comma 2 7 5 3" xfId="1197"/>
    <cellStyle name="Comma 2 7 5 4" xfId="1198"/>
    <cellStyle name="Comma 2 7 6" xfId="1199"/>
    <cellStyle name="Comma 2 7 6 2" xfId="1200"/>
    <cellStyle name="Comma 2 7 6 2 2" xfId="1201"/>
    <cellStyle name="Comma 2 7 6 3" xfId="1202"/>
    <cellStyle name="Comma 2 7 6 4" xfId="1203"/>
    <cellStyle name="Comma 2 7 7" xfId="1204"/>
    <cellStyle name="Comma 2 7 7 2" xfId="1205"/>
    <cellStyle name="Comma 2 7 7 3" xfId="1206"/>
    <cellStyle name="Comma 2 7 8" xfId="1207"/>
    <cellStyle name="Comma 2 7 8 2" xfId="1208"/>
    <cellStyle name="Comma 2 7 9" xfId="1209"/>
    <cellStyle name="Comma 2 8" xfId="1210"/>
    <cellStyle name="Comma 2 8 10" xfId="1211"/>
    <cellStyle name="Comma 2 8 2" xfId="1212"/>
    <cellStyle name="Comma 2 8 2 2" xfId="1213"/>
    <cellStyle name="Comma 2 8 2 2 2" xfId="1214"/>
    <cellStyle name="Comma 2 8 2 2 2 2" xfId="1215"/>
    <cellStyle name="Comma 2 8 2 2 3" xfId="1216"/>
    <cellStyle name="Comma 2 8 2 2 4" xfId="1217"/>
    <cellStyle name="Comma 2 8 2 3" xfId="1218"/>
    <cellStyle name="Comma 2 8 2 3 2" xfId="1219"/>
    <cellStyle name="Comma 2 8 2 3 2 2" xfId="1220"/>
    <cellStyle name="Comma 2 8 2 3 3" xfId="1221"/>
    <cellStyle name="Comma 2 8 2 3 4" xfId="1222"/>
    <cellStyle name="Comma 2 8 2 4" xfId="1223"/>
    <cellStyle name="Comma 2 8 2 4 2" xfId="1224"/>
    <cellStyle name="Comma 2 8 2 4 2 2" xfId="1225"/>
    <cellStyle name="Comma 2 8 2 4 3" xfId="1226"/>
    <cellStyle name="Comma 2 8 2 4 4" xfId="1227"/>
    <cellStyle name="Comma 2 8 2 5" xfId="1228"/>
    <cellStyle name="Comma 2 8 2 5 2" xfId="1229"/>
    <cellStyle name="Comma 2 8 2 5 2 2" xfId="1230"/>
    <cellStyle name="Comma 2 8 2 5 3" xfId="1231"/>
    <cellStyle name="Comma 2 8 2 5 4" xfId="1232"/>
    <cellStyle name="Comma 2 8 2 6" xfId="1233"/>
    <cellStyle name="Comma 2 8 2 6 2" xfId="1234"/>
    <cellStyle name="Comma 2 8 2 6 3" xfId="1235"/>
    <cellStyle name="Comma 2 8 2 7" xfId="1236"/>
    <cellStyle name="Comma 2 8 2 7 2" xfId="1237"/>
    <cellStyle name="Comma 2 8 2 8" xfId="1238"/>
    <cellStyle name="Comma 2 8 2 9" xfId="1239"/>
    <cellStyle name="Comma 2 8 3" xfId="1240"/>
    <cellStyle name="Comma 2 8 3 2" xfId="1241"/>
    <cellStyle name="Comma 2 8 3 2 2" xfId="1242"/>
    <cellStyle name="Comma 2 8 3 3" xfId="1243"/>
    <cellStyle name="Comma 2 8 3 4" xfId="1244"/>
    <cellStyle name="Comma 2 8 4" xfId="1245"/>
    <cellStyle name="Comma 2 8 4 2" xfId="1246"/>
    <cellStyle name="Comma 2 8 4 2 2" xfId="1247"/>
    <cellStyle name="Comma 2 8 4 3" xfId="1248"/>
    <cellStyle name="Comma 2 8 4 4" xfId="1249"/>
    <cellStyle name="Comma 2 8 5" xfId="1250"/>
    <cellStyle name="Comma 2 8 5 2" xfId="1251"/>
    <cellStyle name="Comma 2 8 5 2 2" xfId="1252"/>
    <cellStyle name="Comma 2 8 5 3" xfId="1253"/>
    <cellStyle name="Comma 2 8 5 4" xfId="1254"/>
    <cellStyle name="Comma 2 8 6" xfId="1255"/>
    <cellStyle name="Comma 2 8 6 2" xfId="1256"/>
    <cellStyle name="Comma 2 8 6 2 2" xfId="1257"/>
    <cellStyle name="Comma 2 8 6 3" xfId="1258"/>
    <cellStyle name="Comma 2 8 6 4" xfId="1259"/>
    <cellStyle name="Comma 2 8 7" xfId="1260"/>
    <cellStyle name="Comma 2 8 7 2" xfId="1261"/>
    <cellStyle name="Comma 2 8 7 3" xfId="1262"/>
    <cellStyle name="Comma 2 8 8" xfId="1263"/>
    <cellStyle name="Comma 2 8 8 2" xfId="1264"/>
    <cellStyle name="Comma 2 8 9" xfId="1265"/>
    <cellStyle name="Comma 2 9" xfId="1266"/>
    <cellStyle name="Comma 2 9 2" xfId="1267"/>
    <cellStyle name="Comma 2 9 2 2" xfId="1268"/>
    <cellStyle name="Comma 2 9 2 2 2" xfId="1269"/>
    <cellStyle name="Comma 2 9 2 3" xfId="1270"/>
    <cellStyle name="Comma 2 9 2 4" xfId="1271"/>
    <cellStyle name="Comma 2 9 3" xfId="1272"/>
    <cellStyle name="Comma 2 9 3 2" xfId="1273"/>
    <cellStyle name="Comma 2 9 3 2 2" xfId="1274"/>
    <cellStyle name="Comma 2 9 3 3" xfId="1275"/>
    <cellStyle name="Comma 2 9 3 4" xfId="1276"/>
    <cellStyle name="Comma 2 9 4" xfId="1277"/>
    <cellStyle name="Comma 2 9 4 2" xfId="1278"/>
    <cellStyle name="Comma 2 9 4 2 2" xfId="1279"/>
    <cellStyle name="Comma 2 9 4 3" xfId="1280"/>
    <cellStyle name="Comma 2 9 4 4" xfId="1281"/>
    <cellStyle name="Comma 2 9 5" xfId="1282"/>
    <cellStyle name="Comma 2 9 5 2" xfId="1283"/>
    <cellStyle name="Comma 2 9 5 2 2" xfId="1284"/>
    <cellStyle name="Comma 2 9 5 3" xfId="1285"/>
    <cellStyle name="Comma 2 9 5 4" xfId="1286"/>
    <cellStyle name="Comma 2 9 6" xfId="1287"/>
    <cellStyle name="Comma 2 9 6 2" xfId="1288"/>
    <cellStyle name="Comma 2 9 6 3" xfId="1289"/>
    <cellStyle name="Comma 2 9 7" xfId="1290"/>
    <cellStyle name="Comma 2 9 7 2" xfId="1291"/>
    <cellStyle name="Comma 2 9 8" xfId="1292"/>
    <cellStyle name="Comma 2 9 9" xfId="1293"/>
    <cellStyle name="Comma 3" xfId="58"/>
    <cellStyle name="Comma 3 10" xfId="1295"/>
    <cellStyle name="Comma 3 10 2" xfId="1296"/>
    <cellStyle name="Comma 3 10 3" xfId="1297"/>
    <cellStyle name="Comma 3 11" xfId="1298"/>
    <cellStyle name="Comma 3 11 2" xfId="1299"/>
    <cellStyle name="Comma 3 12" xfId="1300"/>
    <cellStyle name="Comma 3 13" xfId="1301"/>
    <cellStyle name="Comma 3 14" xfId="1302"/>
    <cellStyle name="Comma 3 15" xfId="2576"/>
    <cellStyle name="Comma 3 16" xfId="2636"/>
    <cellStyle name="Comma 3 17" xfId="1294"/>
    <cellStyle name="Comma 3 2" xfId="71"/>
    <cellStyle name="Comma 3 2 10" xfId="1304"/>
    <cellStyle name="Comma 3 2 11" xfId="2589"/>
    <cellStyle name="Comma 3 2 12" xfId="2649"/>
    <cellStyle name="Comma 3 2 13" xfId="1303"/>
    <cellStyle name="Comma 3 2 2" xfId="100"/>
    <cellStyle name="Comma 3 2 2 10" xfId="2617"/>
    <cellStyle name="Comma 3 2 2 11" xfId="2676"/>
    <cellStyle name="Comma 3 2 2 12" xfId="1305"/>
    <cellStyle name="Comma 3 2 2 2" xfId="154"/>
    <cellStyle name="Comma 3 2 2 2 2" xfId="1307"/>
    <cellStyle name="Comma 3 2 2 2 2 2" xfId="1308"/>
    <cellStyle name="Comma 3 2 2 2 3" xfId="1309"/>
    <cellStyle name="Comma 3 2 2 2 4" xfId="1310"/>
    <cellStyle name="Comma 3 2 2 2 5" xfId="2730"/>
    <cellStyle name="Comma 3 2 2 2 6" xfId="1306"/>
    <cellStyle name="Comma 3 2 2 3" xfId="1311"/>
    <cellStyle name="Comma 3 2 2 3 2" xfId="1312"/>
    <cellStyle name="Comma 3 2 2 3 2 2" xfId="1313"/>
    <cellStyle name="Comma 3 2 2 3 3" xfId="1314"/>
    <cellStyle name="Comma 3 2 2 3 4" xfId="1315"/>
    <cellStyle name="Comma 3 2 2 4" xfId="1316"/>
    <cellStyle name="Comma 3 2 2 4 2" xfId="1317"/>
    <cellStyle name="Comma 3 2 2 4 2 2" xfId="1318"/>
    <cellStyle name="Comma 3 2 2 4 3" xfId="1319"/>
    <cellStyle name="Comma 3 2 2 4 4" xfId="1320"/>
    <cellStyle name="Comma 3 2 2 5" xfId="1321"/>
    <cellStyle name="Comma 3 2 2 5 2" xfId="1322"/>
    <cellStyle name="Comma 3 2 2 5 2 2" xfId="1323"/>
    <cellStyle name="Comma 3 2 2 5 3" xfId="1324"/>
    <cellStyle name="Comma 3 2 2 5 4" xfId="1325"/>
    <cellStyle name="Comma 3 2 2 6" xfId="1326"/>
    <cellStyle name="Comma 3 2 2 6 2" xfId="1327"/>
    <cellStyle name="Comma 3 2 2 6 3" xfId="1328"/>
    <cellStyle name="Comma 3 2 2 7" xfId="1329"/>
    <cellStyle name="Comma 3 2 2 7 2" xfId="1330"/>
    <cellStyle name="Comma 3 2 2 8" xfId="1331"/>
    <cellStyle name="Comma 3 2 2 9" xfId="1332"/>
    <cellStyle name="Comma 3 2 3" xfId="127"/>
    <cellStyle name="Comma 3 2 3 2" xfId="1334"/>
    <cellStyle name="Comma 3 2 3 2 2" xfId="1335"/>
    <cellStyle name="Comma 3 2 3 3" xfId="1336"/>
    <cellStyle name="Comma 3 2 3 4" xfId="1337"/>
    <cellStyle name="Comma 3 2 3 5" xfId="2703"/>
    <cellStyle name="Comma 3 2 3 6" xfId="1333"/>
    <cellStyle name="Comma 3 2 4" xfId="1338"/>
    <cellStyle name="Comma 3 2 4 2" xfId="1339"/>
    <cellStyle name="Comma 3 2 4 2 2" xfId="1340"/>
    <cellStyle name="Comma 3 2 4 3" xfId="1341"/>
    <cellStyle name="Comma 3 2 4 4" xfId="1342"/>
    <cellStyle name="Comma 3 2 5" xfId="1343"/>
    <cellStyle name="Comma 3 2 5 2" xfId="1344"/>
    <cellStyle name="Comma 3 2 5 2 2" xfId="1345"/>
    <cellStyle name="Comma 3 2 5 3" xfId="1346"/>
    <cellStyle name="Comma 3 2 5 4" xfId="1347"/>
    <cellStyle name="Comma 3 2 6" xfId="1348"/>
    <cellStyle name="Comma 3 2 6 2" xfId="1349"/>
    <cellStyle name="Comma 3 2 6 2 2" xfId="1350"/>
    <cellStyle name="Comma 3 2 6 3" xfId="1351"/>
    <cellStyle name="Comma 3 2 6 4" xfId="1352"/>
    <cellStyle name="Comma 3 2 7" xfId="1353"/>
    <cellStyle name="Comma 3 2 7 2" xfId="1354"/>
    <cellStyle name="Comma 3 2 7 3" xfId="1355"/>
    <cellStyle name="Comma 3 2 8" xfId="1356"/>
    <cellStyle name="Comma 3 2 8 2" xfId="1357"/>
    <cellStyle name="Comma 3 2 9" xfId="1358"/>
    <cellStyle name="Comma 3 3" xfId="87"/>
    <cellStyle name="Comma 3 3 10" xfId="1360"/>
    <cellStyle name="Comma 3 3 11" xfId="2604"/>
    <cellStyle name="Comma 3 3 12" xfId="2663"/>
    <cellStyle name="Comma 3 3 13" xfId="1359"/>
    <cellStyle name="Comma 3 3 2" xfId="141"/>
    <cellStyle name="Comma 3 3 2 10" xfId="2717"/>
    <cellStyle name="Comma 3 3 2 11" xfId="1361"/>
    <cellStyle name="Comma 3 3 2 2" xfId="1362"/>
    <cellStyle name="Comma 3 3 2 2 2" xfId="1363"/>
    <cellStyle name="Comma 3 3 2 2 2 2" xfId="1364"/>
    <cellStyle name="Comma 3 3 2 2 3" xfId="1365"/>
    <cellStyle name="Comma 3 3 2 2 4" xfId="1366"/>
    <cellStyle name="Comma 3 3 2 3" xfId="1367"/>
    <cellStyle name="Comma 3 3 2 3 2" xfId="1368"/>
    <cellStyle name="Comma 3 3 2 3 2 2" xfId="1369"/>
    <cellStyle name="Comma 3 3 2 3 3" xfId="1370"/>
    <cellStyle name="Comma 3 3 2 3 4" xfId="1371"/>
    <cellStyle name="Comma 3 3 2 4" xfId="1372"/>
    <cellStyle name="Comma 3 3 2 4 2" xfId="1373"/>
    <cellStyle name="Comma 3 3 2 4 2 2" xfId="1374"/>
    <cellStyle name="Comma 3 3 2 4 3" xfId="1375"/>
    <cellStyle name="Comma 3 3 2 4 4" xfId="1376"/>
    <cellStyle name="Comma 3 3 2 5" xfId="1377"/>
    <cellStyle name="Comma 3 3 2 5 2" xfId="1378"/>
    <cellStyle name="Comma 3 3 2 5 2 2" xfId="1379"/>
    <cellStyle name="Comma 3 3 2 5 3" xfId="1380"/>
    <cellStyle name="Comma 3 3 2 5 4" xfId="1381"/>
    <cellStyle name="Comma 3 3 2 6" xfId="1382"/>
    <cellStyle name="Comma 3 3 2 6 2" xfId="1383"/>
    <cellStyle name="Comma 3 3 2 6 3" xfId="1384"/>
    <cellStyle name="Comma 3 3 2 7" xfId="1385"/>
    <cellStyle name="Comma 3 3 2 7 2" xfId="1386"/>
    <cellStyle name="Comma 3 3 2 8" xfId="1387"/>
    <cellStyle name="Comma 3 3 2 9" xfId="1388"/>
    <cellStyle name="Comma 3 3 3" xfId="1389"/>
    <cellStyle name="Comma 3 3 3 2" xfId="1390"/>
    <cellStyle name="Comma 3 3 3 2 2" xfId="1391"/>
    <cellStyle name="Comma 3 3 3 3" xfId="1392"/>
    <cellStyle name="Comma 3 3 3 4" xfId="1393"/>
    <cellStyle name="Comma 3 3 4" xfId="1394"/>
    <cellStyle name="Comma 3 3 4 2" xfId="1395"/>
    <cellStyle name="Comma 3 3 4 2 2" xfId="1396"/>
    <cellStyle name="Comma 3 3 4 3" xfId="1397"/>
    <cellStyle name="Comma 3 3 4 4" xfId="1398"/>
    <cellStyle name="Comma 3 3 5" xfId="1399"/>
    <cellStyle name="Comma 3 3 5 2" xfId="1400"/>
    <cellStyle name="Comma 3 3 5 2 2" xfId="1401"/>
    <cellStyle name="Comma 3 3 5 3" xfId="1402"/>
    <cellStyle name="Comma 3 3 5 4" xfId="1403"/>
    <cellStyle name="Comma 3 3 6" xfId="1404"/>
    <cellStyle name="Comma 3 3 6 2" xfId="1405"/>
    <cellStyle name="Comma 3 3 6 2 2" xfId="1406"/>
    <cellStyle name="Comma 3 3 6 3" xfId="1407"/>
    <cellStyle name="Comma 3 3 6 4" xfId="1408"/>
    <cellStyle name="Comma 3 3 7" xfId="1409"/>
    <cellStyle name="Comma 3 3 7 2" xfId="1410"/>
    <cellStyle name="Comma 3 3 7 3" xfId="1411"/>
    <cellStyle name="Comma 3 3 8" xfId="1412"/>
    <cellStyle name="Comma 3 3 8 2" xfId="1413"/>
    <cellStyle name="Comma 3 3 9" xfId="1414"/>
    <cellStyle name="Comma 3 4" xfId="114"/>
    <cellStyle name="Comma 3 4 10" xfId="1416"/>
    <cellStyle name="Comma 3 4 11" xfId="2690"/>
    <cellStyle name="Comma 3 4 12" xfId="1415"/>
    <cellStyle name="Comma 3 4 2" xfId="1417"/>
    <cellStyle name="Comma 3 4 2 2" xfId="1418"/>
    <cellStyle name="Comma 3 4 2 2 2" xfId="1419"/>
    <cellStyle name="Comma 3 4 2 2 2 2" xfId="1420"/>
    <cellStyle name="Comma 3 4 2 2 3" xfId="1421"/>
    <cellStyle name="Comma 3 4 2 2 4" xfId="1422"/>
    <cellStyle name="Comma 3 4 2 3" xfId="1423"/>
    <cellStyle name="Comma 3 4 2 3 2" xfId="1424"/>
    <cellStyle name="Comma 3 4 2 3 2 2" xfId="1425"/>
    <cellStyle name="Comma 3 4 2 3 3" xfId="1426"/>
    <cellStyle name="Comma 3 4 2 3 4" xfId="1427"/>
    <cellStyle name="Comma 3 4 2 4" xfId="1428"/>
    <cellStyle name="Comma 3 4 2 4 2" xfId="1429"/>
    <cellStyle name="Comma 3 4 2 4 2 2" xfId="1430"/>
    <cellStyle name="Comma 3 4 2 4 3" xfId="1431"/>
    <cellStyle name="Comma 3 4 2 4 4" xfId="1432"/>
    <cellStyle name="Comma 3 4 2 5" xfId="1433"/>
    <cellStyle name="Comma 3 4 2 5 2" xfId="1434"/>
    <cellStyle name="Comma 3 4 2 5 2 2" xfId="1435"/>
    <cellStyle name="Comma 3 4 2 5 3" xfId="1436"/>
    <cellStyle name="Comma 3 4 2 5 4" xfId="1437"/>
    <cellStyle name="Comma 3 4 2 6" xfId="1438"/>
    <cellStyle name="Comma 3 4 2 6 2" xfId="1439"/>
    <cellStyle name="Comma 3 4 2 6 3" xfId="1440"/>
    <cellStyle name="Comma 3 4 2 7" xfId="1441"/>
    <cellStyle name="Comma 3 4 2 7 2" xfId="1442"/>
    <cellStyle name="Comma 3 4 2 8" xfId="1443"/>
    <cellStyle name="Comma 3 4 2 9" xfId="1444"/>
    <cellStyle name="Comma 3 4 3" xfId="1445"/>
    <cellStyle name="Comma 3 4 3 2" xfId="1446"/>
    <cellStyle name="Comma 3 4 3 2 2" xfId="1447"/>
    <cellStyle name="Comma 3 4 3 3" xfId="1448"/>
    <cellStyle name="Comma 3 4 3 4" xfId="1449"/>
    <cellStyle name="Comma 3 4 4" xfId="1450"/>
    <cellStyle name="Comma 3 4 4 2" xfId="1451"/>
    <cellStyle name="Comma 3 4 4 2 2" xfId="1452"/>
    <cellStyle name="Comma 3 4 4 3" xfId="1453"/>
    <cellStyle name="Comma 3 4 4 4" xfId="1454"/>
    <cellStyle name="Comma 3 4 5" xfId="1455"/>
    <cellStyle name="Comma 3 4 5 2" xfId="1456"/>
    <cellStyle name="Comma 3 4 5 2 2" xfId="1457"/>
    <cellStyle name="Comma 3 4 5 3" xfId="1458"/>
    <cellStyle name="Comma 3 4 5 4" xfId="1459"/>
    <cellStyle name="Comma 3 4 6" xfId="1460"/>
    <cellStyle name="Comma 3 4 6 2" xfId="1461"/>
    <cellStyle name="Comma 3 4 6 2 2" xfId="1462"/>
    <cellStyle name="Comma 3 4 6 3" xfId="1463"/>
    <cellStyle name="Comma 3 4 6 4" xfId="1464"/>
    <cellStyle name="Comma 3 4 7" xfId="1465"/>
    <cellStyle name="Comma 3 4 7 2" xfId="1466"/>
    <cellStyle name="Comma 3 4 7 3" xfId="1467"/>
    <cellStyle name="Comma 3 4 8" xfId="1468"/>
    <cellStyle name="Comma 3 4 8 2" xfId="1469"/>
    <cellStyle name="Comma 3 4 9" xfId="1470"/>
    <cellStyle name="Comma 3 5" xfId="1471"/>
    <cellStyle name="Comma 3 5 2" xfId="1472"/>
    <cellStyle name="Comma 3 5 2 2" xfId="1473"/>
    <cellStyle name="Comma 3 5 2 2 2" xfId="1474"/>
    <cellStyle name="Comma 3 5 2 3" xfId="1475"/>
    <cellStyle name="Comma 3 5 2 4" xfId="1476"/>
    <cellStyle name="Comma 3 5 3" xfId="1477"/>
    <cellStyle name="Comma 3 5 3 2" xfId="1478"/>
    <cellStyle name="Comma 3 5 3 2 2" xfId="1479"/>
    <cellStyle name="Comma 3 5 3 3" xfId="1480"/>
    <cellStyle name="Comma 3 5 3 4" xfId="1481"/>
    <cellStyle name="Comma 3 5 4" xfId="1482"/>
    <cellStyle name="Comma 3 5 4 2" xfId="1483"/>
    <cellStyle name="Comma 3 5 4 2 2" xfId="1484"/>
    <cellStyle name="Comma 3 5 4 3" xfId="1485"/>
    <cellStyle name="Comma 3 5 4 4" xfId="1486"/>
    <cellStyle name="Comma 3 5 5" xfId="1487"/>
    <cellStyle name="Comma 3 5 5 2" xfId="1488"/>
    <cellStyle name="Comma 3 5 5 2 2" xfId="1489"/>
    <cellStyle name="Comma 3 5 5 3" xfId="1490"/>
    <cellStyle name="Comma 3 5 5 4" xfId="1491"/>
    <cellStyle name="Comma 3 5 6" xfId="1492"/>
    <cellStyle name="Comma 3 5 6 2" xfId="1493"/>
    <cellStyle name="Comma 3 5 6 3" xfId="1494"/>
    <cellStyle name="Comma 3 5 7" xfId="1495"/>
    <cellStyle name="Comma 3 5 7 2" xfId="1496"/>
    <cellStyle name="Comma 3 5 8" xfId="1497"/>
    <cellStyle name="Comma 3 5 9" xfId="1498"/>
    <cellStyle name="Comma 3 6" xfId="1499"/>
    <cellStyle name="Comma 3 6 2" xfId="1500"/>
    <cellStyle name="Comma 3 6 2 2" xfId="1501"/>
    <cellStyle name="Comma 3 6 3" xfId="1502"/>
    <cellStyle name="Comma 3 6 4" xfId="1503"/>
    <cellStyle name="Comma 3 7" xfId="1504"/>
    <cellStyle name="Comma 3 7 2" xfId="1505"/>
    <cellStyle name="Comma 3 7 2 2" xfId="1506"/>
    <cellStyle name="Comma 3 7 3" xfId="1507"/>
    <cellStyle name="Comma 3 7 4" xfId="1508"/>
    <cellStyle name="Comma 3 8" xfId="1509"/>
    <cellStyle name="Comma 3 8 2" xfId="1510"/>
    <cellStyle name="Comma 3 8 2 2" xfId="1511"/>
    <cellStyle name="Comma 3 8 3" xfId="1512"/>
    <cellStyle name="Comma 3 8 4" xfId="1513"/>
    <cellStyle name="Comma 3 9" xfId="1514"/>
    <cellStyle name="Comma 3 9 2" xfId="1515"/>
    <cellStyle name="Comma 3 9 2 2" xfId="1516"/>
    <cellStyle name="Comma 3 9 3" xfId="1517"/>
    <cellStyle name="Comma 3 9 4" xfId="1518"/>
    <cellStyle name="Comma 4" xfId="80"/>
    <cellStyle name="Comma 4 10" xfId="1520"/>
    <cellStyle name="Comma 4 10 2" xfId="1521"/>
    <cellStyle name="Comma 4 10 3" xfId="1522"/>
    <cellStyle name="Comma 4 11" xfId="1523"/>
    <cellStyle name="Comma 4 11 2" xfId="1524"/>
    <cellStyle name="Comma 4 12" xfId="1525"/>
    <cellStyle name="Comma 4 13" xfId="1526"/>
    <cellStyle name="Comma 4 14" xfId="2597"/>
    <cellStyle name="Comma 4 15" xfId="2656"/>
    <cellStyle name="Comma 4 16" xfId="1519"/>
    <cellStyle name="Comma 4 2" xfId="29"/>
    <cellStyle name="Comma 4 2 10" xfId="1528"/>
    <cellStyle name="Comma 4 2 10 2" xfId="1529"/>
    <cellStyle name="Comma 4 2 11" xfId="1530"/>
    <cellStyle name="Comma 4 2 12" xfId="1531"/>
    <cellStyle name="Comma 4 2 13" xfId="1532"/>
    <cellStyle name="Comma 4 2 14" xfId="2570"/>
    <cellStyle name="Comma 4 2 15" xfId="2632"/>
    <cellStyle name="Comma 4 2 16" xfId="1527"/>
    <cellStyle name="Comma 4 2 2" xfId="40"/>
    <cellStyle name="Comma 4 2 2 10" xfId="1534"/>
    <cellStyle name="Comma 4 2 2 11" xfId="2574"/>
    <cellStyle name="Comma 4 2 2 12" xfId="2635"/>
    <cellStyle name="Comma 4 2 2 13" xfId="1533"/>
    <cellStyle name="Comma 4 2 2 2" xfId="64"/>
    <cellStyle name="Comma 4 2 2 2 10" xfId="2582"/>
    <cellStyle name="Comma 4 2 2 2 11" xfId="2642"/>
    <cellStyle name="Comma 4 2 2 2 12" xfId="1535"/>
    <cellStyle name="Comma 4 2 2 2 2" xfId="77"/>
    <cellStyle name="Comma 4 2 2 2 2 2" xfId="106"/>
    <cellStyle name="Comma 4 2 2 2 2 2 2" xfId="160"/>
    <cellStyle name="Comma 4 2 2 2 2 2 2 2" xfId="2736"/>
    <cellStyle name="Comma 4 2 2 2 2 2 2 3" xfId="1538"/>
    <cellStyle name="Comma 4 2 2 2 2 2 3" xfId="2623"/>
    <cellStyle name="Comma 4 2 2 2 2 2 4" xfId="2682"/>
    <cellStyle name="Comma 4 2 2 2 2 2 5" xfId="1537"/>
    <cellStyle name="Comma 4 2 2 2 2 3" xfId="133"/>
    <cellStyle name="Comma 4 2 2 2 2 3 2" xfId="2709"/>
    <cellStyle name="Comma 4 2 2 2 2 3 3" xfId="1539"/>
    <cellStyle name="Comma 4 2 2 2 2 4" xfId="1540"/>
    <cellStyle name="Comma 4 2 2 2 2 5" xfId="2595"/>
    <cellStyle name="Comma 4 2 2 2 2 6" xfId="2655"/>
    <cellStyle name="Comma 4 2 2 2 2 7" xfId="1536"/>
    <cellStyle name="Comma 4 2 2 2 3" xfId="93"/>
    <cellStyle name="Comma 4 2 2 2 3 2" xfId="147"/>
    <cellStyle name="Comma 4 2 2 2 3 2 2" xfId="1543"/>
    <cellStyle name="Comma 4 2 2 2 3 2 3" xfId="2723"/>
    <cellStyle name="Comma 4 2 2 2 3 2 4" xfId="1542"/>
    <cellStyle name="Comma 4 2 2 2 3 3" xfId="1544"/>
    <cellStyle name="Comma 4 2 2 2 3 4" xfId="1545"/>
    <cellStyle name="Comma 4 2 2 2 3 5" xfId="2610"/>
    <cellStyle name="Comma 4 2 2 2 3 6" xfId="2669"/>
    <cellStyle name="Comma 4 2 2 2 3 7" xfId="1541"/>
    <cellStyle name="Comma 4 2 2 2 4" xfId="120"/>
    <cellStyle name="Comma 4 2 2 2 4 2" xfId="1547"/>
    <cellStyle name="Comma 4 2 2 2 4 2 2" xfId="1548"/>
    <cellStyle name="Comma 4 2 2 2 4 3" xfId="1549"/>
    <cellStyle name="Comma 4 2 2 2 4 4" xfId="1550"/>
    <cellStyle name="Comma 4 2 2 2 4 5" xfId="2696"/>
    <cellStyle name="Comma 4 2 2 2 4 6" xfId="1546"/>
    <cellStyle name="Comma 4 2 2 2 5" xfId="1551"/>
    <cellStyle name="Comma 4 2 2 2 5 2" xfId="1552"/>
    <cellStyle name="Comma 4 2 2 2 5 2 2" xfId="1553"/>
    <cellStyle name="Comma 4 2 2 2 5 3" xfId="1554"/>
    <cellStyle name="Comma 4 2 2 2 5 4" xfId="1555"/>
    <cellStyle name="Comma 4 2 2 2 6" xfId="1556"/>
    <cellStyle name="Comma 4 2 2 2 6 2" xfId="1557"/>
    <cellStyle name="Comma 4 2 2 2 6 3" xfId="1558"/>
    <cellStyle name="Comma 4 2 2 2 7" xfId="1559"/>
    <cellStyle name="Comma 4 2 2 2 7 2" xfId="1560"/>
    <cellStyle name="Comma 4 2 2 2 8" xfId="1561"/>
    <cellStyle name="Comma 4 2 2 2 9" xfId="1562"/>
    <cellStyle name="Comma 4 2 2 3" xfId="70"/>
    <cellStyle name="Comma 4 2 2 3 2" xfId="99"/>
    <cellStyle name="Comma 4 2 2 3 2 2" xfId="153"/>
    <cellStyle name="Comma 4 2 2 3 2 2 2" xfId="2729"/>
    <cellStyle name="Comma 4 2 2 3 2 2 3" xfId="1565"/>
    <cellStyle name="Comma 4 2 2 3 2 3" xfId="2616"/>
    <cellStyle name="Comma 4 2 2 3 2 4" xfId="2675"/>
    <cellStyle name="Comma 4 2 2 3 2 5" xfId="1564"/>
    <cellStyle name="Comma 4 2 2 3 3" xfId="126"/>
    <cellStyle name="Comma 4 2 2 3 3 2" xfId="2702"/>
    <cellStyle name="Comma 4 2 2 3 3 3" xfId="1566"/>
    <cellStyle name="Comma 4 2 2 3 4" xfId="1567"/>
    <cellStyle name="Comma 4 2 2 3 5" xfId="2588"/>
    <cellStyle name="Comma 4 2 2 3 6" xfId="2648"/>
    <cellStyle name="Comma 4 2 2 3 7" xfId="1563"/>
    <cellStyle name="Comma 4 2 2 4" xfId="86"/>
    <cellStyle name="Comma 4 2 2 4 2" xfId="140"/>
    <cellStyle name="Comma 4 2 2 4 2 2" xfId="1570"/>
    <cellStyle name="Comma 4 2 2 4 2 3" xfId="2716"/>
    <cellStyle name="Comma 4 2 2 4 2 4" xfId="1569"/>
    <cellStyle name="Comma 4 2 2 4 3" xfId="1571"/>
    <cellStyle name="Comma 4 2 2 4 4" xfId="1572"/>
    <cellStyle name="Comma 4 2 2 4 5" xfId="2603"/>
    <cellStyle name="Comma 4 2 2 4 6" xfId="2662"/>
    <cellStyle name="Comma 4 2 2 4 7" xfId="1568"/>
    <cellStyle name="Comma 4 2 2 5" xfId="113"/>
    <cellStyle name="Comma 4 2 2 5 2" xfId="1574"/>
    <cellStyle name="Comma 4 2 2 5 2 2" xfId="1575"/>
    <cellStyle name="Comma 4 2 2 5 3" xfId="1576"/>
    <cellStyle name="Comma 4 2 2 5 4" xfId="1577"/>
    <cellStyle name="Comma 4 2 2 5 5" xfId="2689"/>
    <cellStyle name="Comma 4 2 2 5 6" xfId="1573"/>
    <cellStyle name="Comma 4 2 2 6" xfId="1578"/>
    <cellStyle name="Comma 4 2 2 6 2" xfId="1579"/>
    <cellStyle name="Comma 4 2 2 6 2 2" xfId="1580"/>
    <cellStyle name="Comma 4 2 2 6 3" xfId="1581"/>
    <cellStyle name="Comma 4 2 2 6 4" xfId="1582"/>
    <cellStyle name="Comma 4 2 2 7" xfId="1583"/>
    <cellStyle name="Comma 4 2 2 7 2" xfId="1584"/>
    <cellStyle name="Comma 4 2 2 7 3" xfId="1585"/>
    <cellStyle name="Comma 4 2 2 8" xfId="1586"/>
    <cellStyle name="Comma 4 2 2 8 2" xfId="1587"/>
    <cellStyle name="Comma 4 2 2 9" xfId="1588"/>
    <cellStyle name="Comma 4 2 3" xfId="61"/>
    <cellStyle name="Comma 4 2 3 10" xfId="1590"/>
    <cellStyle name="Comma 4 2 3 11" xfId="2579"/>
    <cellStyle name="Comma 4 2 3 12" xfId="2639"/>
    <cellStyle name="Comma 4 2 3 13" xfId="1589"/>
    <cellStyle name="Comma 4 2 3 2" xfId="74"/>
    <cellStyle name="Comma 4 2 3 2 10" xfId="2592"/>
    <cellStyle name="Comma 4 2 3 2 11" xfId="2652"/>
    <cellStyle name="Comma 4 2 3 2 12" xfId="1591"/>
    <cellStyle name="Comma 4 2 3 2 2" xfId="103"/>
    <cellStyle name="Comma 4 2 3 2 2 2" xfId="157"/>
    <cellStyle name="Comma 4 2 3 2 2 2 2" xfId="1594"/>
    <cellStyle name="Comma 4 2 3 2 2 2 3" xfId="2733"/>
    <cellStyle name="Comma 4 2 3 2 2 2 4" xfId="1593"/>
    <cellStyle name="Comma 4 2 3 2 2 3" xfId="1595"/>
    <cellStyle name="Comma 4 2 3 2 2 4" xfId="1596"/>
    <cellStyle name="Comma 4 2 3 2 2 5" xfId="2620"/>
    <cellStyle name="Comma 4 2 3 2 2 6" xfId="2679"/>
    <cellStyle name="Comma 4 2 3 2 2 7" xfId="1592"/>
    <cellStyle name="Comma 4 2 3 2 3" xfId="130"/>
    <cellStyle name="Comma 4 2 3 2 3 2" xfId="1598"/>
    <cellStyle name="Comma 4 2 3 2 3 2 2" xfId="1599"/>
    <cellStyle name="Comma 4 2 3 2 3 3" xfId="1600"/>
    <cellStyle name="Comma 4 2 3 2 3 4" xfId="1601"/>
    <cellStyle name="Comma 4 2 3 2 3 5" xfId="2706"/>
    <cellStyle name="Comma 4 2 3 2 3 6" xfId="1597"/>
    <cellStyle name="Comma 4 2 3 2 4" xfId="1602"/>
    <cellStyle name="Comma 4 2 3 2 4 2" xfId="1603"/>
    <cellStyle name="Comma 4 2 3 2 4 2 2" xfId="1604"/>
    <cellStyle name="Comma 4 2 3 2 4 3" xfId="1605"/>
    <cellStyle name="Comma 4 2 3 2 4 4" xfId="1606"/>
    <cellStyle name="Comma 4 2 3 2 5" xfId="1607"/>
    <cellStyle name="Comma 4 2 3 2 5 2" xfId="1608"/>
    <cellStyle name="Comma 4 2 3 2 5 2 2" xfId="1609"/>
    <cellStyle name="Comma 4 2 3 2 5 3" xfId="1610"/>
    <cellStyle name="Comma 4 2 3 2 5 4" xfId="1611"/>
    <cellStyle name="Comma 4 2 3 2 6" xfId="1612"/>
    <cellStyle name="Comma 4 2 3 2 6 2" xfId="1613"/>
    <cellStyle name="Comma 4 2 3 2 6 3" xfId="1614"/>
    <cellStyle name="Comma 4 2 3 2 7" xfId="1615"/>
    <cellStyle name="Comma 4 2 3 2 7 2" xfId="1616"/>
    <cellStyle name="Comma 4 2 3 2 8" xfId="1617"/>
    <cellStyle name="Comma 4 2 3 2 9" xfId="1618"/>
    <cellStyle name="Comma 4 2 3 3" xfId="90"/>
    <cellStyle name="Comma 4 2 3 3 2" xfId="144"/>
    <cellStyle name="Comma 4 2 3 3 2 2" xfId="1621"/>
    <cellStyle name="Comma 4 2 3 3 2 3" xfId="2720"/>
    <cellStyle name="Comma 4 2 3 3 2 4" xfId="1620"/>
    <cellStyle name="Comma 4 2 3 3 3" xfId="1622"/>
    <cellStyle name="Comma 4 2 3 3 4" xfId="1623"/>
    <cellStyle name="Comma 4 2 3 3 5" xfId="2607"/>
    <cellStyle name="Comma 4 2 3 3 6" xfId="2666"/>
    <cellStyle name="Comma 4 2 3 3 7" xfId="1619"/>
    <cellStyle name="Comma 4 2 3 4" xfId="117"/>
    <cellStyle name="Comma 4 2 3 4 2" xfId="1625"/>
    <cellStyle name="Comma 4 2 3 4 2 2" xfId="1626"/>
    <cellStyle name="Comma 4 2 3 4 3" xfId="1627"/>
    <cellStyle name="Comma 4 2 3 4 4" xfId="1628"/>
    <cellStyle name="Comma 4 2 3 4 5" xfId="2693"/>
    <cellStyle name="Comma 4 2 3 4 6" xfId="1624"/>
    <cellStyle name="Comma 4 2 3 5" xfId="1629"/>
    <cellStyle name="Comma 4 2 3 5 2" xfId="1630"/>
    <cellStyle name="Comma 4 2 3 5 2 2" xfId="1631"/>
    <cellStyle name="Comma 4 2 3 5 3" xfId="1632"/>
    <cellStyle name="Comma 4 2 3 5 4" xfId="1633"/>
    <cellStyle name="Comma 4 2 3 6" xfId="1634"/>
    <cellStyle name="Comma 4 2 3 6 2" xfId="1635"/>
    <cellStyle name="Comma 4 2 3 6 2 2" xfId="1636"/>
    <cellStyle name="Comma 4 2 3 6 3" xfId="1637"/>
    <cellStyle name="Comma 4 2 3 6 4" xfId="1638"/>
    <cellStyle name="Comma 4 2 3 7" xfId="1639"/>
    <cellStyle name="Comma 4 2 3 7 2" xfId="1640"/>
    <cellStyle name="Comma 4 2 3 7 3" xfId="1641"/>
    <cellStyle name="Comma 4 2 3 8" xfId="1642"/>
    <cellStyle name="Comma 4 2 3 8 2" xfId="1643"/>
    <cellStyle name="Comma 4 2 3 9" xfId="1644"/>
    <cellStyle name="Comma 4 2 4" xfId="67"/>
    <cellStyle name="Comma 4 2 4 10" xfId="2585"/>
    <cellStyle name="Comma 4 2 4 11" xfId="2645"/>
    <cellStyle name="Comma 4 2 4 12" xfId="1645"/>
    <cellStyle name="Comma 4 2 4 2" xfId="96"/>
    <cellStyle name="Comma 4 2 4 2 2" xfId="150"/>
    <cellStyle name="Comma 4 2 4 2 2 2" xfId="1648"/>
    <cellStyle name="Comma 4 2 4 2 2 3" xfId="2726"/>
    <cellStyle name="Comma 4 2 4 2 2 4" xfId="1647"/>
    <cellStyle name="Comma 4 2 4 2 3" xfId="1649"/>
    <cellStyle name="Comma 4 2 4 2 4" xfId="1650"/>
    <cellStyle name="Comma 4 2 4 2 5" xfId="2613"/>
    <cellStyle name="Comma 4 2 4 2 6" xfId="2672"/>
    <cellStyle name="Comma 4 2 4 2 7" xfId="1646"/>
    <cellStyle name="Comma 4 2 4 3" xfId="123"/>
    <cellStyle name="Comma 4 2 4 3 2" xfId="1652"/>
    <cellStyle name="Comma 4 2 4 3 2 2" xfId="1653"/>
    <cellStyle name="Comma 4 2 4 3 3" xfId="1654"/>
    <cellStyle name="Comma 4 2 4 3 4" xfId="1655"/>
    <cellStyle name="Comma 4 2 4 3 5" xfId="2699"/>
    <cellStyle name="Comma 4 2 4 3 6" xfId="1651"/>
    <cellStyle name="Comma 4 2 4 4" xfId="1656"/>
    <cellStyle name="Comma 4 2 4 4 2" xfId="1657"/>
    <cellStyle name="Comma 4 2 4 4 2 2" xfId="1658"/>
    <cellStyle name="Comma 4 2 4 4 3" xfId="1659"/>
    <cellStyle name="Comma 4 2 4 4 4" xfId="1660"/>
    <cellStyle name="Comma 4 2 4 5" xfId="1661"/>
    <cellStyle name="Comma 4 2 4 5 2" xfId="1662"/>
    <cellStyle name="Comma 4 2 4 5 2 2" xfId="1663"/>
    <cellStyle name="Comma 4 2 4 5 3" xfId="1664"/>
    <cellStyle name="Comma 4 2 4 5 4" xfId="1665"/>
    <cellStyle name="Comma 4 2 4 6" xfId="1666"/>
    <cellStyle name="Comma 4 2 4 6 2" xfId="1667"/>
    <cellStyle name="Comma 4 2 4 6 3" xfId="1668"/>
    <cellStyle name="Comma 4 2 4 7" xfId="1669"/>
    <cellStyle name="Comma 4 2 4 7 2" xfId="1670"/>
    <cellStyle name="Comma 4 2 4 8" xfId="1671"/>
    <cellStyle name="Comma 4 2 4 9" xfId="1672"/>
    <cellStyle name="Comma 4 2 5" xfId="83"/>
    <cellStyle name="Comma 4 2 5 2" xfId="137"/>
    <cellStyle name="Comma 4 2 5 2 2" xfId="1675"/>
    <cellStyle name="Comma 4 2 5 2 3" xfId="2713"/>
    <cellStyle name="Comma 4 2 5 2 4" xfId="1674"/>
    <cellStyle name="Comma 4 2 5 3" xfId="1676"/>
    <cellStyle name="Comma 4 2 5 4" xfId="1677"/>
    <cellStyle name="Comma 4 2 5 5" xfId="2600"/>
    <cellStyle name="Comma 4 2 5 6" xfId="2659"/>
    <cellStyle name="Comma 4 2 5 7" xfId="1673"/>
    <cellStyle name="Comma 4 2 6" xfId="110"/>
    <cellStyle name="Comma 4 2 6 2" xfId="1679"/>
    <cellStyle name="Comma 4 2 6 2 2" xfId="1680"/>
    <cellStyle name="Comma 4 2 6 3" xfId="1681"/>
    <cellStyle name="Comma 4 2 6 4" xfId="1682"/>
    <cellStyle name="Comma 4 2 6 5" xfId="2686"/>
    <cellStyle name="Comma 4 2 6 6" xfId="1678"/>
    <cellStyle name="Comma 4 2 7" xfId="1683"/>
    <cellStyle name="Comma 4 2 7 2" xfId="1684"/>
    <cellStyle name="Comma 4 2 7 2 2" xfId="1685"/>
    <cellStyle name="Comma 4 2 7 3" xfId="1686"/>
    <cellStyle name="Comma 4 2 7 4" xfId="1687"/>
    <cellStyle name="Comma 4 2 8" xfId="1688"/>
    <cellStyle name="Comma 4 2 8 2" xfId="1689"/>
    <cellStyle name="Comma 4 2 8 2 2" xfId="1690"/>
    <cellStyle name="Comma 4 2 8 3" xfId="1691"/>
    <cellStyle name="Comma 4 2 8 4" xfId="1692"/>
    <cellStyle name="Comma 4 2 9" xfId="1693"/>
    <cellStyle name="Comma 4 2 9 2" xfId="1694"/>
    <cellStyle name="Comma 4 2 9 3" xfId="1695"/>
    <cellStyle name="Comma 4 3" xfId="134"/>
    <cellStyle name="Comma 4 3 10" xfId="1697"/>
    <cellStyle name="Comma 4 3 11" xfId="2710"/>
    <cellStyle name="Comma 4 3 12" xfId="1696"/>
    <cellStyle name="Comma 4 3 2" xfId="1698"/>
    <cellStyle name="Comma 4 3 2 2" xfId="1699"/>
    <cellStyle name="Comma 4 3 2 2 2" xfId="1700"/>
    <cellStyle name="Comma 4 3 2 2 2 2" xfId="1701"/>
    <cellStyle name="Comma 4 3 2 2 3" xfId="1702"/>
    <cellStyle name="Comma 4 3 2 2 4" xfId="1703"/>
    <cellStyle name="Comma 4 3 2 3" xfId="1704"/>
    <cellStyle name="Comma 4 3 2 3 2" xfId="1705"/>
    <cellStyle name="Comma 4 3 2 3 2 2" xfId="1706"/>
    <cellStyle name="Comma 4 3 2 3 3" xfId="1707"/>
    <cellStyle name="Comma 4 3 2 3 4" xfId="1708"/>
    <cellStyle name="Comma 4 3 2 4" xfId="1709"/>
    <cellStyle name="Comma 4 3 2 4 2" xfId="1710"/>
    <cellStyle name="Comma 4 3 2 4 2 2" xfId="1711"/>
    <cellStyle name="Comma 4 3 2 4 3" xfId="1712"/>
    <cellStyle name="Comma 4 3 2 4 4" xfId="1713"/>
    <cellStyle name="Comma 4 3 2 5" xfId="1714"/>
    <cellStyle name="Comma 4 3 2 5 2" xfId="1715"/>
    <cellStyle name="Comma 4 3 2 5 2 2" xfId="1716"/>
    <cellStyle name="Comma 4 3 2 5 3" xfId="1717"/>
    <cellStyle name="Comma 4 3 2 5 4" xfId="1718"/>
    <cellStyle name="Comma 4 3 2 6" xfId="1719"/>
    <cellStyle name="Comma 4 3 2 6 2" xfId="1720"/>
    <cellStyle name="Comma 4 3 2 6 3" xfId="1721"/>
    <cellStyle name="Comma 4 3 2 7" xfId="1722"/>
    <cellStyle name="Comma 4 3 2 7 2" xfId="1723"/>
    <cellStyle name="Comma 4 3 2 8" xfId="1724"/>
    <cellStyle name="Comma 4 3 2 9" xfId="1725"/>
    <cellStyle name="Comma 4 3 3" xfId="1726"/>
    <cellStyle name="Comma 4 3 3 2" xfId="1727"/>
    <cellStyle name="Comma 4 3 3 2 2" xfId="1728"/>
    <cellStyle name="Comma 4 3 3 3" xfId="1729"/>
    <cellStyle name="Comma 4 3 3 4" xfId="1730"/>
    <cellStyle name="Comma 4 3 4" xfId="1731"/>
    <cellStyle name="Comma 4 3 4 2" xfId="1732"/>
    <cellStyle name="Comma 4 3 4 2 2" xfId="1733"/>
    <cellStyle name="Comma 4 3 4 3" xfId="1734"/>
    <cellStyle name="Comma 4 3 4 4" xfId="1735"/>
    <cellStyle name="Comma 4 3 5" xfId="1736"/>
    <cellStyle name="Comma 4 3 5 2" xfId="1737"/>
    <cellStyle name="Comma 4 3 5 2 2" xfId="1738"/>
    <cellStyle name="Comma 4 3 5 3" xfId="1739"/>
    <cellStyle name="Comma 4 3 5 4" xfId="1740"/>
    <cellStyle name="Comma 4 3 6" xfId="1741"/>
    <cellStyle name="Comma 4 3 6 2" xfId="1742"/>
    <cellStyle name="Comma 4 3 6 2 2" xfId="1743"/>
    <cellStyle name="Comma 4 3 6 3" xfId="1744"/>
    <cellStyle name="Comma 4 3 6 4" xfId="1745"/>
    <cellStyle name="Comma 4 3 7" xfId="1746"/>
    <cellStyle name="Comma 4 3 7 2" xfId="1747"/>
    <cellStyle name="Comma 4 3 7 3" xfId="1748"/>
    <cellStyle name="Comma 4 3 8" xfId="1749"/>
    <cellStyle name="Comma 4 3 8 2" xfId="1750"/>
    <cellStyle name="Comma 4 3 9" xfId="1751"/>
    <cellStyle name="Comma 4 4" xfId="1752"/>
    <cellStyle name="Comma 4 4 10" xfId="1753"/>
    <cellStyle name="Comma 4 4 2" xfId="1754"/>
    <cellStyle name="Comma 4 4 2 2" xfId="1755"/>
    <cellStyle name="Comma 4 4 2 2 2" xfId="1756"/>
    <cellStyle name="Comma 4 4 2 2 2 2" xfId="1757"/>
    <cellStyle name="Comma 4 4 2 2 3" xfId="1758"/>
    <cellStyle name="Comma 4 4 2 2 4" xfId="1759"/>
    <cellStyle name="Comma 4 4 2 3" xfId="1760"/>
    <cellStyle name="Comma 4 4 2 3 2" xfId="1761"/>
    <cellStyle name="Comma 4 4 2 3 2 2" xfId="1762"/>
    <cellStyle name="Comma 4 4 2 3 3" xfId="1763"/>
    <cellStyle name="Comma 4 4 2 3 4" xfId="1764"/>
    <cellStyle name="Comma 4 4 2 4" xfId="1765"/>
    <cellStyle name="Comma 4 4 2 4 2" xfId="1766"/>
    <cellStyle name="Comma 4 4 2 4 2 2" xfId="1767"/>
    <cellStyle name="Comma 4 4 2 4 3" xfId="1768"/>
    <cellStyle name="Comma 4 4 2 4 4" xfId="1769"/>
    <cellStyle name="Comma 4 4 2 5" xfId="1770"/>
    <cellStyle name="Comma 4 4 2 5 2" xfId="1771"/>
    <cellStyle name="Comma 4 4 2 5 2 2" xfId="1772"/>
    <cellStyle name="Comma 4 4 2 5 3" xfId="1773"/>
    <cellStyle name="Comma 4 4 2 5 4" xfId="1774"/>
    <cellStyle name="Comma 4 4 2 6" xfId="1775"/>
    <cellStyle name="Comma 4 4 2 6 2" xfId="1776"/>
    <cellStyle name="Comma 4 4 2 6 3" xfId="1777"/>
    <cellStyle name="Comma 4 4 2 7" xfId="1778"/>
    <cellStyle name="Comma 4 4 2 7 2" xfId="1779"/>
    <cellStyle name="Comma 4 4 2 8" xfId="1780"/>
    <cellStyle name="Comma 4 4 2 9" xfId="1781"/>
    <cellStyle name="Comma 4 4 3" xfId="1782"/>
    <cellStyle name="Comma 4 4 3 2" xfId="1783"/>
    <cellStyle name="Comma 4 4 3 2 2" xfId="1784"/>
    <cellStyle name="Comma 4 4 3 3" xfId="1785"/>
    <cellStyle name="Comma 4 4 3 4" xfId="1786"/>
    <cellStyle name="Comma 4 4 4" xfId="1787"/>
    <cellStyle name="Comma 4 4 4 2" xfId="1788"/>
    <cellStyle name="Comma 4 4 4 2 2" xfId="1789"/>
    <cellStyle name="Comma 4 4 4 3" xfId="1790"/>
    <cellStyle name="Comma 4 4 4 4" xfId="1791"/>
    <cellStyle name="Comma 4 4 5" xfId="1792"/>
    <cellStyle name="Comma 4 4 5 2" xfId="1793"/>
    <cellStyle name="Comma 4 4 5 2 2" xfId="1794"/>
    <cellStyle name="Comma 4 4 5 3" xfId="1795"/>
    <cellStyle name="Comma 4 4 5 4" xfId="1796"/>
    <cellStyle name="Comma 4 4 6" xfId="1797"/>
    <cellStyle name="Comma 4 4 6 2" xfId="1798"/>
    <cellStyle name="Comma 4 4 6 2 2" xfId="1799"/>
    <cellStyle name="Comma 4 4 6 3" xfId="1800"/>
    <cellStyle name="Comma 4 4 6 4" xfId="1801"/>
    <cellStyle name="Comma 4 4 7" xfId="1802"/>
    <cellStyle name="Comma 4 4 7 2" xfId="1803"/>
    <cellStyle name="Comma 4 4 7 3" xfId="1804"/>
    <cellStyle name="Comma 4 4 8" xfId="1805"/>
    <cellStyle name="Comma 4 4 8 2" xfId="1806"/>
    <cellStyle name="Comma 4 4 9" xfId="1807"/>
    <cellStyle name="Comma 4 5" xfId="1808"/>
    <cellStyle name="Comma 4 5 2" xfId="1809"/>
    <cellStyle name="Comma 4 5 2 2" xfId="1810"/>
    <cellStyle name="Comma 4 5 2 2 2" xfId="1811"/>
    <cellStyle name="Comma 4 5 2 3" xfId="1812"/>
    <cellStyle name="Comma 4 5 2 4" xfId="1813"/>
    <cellStyle name="Comma 4 5 3" xfId="1814"/>
    <cellStyle name="Comma 4 5 3 2" xfId="1815"/>
    <cellStyle name="Comma 4 5 3 2 2" xfId="1816"/>
    <cellStyle name="Comma 4 5 3 3" xfId="1817"/>
    <cellStyle name="Comma 4 5 3 4" xfId="1818"/>
    <cellStyle name="Comma 4 5 4" xfId="1819"/>
    <cellStyle name="Comma 4 5 4 2" xfId="1820"/>
    <cellStyle name="Comma 4 5 4 2 2" xfId="1821"/>
    <cellStyle name="Comma 4 5 4 3" xfId="1822"/>
    <cellStyle name="Comma 4 5 4 4" xfId="1823"/>
    <cellStyle name="Comma 4 5 5" xfId="1824"/>
    <cellStyle name="Comma 4 5 5 2" xfId="1825"/>
    <cellStyle name="Comma 4 5 5 2 2" xfId="1826"/>
    <cellStyle name="Comma 4 5 5 3" xfId="1827"/>
    <cellStyle name="Comma 4 5 5 4" xfId="1828"/>
    <cellStyle name="Comma 4 5 6" xfId="1829"/>
    <cellStyle name="Comma 4 5 6 2" xfId="1830"/>
    <cellStyle name="Comma 4 5 6 3" xfId="1831"/>
    <cellStyle name="Comma 4 5 7" xfId="1832"/>
    <cellStyle name="Comma 4 5 7 2" xfId="1833"/>
    <cellStyle name="Comma 4 5 8" xfId="1834"/>
    <cellStyle name="Comma 4 5 9" xfId="1835"/>
    <cellStyle name="Comma 4 6" xfId="1836"/>
    <cellStyle name="Comma 4 6 2" xfId="1837"/>
    <cellStyle name="Comma 4 6 2 2" xfId="1838"/>
    <cellStyle name="Comma 4 6 3" xfId="1839"/>
    <cellStyle name="Comma 4 6 4" xfId="1840"/>
    <cellStyle name="Comma 4 7" xfId="1841"/>
    <cellStyle name="Comma 4 7 2" xfId="1842"/>
    <cellStyle name="Comma 4 7 2 2" xfId="1843"/>
    <cellStyle name="Comma 4 7 3" xfId="1844"/>
    <cellStyle name="Comma 4 7 4" xfId="1845"/>
    <cellStyle name="Comma 4 8" xfId="1846"/>
    <cellStyle name="Comma 4 8 2" xfId="1847"/>
    <cellStyle name="Comma 4 8 2 2" xfId="1848"/>
    <cellStyle name="Comma 4 8 3" xfId="1849"/>
    <cellStyle name="Comma 4 8 4" xfId="1850"/>
    <cellStyle name="Comma 4 9" xfId="1851"/>
    <cellStyle name="Comma 4 9 2" xfId="1852"/>
    <cellStyle name="Comma 4 9 2 2" xfId="1853"/>
    <cellStyle name="Comma 4 9 3" xfId="1854"/>
    <cellStyle name="Comma 4 9 4" xfId="1855"/>
    <cellStyle name="Comma 5" xfId="107"/>
    <cellStyle name="Comma 5 10" xfId="1857"/>
    <cellStyle name="Comma 5 10 2" xfId="1858"/>
    <cellStyle name="Comma 5 10 3" xfId="1859"/>
    <cellStyle name="Comma 5 11" xfId="1860"/>
    <cellStyle name="Comma 5 11 2" xfId="1861"/>
    <cellStyle name="Comma 5 12" xfId="1862"/>
    <cellStyle name="Comma 5 13" xfId="1863"/>
    <cellStyle name="Comma 5 14" xfId="2683"/>
    <cellStyle name="Comma 5 15" xfId="1856"/>
    <cellStyle name="Comma 5 2" xfId="1864"/>
    <cellStyle name="Comma 5 2 10" xfId="1865"/>
    <cellStyle name="Comma 5 2 2" xfId="1866"/>
    <cellStyle name="Comma 5 2 2 2" xfId="1867"/>
    <cellStyle name="Comma 5 2 2 2 2" xfId="1868"/>
    <cellStyle name="Comma 5 2 2 2 2 2" xfId="1869"/>
    <cellStyle name="Comma 5 2 2 2 3" xfId="1870"/>
    <cellStyle name="Comma 5 2 2 2 4" xfId="1871"/>
    <cellStyle name="Comma 5 2 2 3" xfId="1872"/>
    <cellStyle name="Comma 5 2 2 3 2" xfId="1873"/>
    <cellStyle name="Comma 5 2 2 3 2 2" xfId="1874"/>
    <cellStyle name="Comma 5 2 2 3 3" xfId="1875"/>
    <cellStyle name="Comma 5 2 2 3 4" xfId="1876"/>
    <cellStyle name="Comma 5 2 2 4" xfId="1877"/>
    <cellStyle name="Comma 5 2 2 4 2" xfId="1878"/>
    <cellStyle name="Comma 5 2 2 4 2 2" xfId="1879"/>
    <cellStyle name="Comma 5 2 2 4 3" xfId="1880"/>
    <cellStyle name="Comma 5 2 2 4 4" xfId="1881"/>
    <cellStyle name="Comma 5 2 2 5" xfId="1882"/>
    <cellStyle name="Comma 5 2 2 5 2" xfId="1883"/>
    <cellStyle name="Comma 5 2 2 5 2 2" xfId="1884"/>
    <cellStyle name="Comma 5 2 2 5 3" xfId="1885"/>
    <cellStyle name="Comma 5 2 2 5 4" xfId="1886"/>
    <cellStyle name="Comma 5 2 2 6" xfId="1887"/>
    <cellStyle name="Comma 5 2 2 6 2" xfId="1888"/>
    <cellStyle name="Comma 5 2 2 6 3" xfId="1889"/>
    <cellStyle name="Comma 5 2 2 7" xfId="1890"/>
    <cellStyle name="Comma 5 2 2 7 2" xfId="1891"/>
    <cellStyle name="Comma 5 2 2 8" xfId="1892"/>
    <cellStyle name="Comma 5 2 2 9" xfId="1893"/>
    <cellStyle name="Comma 5 2 3" xfId="1894"/>
    <cellStyle name="Comma 5 2 3 2" xfId="1895"/>
    <cellStyle name="Comma 5 2 3 2 2" xfId="1896"/>
    <cellStyle name="Comma 5 2 3 3" xfId="1897"/>
    <cellStyle name="Comma 5 2 3 4" xfId="1898"/>
    <cellStyle name="Comma 5 2 4" xfId="1899"/>
    <cellStyle name="Comma 5 2 4 2" xfId="1900"/>
    <cellStyle name="Comma 5 2 4 2 2" xfId="1901"/>
    <cellStyle name="Comma 5 2 4 3" xfId="1902"/>
    <cellStyle name="Comma 5 2 4 4" xfId="1903"/>
    <cellStyle name="Comma 5 2 5" xfId="1904"/>
    <cellStyle name="Comma 5 2 5 2" xfId="1905"/>
    <cellStyle name="Comma 5 2 5 2 2" xfId="1906"/>
    <cellStyle name="Comma 5 2 5 3" xfId="1907"/>
    <cellStyle name="Comma 5 2 5 4" xfId="1908"/>
    <cellStyle name="Comma 5 2 6" xfId="1909"/>
    <cellStyle name="Comma 5 2 6 2" xfId="1910"/>
    <cellStyle name="Comma 5 2 6 2 2" xfId="1911"/>
    <cellStyle name="Comma 5 2 6 3" xfId="1912"/>
    <cellStyle name="Comma 5 2 6 4" xfId="1913"/>
    <cellStyle name="Comma 5 2 7" xfId="1914"/>
    <cellStyle name="Comma 5 2 7 2" xfId="1915"/>
    <cellStyle name="Comma 5 2 7 3" xfId="1916"/>
    <cellStyle name="Comma 5 2 8" xfId="1917"/>
    <cellStyle name="Comma 5 2 8 2" xfId="1918"/>
    <cellStyle name="Comma 5 2 9" xfId="1919"/>
    <cellStyle name="Comma 5 3" xfId="1920"/>
    <cellStyle name="Comma 5 3 10" xfId="1921"/>
    <cellStyle name="Comma 5 3 2" xfId="1922"/>
    <cellStyle name="Comma 5 3 2 2" xfId="1923"/>
    <cellStyle name="Comma 5 3 2 2 2" xfId="1924"/>
    <cellStyle name="Comma 5 3 2 2 2 2" xfId="1925"/>
    <cellStyle name="Comma 5 3 2 2 3" xfId="1926"/>
    <cellStyle name="Comma 5 3 2 2 4" xfId="1927"/>
    <cellStyle name="Comma 5 3 2 3" xfId="1928"/>
    <cellStyle name="Comma 5 3 2 3 2" xfId="1929"/>
    <cellStyle name="Comma 5 3 2 3 2 2" xfId="1930"/>
    <cellStyle name="Comma 5 3 2 3 3" xfId="1931"/>
    <cellStyle name="Comma 5 3 2 3 4" xfId="1932"/>
    <cellStyle name="Comma 5 3 2 4" xfId="1933"/>
    <cellStyle name="Comma 5 3 2 4 2" xfId="1934"/>
    <cellStyle name="Comma 5 3 2 4 2 2" xfId="1935"/>
    <cellStyle name="Comma 5 3 2 4 3" xfId="1936"/>
    <cellStyle name="Comma 5 3 2 4 4" xfId="1937"/>
    <cellStyle name="Comma 5 3 2 5" xfId="1938"/>
    <cellStyle name="Comma 5 3 2 5 2" xfId="1939"/>
    <cellStyle name="Comma 5 3 2 5 2 2" xfId="1940"/>
    <cellStyle name="Comma 5 3 2 5 3" xfId="1941"/>
    <cellStyle name="Comma 5 3 2 5 4" xfId="1942"/>
    <cellStyle name="Comma 5 3 2 6" xfId="1943"/>
    <cellStyle name="Comma 5 3 2 6 2" xfId="1944"/>
    <cellStyle name="Comma 5 3 2 6 3" xfId="1945"/>
    <cellStyle name="Comma 5 3 2 7" xfId="1946"/>
    <cellStyle name="Comma 5 3 2 7 2" xfId="1947"/>
    <cellStyle name="Comma 5 3 2 8" xfId="1948"/>
    <cellStyle name="Comma 5 3 2 9" xfId="1949"/>
    <cellStyle name="Comma 5 3 3" xfId="1950"/>
    <cellStyle name="Comma 5 3 3 2" xfId="1951"/>
    <cellStyle name="Comma 5 3 3 2 2" xfId="1952"/>
    <cellStyle name="Comma 5 3 3 3" xfId="1953"/>
    <cellStyle name="Comma 5 3 3 4" xfId="1954"/>
    <cellStyle name="Comma 5 3 4" xfId="1955"/>
    <cellStyle name="Comma 5 3 4 2" xfId="1956"/>
    <cellStyle name="Comma 5 3 4 2 2" xfId="1957"/>
    <cellStyle name="Comma 5 3 4 3" xfId="1958"/>
    <cellStyle name="Comma 5 3 4 4" xfId="1959"/>
    <cellStyle name="Comma 5 3 5" xfId="1960"/>
    <cellStyle name="Comma 5 3 5 2" xfId="1961"/>
    <cellStyle name="Comma 5 3 5 2 2" xfId="1962"/>
    <cellStyle name="Comma 5 3 5 3" xfId="1963"/>
    <cellStyle name="Comma 5 3 5 4" xfId="1964"/>
    <cellStyle name="Comma 5 3 6" xfId="1965"/>
    <cellStyle name="Comma 5 3 6 2" xfId="1966"/>
    <cellStyle name="Comma 5 3 6 2 2" xfId="1967"/>
    <cellStyle name="Comma 5 3 6 3" xfId="1968"/>
    <cellStyle name="Comma 5 3 6 4" xfId="1969"/>
    <cellStyle name="Comma 5 3 7" xfId="1970"/>
    <cellStyle name="Comma 5 3 7 2" xfId="1971"/>
    <cellStyle name="Comma 5 3 7 3" xfId="1972"/>
    <cellStyle name="Comma 5 3 8" xfId="1973"/>
    <cellStyle name="Comma 5 3 8 2" xfId="1974"/>
    <cellStyle name="Comma 5 3 9" xfId="1975"/>
    <cellStyle name="Comma 5 4" xfId="1976"/>
    <cellStyle name="Comma 5 4 10" xfId="1977"/>
    <cellStyle name="Comma 5 4 2" xfId="1978"/>
    <cellStyle name="Comma 5 4 2 2" xfId="1979"/>
    <cellStyle name="Comma 5 4 2 2 2" xfId="1980"/>
    <cellStyle name="Comma 5 4 2 2 2 2" xfId="1981"/>
    <cellStyle name="Comma 5 4 2 2 3" xfId="1982"/>
    <cellStyle name="Comma 5 4 2 2 4" xfId="1983"/>
    <cellStyle name="Comma 5 4 2 3" xfId="1984"/>
    <cellStyle name="Comma 5 4 2 3 2" xfId="1985"/>
    <cellStyle name="Comma 5 4 2 3 2 2" xfId="1986"/>
    <cellStyle name="Comma 5 4 2 3 3" xfId="1987"/>
    <cellStyle name="Comma 5 4 2 3 4" xfId="1988"/>
    <cellStyle name="Comma 5 4 2 4" xfId="1989"/>
    <cellStyle name="Comma 5 4 2 4 2" xfId="1990"/>
    <cellStyle name="Comma 5 4 2 4 2 2" xfId="1991"/>
    <cellStyle name="Comma 5 4 2 4 3" xfId="1992"/>
    <cellStyle name="Comma 5 4 2 4 4" xfId="1993"/>
    <cellStyle name="Comma 5 4 2 5" xfId="1994"/>
    <cellStyle name="Comma 5 4 2 5 2" xfId="1995"/>
    <cellStyle name="Comma 5 4 2 5 2 2" xfId="1996"/>
    <cellStyle name="Comma 5 4 2 5 3" xfId="1997"/>
    <cellStyle name="Comma 5 4 2 5 4" xfId="1998"/>
    <cellStyle name="Comma 5 4 2 6" xfId="1999"/>
    <cellStyle name="Comma 5 4 2 6 2" xfId="2000"/>
    <cellStyle name="Comma 5 4 2 6 3" xfId="2001"/>
    <cellStyle name="Comma 5 4 2 7" xfId="2002"/>
    <cellStyle name="Comma 5 4 2 7 2" xfId="2003"/>
    <cellStyle name="Comma 5 4 2 8" xfId="2004"/>
    <cellStyle name="Comma 5 4 2 9" xfId="2005"/>
    <cellStyle name="Comma 5 4 3" xfId="2006"/>
    <cellStyle name="Comma 5 4 3 2" xfId="2007"/>
    <cellStyle name="Comma 5 4 3 2 2" xfId="2008"/>
    <cellStyle name="Comma 5 4 3 3" xfId="2009"/>
    <cellStyle name="Comma 5 4 3 4" xfId="2010"/>
    <cellStyle name="Comma 5 4 4" xfId="2011"/>
    <cellStyle name="Comma 5 4 4 2" xfId="2012"/>
    <cellStyle name="Comma 5 4 4 2 2" xfId="2013"/>
    <cellStyle name="Comma 5 4 4 3" xfId="2014"/>
    <cellStyle name="Comma 5 4 4 4" xfId="2015"/>
    <cellStyle name="Comma 5 4 5" xfId="2016"/>
    <cellStyle name="Comma 5 4 5 2" xfId="2017"/>
    <cellStyle name="Comma 5 4 5 2 2" xfId="2018"/>
    <cellStyle name="Comma 5 4 5 3" xfId="2019"/>
    <cellStyle name="Comma 5 4 5 4" xfId="2020"/>
    <cellStyle name="Comma 5 4 6" xfId="2021"/>
    <cellStyle name="Comma 5 4 6 2" xfId="2022"/>
    <cellStyle name="Comma 5 4 6 2 2" xfId="2023"/>
    <cellStyle name="Comma 5 4 6 3" xfId="2024"/>
    <cellStyle name="Comma 5 4 6 4" xfId="2025"/>
    <cellStyle name="Comma 5 4 7" xfId="2026"/>
    <cellStyle name="Comma 5 4 7 2" xfId="2027"/>
    <cellStyle name="Comma 5 4 7 3" xfId="2028"/>
    <cellStyle name="Comma 5 4 8" xfId="2029"/>
    <cellStyle name="Comma 5 4 8 2" xfId="2030"/>
    <cellStyle name="Comma 5 4 9" xfId="2031"/>
    <cellStyle name="Comma 5 5" xfId="2032"/>
    <cellStyle name="Comma 5 5 2" xfId="2033"/>
    <cellStyle name="Comma 5 5 2 2" xfId="2034"/>
    <cellStyle name="Comma 5 5 2 2 2" xfId="2035"/>
    <cellStyle name="Comma 5 5 2 3" xfId="2036"/>
    <cellStyle name="Comma 5 5 2 4" xfId="2037"/>
    <cellStyle name="Comma 5 5 3" xfId="2038"/>
    <cellStyle name="Comma 5 5 3 2" xfId="2039"/>
    <cellStyle name="Comma 5 5 3 2 2" xfId="2040"/>
    <cellStyle name="Comma 5 5 3 3" xfId="2041"/>
    <cellStyle name="Comma 5 5 3 4" xfId="2042"/>
    <cellStyle name="Comma 5 5 4" xfId="2043"/>
    <cellStyle name="Comma 5 5 4 2" xfId="2044"/>
    <cellStyle name="Comma 5 5 4 2 2" xfId="2045"/>
    <cellStyle name="Comma 5 5 4 3" xfId="2046"/>
    <cellStyle name="Comma 5 5 4 4" xfId="2047"/>
    <cellStyle name="Comma 5 5 5" xfId="2048"/>
    <cellStyle name="Comma 5 5 5 2" xfId="2049"/>
    <cellStyle name="Comma 5 5 5 2 2" xfId="2050"/>
    <cellStyle name="Comma 5 5 5 3" xfId="2051"/>
    <cellStyle name="Comma 5 5 5 4" xfId="2052"/>
    <cellStyle name="Comma 5 5 6" xfId="2053"/>
    <cellStyle name="Comma 5 5 6 2" xfId="2054"/>
    <cellStyle name="Comma 5 5 6 3" xfId="2055"/>
    <cellStyle name="Comma 5 5 7" xfId="2056"/>
    <cellStyle name="Comma 5 5 7 2" xfId="2057"/>
    <cellStyle name="Comma 5 5 8" xfId="2058"/>
    <cellStyle name="Comma 5 5 9" xfId="2059"/>
    <cellStyle name="Comma 5 6" xfId="2060"/>
    <cellStyle name="Comma 5 6 2" xfId="2061"/>
    <cellStyle name="Comma 5 6 2 2" xfId="2062"/>
    <cellStyle name="Comma 5 6 3" xfId="2063"/>
    <cellStyle name="Comma 5 6 4" xfId="2064"/>
    <cellStyle name="Comma 5 7" xfId="2065"/>
    <cellStyle name="Comma 5 7 2" xfId="2066"/>
    <cellStyle name="Comma 5 7 2 2" xfId="2067"/>
    <cellStyle name="Comma 5 7 3" xfId="2068"/>
    <cellStyle name="Comma 5 7 4" xfId="2069"/>
    <cellStyle name="Comma 5 8" xfId="2070"/>
    <cellStyle name="Comma 5 8 2" xfId="2071"/>
    <cellStyle name="Comma 5 8 2 2" xfId="2072"/>
    <cellStyle name="Comma 5 8 3" xfId="2073"/>
    <cellStyle name="Comma 5 8 4" xfId="2074"/>
    <cellStyle name="Comma 5 9" xfId="2075"/>
    <cellStyle name="Comma 5 9 2" xfId="2076"/>
    <cellStyle name="Comma 5 9 2 2" xfId="2077"/>
    <cellStyle name="Comma 5 9 3" xfId="2078"/>
    <cellStyle name="Comma 5 9 4" xfId="2079"/>
    <cellStyle name="Comma 6" xfId="2080"/>
    <cellStyle name="Comma 6 10" xfId="2081"/>
    <cellStyle name="Comma 6 10 2" xfId="2082"/>
    <cellStyle name="Comma 6 10 3" xfId="2083"/>
    <cellStyle name="Comma 6 11" xfId="2084"/>
    <cellStyle name="Comma 6 11 2" xfId="2085"/>
    <cellStyle name="Comma 6 12" xfId="2086"/>
    <cellStyle name="Comma 6 13" xfId="2087"/>
    <cellStyle name="Comma 6 2" xfId="2088"/>
    <cellStyle name="Comma 6 2 10" xfId="2089"/>
    <cellStyle name="Comma 6 2 2" xfId="2090"/>
    <cellStyle name="Comma 6 2 2 2" xfId="2091"/>
    <cellStyle name="Comma 6 2 2 2 2" xfId="2092"/>
    <cellStyle name="Comma 6 2 2 2 2 2" xfId="2093"/>
    <cellStyle name="Comma 6 2 2 2 3" xfId="2094"/>
    <cellStyle name="Comma 6 2 2 2 4" xfId="2095"/>
    <cellStyle name="Comma 6 2 2 3" xfId="2096"/>
    <cellStyle name="Comma 6 2 2 3 2" xfId="2097"/>
    <cellStyle name="Comma 6 2 2 3 2 2" xfId="2098"/>
    <cellStyle name="Comma 6 2 2 3 3" xfId="2099"/>
    <cellStyle name="Comma 6 2 2 3 4" xfId="2100"/>
    <cellStyle name="Comma 6 2 2 4" xfId="2101"/>
    <cellStyle name="Comma 6 2 2 4 2" xfId="2102"/>
    <cellStyle name="Comma 6 2 2 4 2 2" xfId="2103"/>
    <cellStyle name="Comma 6 2 2 4 3" xfId="2104"/>
    <cellStyle name="Comma 6 2 2 4 4" xfId="2105"/>
    <cellStyle name="Comma 6 2 2 5" xfId="2106"/>
    <cellStyle name="Comma 6 2 2 5 2" xfId="2107"/>
    <cellStyle name="Comma 6 2 2 5 2 2" xfId="2108"/>
    <cellStyle name="Comma 6 2 2 5 3" xfId="2109"/>
    <cellStyle name="Comma 6 2 2 5 4" xfId="2110"/>
    <cellStyle name="Comma 6 2 2 6" xfId="2111"/>
    <cellStyle name="Comma 6 2 2 6 2" xfId="2112"/>
    <cellStyle name="Comma 6 2 2 6 3" xfId="2113"/>
    <cellStyle name="Comma 6 2 2 7" xfId="2114"/>
    <cellStyle name="Comma 6 2 2 7 2" xfId="2115"/>
    <cellStyle name="Comma 6 2 2 8" xfId="2116"/>
    <cellStyle name="Comma 6 2 2 9" xfId="2117"/>
    <cellStyle name="Comma 6 2 3" xfId="2118"/>
    <cellStyle name="Comma 6 2 3 2" xfId="2119"/>
    <cellStyle name="Comma 6 2 3 2 2" xfId="2120"/>
    <cellStyle name="Comma 6 2 3 3" xfId="2121"/>
    <cellStyle name="Comma 6 2 3 4" xfId="2122"/>
    <cellStyle name="Comma 6 2 4" xfId="2123"/>
    <cellStyle name="Comma 6 2 4 2" xfId="2124"/>
    <cellStyle name="Comma 6 2 4 2 2" xfId="2125"/>
    <cellStyle name="Comma 6 2 4 3" xfId="2126"/>
    <cellStyle name="Comma 6 2 4 4" xfId="2127"/>
    <cellStyle name="Comma 6 2 5" xfId="2128"/>
    <cellStyle name="Comma 6 2 5 2" xfId="2129"/>
    <cellStyle name="Comma 6 2 5 2 2" xfId="2130"/>
    <cellStyle name="Comma 6 2 5 3" xfId="2131"/>
    <cellStyle name="Comma 6 2 5 4" xfId="2132"/>
    <cellStyle name="Comma 6 2 6" xfId="2133"/>
    <cellStyle name="Comma 6 2 6 2" xfId="2134"/>
    <cellStyle name="Comma 6 2 6 2 2" xfId="2135"/>
    <cellStyle name="Comma 6 2 6 3" xfId="2136"/>
    <cellStyle name="Comma 6 2 6 4" xfId="2137"/>
    <cellStyle name="Comma 6 2 7" xfId="2138"/>
    <cellStyle name="Comma 6 2 7 2" xfId="2139"/>
    <cellStyle name="Comma 6 2 7 3" xfId="2140"/>
    <cellStyle name="Comma 6 2 8" xfId="2141"/>
    <cellStyle name="Comma 6 2 8 2" xfId="2142"/>
    <cellStyle name="Comma 6 2 9" xfId="2143"/>
    <cellStyle name="Comma 6 3" xfId="2144"/>
    <cellStyle name="Comma 6 3 10" xfId="2145"/>
    <cellStyle name="Comma 6 3 2" xfId="2146"/>
    <cellStyle name="Comma 6 3 2 2" xfId="2147"/>
    <cellStyle name="Comma 6 3 2 2 2" xfId="2148"/>
    <cellStyle name="Comma 6 3 2 2 2 2" xfId="2149"/>
    <cellStyle name="Comma 6 3 2 2 3" xfId="2150"/>
    <cellStyle name="Comma 6 3 2 2 4" xfId="2151"/>
    <cellStyle name="Comma 6 3 2 3" xfId="2152"/>
    <cellStyle name="Comma 6 3 2 3 2" xfId="2153"/>
    <cellStyle name="Comma 6 3 2 3 2 2" xfId="2154"/>
    <cellStyle name="Comma 6 3 2 3 3" xfId="2155"/>
    <cellStyle name="Comma 6 3 2 3 4" xfId="2156"/>
    <cellStyle name="Comma 6 3 2 4" xfId="2157"/>
    <cellStyle name="Comma 6 3 2 4 2" xfId="2158"/>
    <cellStyle name="Comma 6 3 2 4 2 2" xfId="2159"/>
    <cellStyle name="Comma 6 3 2 4 3" xfId="2160"/>
    <cellStyle name="Comma 6 3 2 4 4" xfId="2161"/>
    <cellStyle name="Comma 6 3 2 5" xfId="2162"/>
    <cellStyle name="Comma 6 3 2 5 2" xfId="2163"/>
    <cellStyle name="Comma 6 3 2 5 2 2" xfId="2164"/>
    <cellStyle name="Comma 6 3 2 5 3" xfId="2165"/>
    <cellStyle name="Comma 6 3 2 5 4" xfId="2166"/>
    <cellStyle name="Comma 6 3 2 6" xfId="2167"/>
    <cellStyle name="Comma 6 3 2 6 2" xfId="2168"/>
    <cellStyle name="Comma 6 3 2 6 3" xfId="2169"/>
    <cellStyle name="Comma 6 3 2 7" xfId="2170"/>
    <cellStyle name="Comma 6 3 2 7 2" xfId="2171"/>
    <cellStyle name="Comma 6 3 2 8" xfId="2172"/>
    <cellStyle name="Comma 6 3 2 9" xfId="2173"/>
    <cellStyle name="Comma 6 3 3" xfId="2174"/>
    <cellStyle name="Comma 6 3 3 2" xfId="2175"/>
    <cellStyle name="Comma 6 3 3 2 2" xfId="2176"/>
    <cellStyle name="Comma 6 3 3 3" xfId="2177"/>
    <cellStyle name="Comma 6 3 3 4" xfId="2178"/>
    <cellStyle name="Comma 6 3 4" xfId="2179"/>
    <cellStyle name="Comma 6 3 4 2" xfId="2180"/>
    <cellStyle name="Comma 6 3 4 2 2" xfId="2181"/>
    <cellStyle name="Comma 6 3 4 3" xfId="2182"/>
    <cellStyle name="Comma 6 3 4 4" xfId="2183"/>
    <cellStyle name="Comma 6 3 5" xfId="2184"/>
    <cellStyle name="Comma 6 3 5 2" xfId="2185"/>
    <cellStyle name="Comma 6 3 5 2 2" xfId="2186"/>
    <cellStyle name="Comma 6 3 5 3" xfId="2187"/>
    <cellStyle name="Comma 6 3 5 4" xfId="2188"/>
    <cellStyle name="Comma 6 3 6" xfId="2189"/>
    <cellStyle name="Comma 6 3 6 2" xfId="2190"/>
    <cellStyle name="Comma 6 3 6 2 2" xfId="2191"/>
    <cellStyle name="Comma 6 3 6 3" xfId="2192"/>
    <cellStyle name="Comma 6 3 6 4" xfId="2193"/>
    <cellStyle name="Comma 6 3 7" xfId="2194"/>
    <cellStyle name="Comma 6 3 7 2" xfId="2195"/>
    <cellStyle name="Comma 6 3 7 3" xfId="2196"/>
    <cellStyle name="Comma 6 3 8" xfId="2197"/>
    <cellStyle name="Comma 6 3 8 2" xfId="2198"/>
    <cellStyle name="Comma 6 3 9" xfId="2199"/>
    <cellStyle name="Comma 6 4" xfId="2200"/>
    <cellStyle name="Comma 6 4 10" xfId="2201"/>
    <cellStyle name="Comma 6 4 2" xfId="2202"/>
    <cellStyle name="Comma 6 4 2 2" xfId="2203"/>
    <cellStyle name="Comma 6 4 2 2 2" xfId="2204"/>
    <cellStyle name="Comma 6 4 2 2 2 2" xfId="2205"/>
    <cellStyle name="Comma 6 4 2 2 3" xfId="2206"/>
    <cellStyle name="Comma 6 4 2 2 4" xfId="2207"/>
    <cellStyle name="Comma 6 4 2 3" xfId="2208"/>
    <cellStyle name="Comma 6 4 2 3 2" xfId="2209"/>
    <cellStyle name="Comma 6 4 2 3 2 2" xfId="2210"/>
    <cellStyle name="Comma 6 4 2 3 3" xfId="2211"/>
    <cellStyle name="Comma 6 4 2 3 4" xfId="2212"/>
    <cellStyle name="Comma 6 4 2 4" xfId="2213"/>
    <cellStyle name="Comma 6 4 2 4 2" xfId="2214"/>
    <cellStyle name="Comma 6 4 2 4 2 2" xfId="2215"/>
    <cellStyle name="Comma 6 4 2 4 3" xfId="2216"/>
    <cellStyle name="Comma 6 4 2 4 4" xfId="2217"/>
    <cellStyle name="Comma 6 4 2 5" xfId="2218"/>
    <cellStyle name="Comma 6 4 2 5 2" xfId="2219"/>
    <cellStyle name="Comma 6 4 2 5 2 2" xfId="2220"/>
    <cellStyle name="Comma 6 4 2 5 3" xfId="2221"/>
    <cellStyle name="Comma 6 4 2 5 4" xfId="2222"/>
    <cellStyle name="Comma 6 4 2 6" xfId="2223"/>
    <cellStyle name="Comma 6 4 2 6 2" xfId="2224"/>
    <cellStyle name="Comma 6 4 2 6 3" xfId="2225"/>
    <cellStyle name="Comma 6 4 2 7" xfId="2226"/>
    <cellStyle name="Comma 6 4 2 7 2" xfId="2227"/>
    <cellStyle name="Comma 6 4 2 8" xfId="2228"/>
    <cellStyle name="Comma 6 4 2 9" xfId="2229"/>
    <cellStyle name="Comma 6 4 3" xfId="2230"/>
    <cellStyle name="Comma 6 4 3 2" xfId="2231"/>
    <cellStyle name="Comma 6 4 3 2 2" xfId="2232"/>
    <cellStyle name="Comma 6 4 3 3" xfId="2233"/>
    <cellStyle name="Comma 6 4 3 4" xfId="2234"/>
    <cellStyle name="Comma 6 4 4" xfId="2235"/>
    <cellStyle name="Comma 6 4 4 2" xfId="2236"/>
    <cellStyle name="Comma 6 4 4 2 2" xfId="2237"/>
    <cellStyle name="Comma 6 4 4 3" xfId="2238"/>
    <cellStyle name="Comma 6 4 4 4" xfId="2239"/>
    <cellStyle name="Comma 6 4 5" xfId="2240"/>
    <cellStyle name="Comma 6 4 5 2" xfId="2241"/>
    <cellStyle name="Comma 6 4 5 2 2" xfId="2242"/>
    <cellStyle name="Comma 6 4 5 3" xfId="2243"/>
    <cellStyle name="Comma 6 4 5 4" xfId="2244"/>
    <cellStyle name="Comma 6 4 6" xfId="2245"/>
    <cellStyle name="Comma 6 4 6 2" xfId="2246"/>
    <cellStyle name="Comma 6 4 6 2 2" xfId="2247"/>
    <cellStyle name="Comma 6 4 6 3" xfId="2248"/>
    <cellStyle name="Comma 6 4 6 4" xfId="2249"/>
    <cellStyle name="Comma 6 4 7" xfId="2250"/>
    <cellStyle name="Comma 6 4 7 2" xfId="2251"/>
    <cellStyle name="Comma 6 4 7 3" xfId="2252"/>
    <cellStyle name="Comma 6 4 8" xfId="2253"/>
    <cellStyle name="Comma 6 4 8 2" xfId="2254"/>
    <cellStyle name="Comma 6 4 9" xfId="2255"/>
    <cellStyle name="Comma 6 5" xfId="2256"/>
    <cellStyle name="Comma 6 5 2" xfId="2257"/>
    <cellStyle name="Comma 6 5 2 2" xfId="2258"/>
    <cellStyle name="Comma 6 5 2 2 2" xfId="2259"/>
    <cellStyle name="Comma 6 5 2 3" xfId="2260"/>
    <cellStyle name="Comma 6 5 2 4" xfId="2261"/>
    <cellStyle name="Comma 6 5 3" xfId="2262"/>
    <cellStyle name="Comma 6 5 3 2" xfId="2263"/>
    <cellStyle name="Comma 6 5 3 2 2" xfId="2264"/>
    <cellStyle name="Comma 6 5 3 3" xfId="2265"/>
    <cellStyle name="Comma 6 5 3 4" xfId="2266"/>
    <cellStyle name="Comma 6 5 4" xfId="2267"/>
    <cellStyle name="Comma 6 5 4 2" xfId="2268"/>
    <cellStyle name="Comma 6 5 4 2 2" xfId="2269"/>
    <cellStyle name="Comma 6 5 4 3" xfId="2270"/>
    <cellStyle name="Comma 6 5 4 4" xfId="2271"/>
    <cellStyle name="Comma 6 5 5" xfId="2272"/>
    <cellStyle name="Comma 6 5 5 2" xfId="2273"/>
    <cellStyle name="Comma 6 5 5 2 2" xfId="2274"/>
    <cellStyle name="Comma 6 5 5 3" xfId="2275"/>
    <cellStyle name="Comma 6 5 5 4" xfId="2276"/>
    <cellStyle name="Comma 6 5 6" xfId="2277"/>
    <cellStyle name="Comma 6 5 6 2" xfId="2278"/>
    <cellStyle name="Comma 6 5 6 3" xfId="2279"/>
    <cellStyle name="Comma 6 5 7" xfId="2280"/>
    <cellStyle name="Comma 6 5 7 2" xfId="2281"/>
    <cellStyle name="Comma 6 5 8" xfId="2282"/>
    <cellStyle name="Comma 6 5 9" xfId="2283"/>
    <cellStyle name="Comma 6 6" xfId="2284"/>
    <cellStyle name="Comma 6 6 2" xfId="2285"/>
    <cellStyle name="Comma 6 6 2 2" xfId="2286"/>
    <cellStyle name="Comma 6 6 3" xfId="2287"/>
    <cellStyle name="Comma 6 6 4" xfId="2288"/>
    <cellStyle name="Comma 6 7" xfId="2289"/>
    <cellStyle name="Comma 6 7 2" xfId="2290"/>
    <cellStyle name="Comma 6 7 2 2" xfId="2291"/>
    <cellStyle name="Comma 6 7 3" xfId="2292"/>
    <cellStyle name="Comma 6 7 4" xfId="2293"/>
    <cellStyle name="Comma 6 8" xfId="2294"/>
    <cellStyle name="Comma 6 8 2" xfId="2295"/>
    <cellStyle name="Comma 6 8 2 2" xfId="2296"/>
    <cellStyle name="Comma 6 8 3" xfId="2297"/>
    <cellStyle name="Comma 6 8 4" xfId="2298"/>
    <cellStyle name="Comma 6 9" xfId="2299"/>
    <cellStyle name="Comma 6 9 2" xfId="2300"/>
    <cellStyle name="Comma 6 9 2 2" xfId="2301"/>
    <cellStyle name="Comma 6 9 3" xfId="2302"/>
    <cellStyle name="Comma 6 9 4" xfId="2303"/>
    <cellStyle name="Comma 7" xfId="2304"/>
    <cellStyle name="Comma 7 10" xfId="2305"/>
    <cellStyle name="Comma 7 10 2" xfId="2306"/>
    <cellStyle name="Comma 7 10 3" xfId="2307"/>
    <cellStyle name="Comma 7 11" xfId="2308"/>
    <cellStyle name="Comma 7 11 2" xfId="2309"/>
    <cellStyle name="Comma 7 12" xfId="2310"/>
    <cellStyle name="Comma 7 13" xfId="2311"/>
    <cellStyle name="Comma 7 2" xfId="2312"/>
    <cellStyle name="Comma 7 2 10" xfId="2313"/>
    <cellStyle name="Comma 7 2 2" xfId="2314"/>
    <cellStyle name="Comma 7 2 2 2" xfId="2315"/>
    <cellStyle name="Comma 7 2 2 2 2" xfId="2316"/>
    <cellStyle name="Comma 7 2 2 2 2 2" xfId="2317"/>
    <cellStyle name="Comma 7 2 2 2 3" xfId="2318"/>
    <cellStyle name="Comma 7 2 2 2 4" xfId="2319"/>
    <cellStyle name="Comma 7 2 2 3" xfId="2320"/>
    <cellStyle name="Comma 7 2 2 3 2" xfId="2321"/>
    <cellStyle name="Comma 7 2 2 3 2 2" xfId="2322"/>
    <cellStyle name="Comma 7 2 2 3 3" xfId="2323"/>
    <cellStyle name="Comma 7 2 2 3 4" xfId="2324"/>
    <cellStyle name="Comma 7 2 2 4" xfId="2325"/>
    <cellStyle name="Comma 7 2 2 4 2" xfId="2326"/>
    <cellStyle name="Comma 7 2 2 4 2 2" xfId="2327"/>
    <cellStyle name="Comma 7 2 2 4 3" xfId="2328"/>
    <cellStyle name="Comma 7 2 2 4 4" xfId="2329"/>
    <cellStyle name="Comma 7 2 2 5" xfId="2330"/>
    <cellStyle name="Comma 7 2 2 5 2" xfId="2331"/>
    <cellStyle name="Comma 7 2 2 5 2 2" xfId="2332"/>
    <cellStyle name="Comma 7 2 2 5 3" xfId="2333"/>
    <cellStyle name="Comma 7 2 2 5 4" xfId="2334"/>
    <cellStyle name="Comma 7 2 2 6" xfId="2335"/>
    <cellStyle name="Comma 7 2 2 6 2" xfId="2336"/>
    <cellStyle name="Comma 7 2 2 6 3" xfId="2337"/>
    <cellStyle name="Comma 7 2 2 7" xfId="2338"/>
    <cellStyle name="Comma 7 2 2 7 2" xfId="2339"/>
    <cellStyle name="Comma 7 2 2 8" xfId="2340"/>
    <cellStyle name="Comma 7 2 2 9" xfId="2341"/>
    <cellStyle name="Comma 7 2 3" xfId="2342"/>
    <cellStyle name="Comma 7 2 3 2" xfId="2343"/>
    <cellStyle name="Comma 7 2 3 2 2" xfId="2344"/>
    <cellStyle name="Comma 7 2 3 3" xfId="2345"/>
    <cellStyle name="Comma 7 2 3 4" xfId="2346"/>
    <cellStyle name="Comma 7 2 4" xfId="2347"/>
    <cellStyle name="Comma 7 2 4 2" xfId="2348"/>
    <cellStyle name="Comma 7 2 4 2 2" xfId="2349"/>
    <cellStyle name="Comma 7 2 4 3" xfId="2350"/>
    <cellStyle name="Comma 7 2 4 4" xfId="2351"/>
    <cellStyle name="Comma 7 2 5" xfId="2352"/>
    <cellStyle name="Comma 7 2 5 2" xfId="2353"/>
    <cellStyle name="Comma 7 2 5 2 2" xfId="2354"/>
    <cellStyle name="Comma 7 2 5 3" xfId="2355"/>
    <cellStyle name="Comma 7 2 5 4" xfId="2356"/>
    <cellStyle name="Comma 7 2 6" xfId="2357"/>
    <cellStyle name="Comma 7 2 6 2" xfId="2358"/>
    <cellStyle name="Comma 7 2 6 2 2" xfId="2359"/>
    <cellStyle name="Comma 7 2 6 3" xfId="2360"/>
    <cellStyle name="Comma 7 2 6 4" xfId="2361"/>
    <cellStyle name="Comma 7 2 7" xfId="2362"/>
    <cellStyle name="Comma 7 2 7 2" xfId="2363"/>
    <cellStyle name="Comma 7 2 7 3" xfId="2364"/>
    <cellStyle name="Comma 7 2 8" xfId="2365"/>
    <cellStyle name="Comma 7 2 8 2" xfId="2366"/>
    <cellStyle name="Comma 7 2 9" xfId="2367"/>
    <cellStyle name="Comma 7 3" xfId="2368"/>
    <cellStyle name="Comma 7 3 10" xfId="2369"/>
    <cellStyle name="Comma 7 3 2" xfId="2370"/>
    <cellStyle name="Comma 7 3 2 2" xfId="2371"/>
    <cellStyle name="Comma 7 3 2 2 2" xfId="2372"/>
    <cellStyle name="Comma 7 3 2 2 2 2" xfId="2373"/>
    <cellStyle name="Comma 7 3 2 2 3" xfId="2374"/>
    <cellStyle name="Comma 7 3 2 2 4" xfId="2375"/>
    <cellStyle name="Comma 7 3 2 3" xfId="2376"/>
    <cellStyle name="Comma 7 3 2 3 2" xfId="2377"/>
    <cellStyle name="Comma 7 3 2 3 2 2" xfId="2378"/>
    <cellStyle name="Comma 7 3 2 3 3" xfId="2379"/>
    <cellStyle name="Comma 7 3 2 3 4" xfId="2380"/>
    <cellStyle name="Comma 7 3 2 4" xfId="2381"/>
    <cellStyle name="Comma 7 3 2 4 2" xfId="2382"/>
    <cellStyle name="Comma 7 3 2 4 2 2" xfId="2383"/>
    <cellStyle name="Comma 7 3 2 4 3" xfId="2384"/>
    <cellStyle name="Comma 7 3 2 4 4" xfId="2385"/>
    <cellStyle name="Comma 7 3 2 5" xfId="2386"/>
    <cellStyle name="Comma 7 3 2 5 2" xfId="2387"/>
    <cellStyle name="Comma 7 3 2 5 2 2" xfId="2388"/>
    <cellStyle name="Comma 7 3 2 5 3" xfId="2389"/>
    <cellStyle name="Comma 7 3 2 5 4" xfId="2390"/>
    <cellStyle name="Comma 7 3 2 6" xfId="2391"/>
    <cellStyle name="Comma 7 3 2 6 2" xfId="2392"/>
    <cellStyle name="Comma 7 3 2 6 3" xfId="2393"/>
    <cellStyle name="Comma 7 3 2 7" xfId="2394"/>
    <cellStyle name="Comma 7 3 2 7 2" xfId="2395"/>
    <cellStyle name="Comma 7 3 2 8" xfId="2396"/>
    <cellStyle name="Comma 7 3 2 9" xfId="2397"/>
    <cellStyle name="Comma 7 3 3" xfId="2398"/>
    <cellStyle name="Comma 7 3 3 2" xfId="2399"/>
    <cellStyle name="Comma 7 3 3 2 2" xfId="2400"/>
    <cellStyle name="Comma 7 3 3 3" xfId="2401"/>
    <cellStyle name="Comma 7 3 3 4" xfId="2402"/>
    <cellStyle name="Comma 7 3 4" xfId="2403"/>
    <cellStyle name="Comma 7 3 4 2" xfId="2404"/>
    <cellStyle name="Comma 7 3 4 2 2" xfId="2405"/>
    <cellStyle name="Comma 7 3 4 3" xfId="2406"/>
    <cellStyle name="Comma 7 3 4 4" xfId="2407"/>
    <cellStyle name="Comma 7 3 5" xfId="2408"/>
    <cellStyle name="Comma 7 3 5 2" xfId="2409"/>
    <cellStyle name="Comma 7 3 5 2 2" xfId="2410"/>
    <cellStyle name="Comma 7 3 5 3" xfId="2411"/>
    <cellStyle name="Comma 7 3 5 4" xfId="2412"/>
    <cellStyle name="Comma 7 3 6" xfId="2413"/>
    <cellStyle name="Comma 7 3 6 2" xfId="2414"/>
    <cellStyle name="Comma 7 3 6 2 2" xfId="2415"/>
    <cellStyle name="Comma 7 3 6 3" xfId="2416"/>
    <cellStyle name="Comma 7 3 6 4" xfId="2417"/>
    <cellStyle name="Comma 7 3 7" xfId="2418"/>
    <cellStyle name="Comma 7 3 7 2" xfId="2419"/>
    <cellStyle name="Comma 7 3 7 3" xfId="2420"/>
    <cellStyle name="Comma 7 3 8" xfId="2421"/>
    <cellStyle name="Comma 7 3 8 2" xfId="2422"/>
    <cellStyle name="Comma 7 3 9" xfId="2423"/>
    <cellStyle name="Comma 7 4" xfId="2424"/>
    <cellStyle name="Comma 7 4 10" xfId="2425"/>
    <cellStyle name="Comma 7 4 2" xfId="2426"/>
    <cellStyle name="Comma 7 4 2 2" xfId="2427"/>
    <cellStyle name="Comma 7 4 2 2 2" xfId="2428"/>
    <cellStyle name="Comma 7 4 2 2 2 2" xfId="2429"/>
    <cellStyle name="Comma 7 4 2 2 3" xfId="2430"/>
    <cellStyle name="Comma 7 4 2 2 4" xfId="2431"/>
    <cellStyle name="Comma 7 4 2 3" xfId="2432"/>
    <cellStyle name="Comma 7 4 2 3 2" xfId="2433"/>
    <cellStyle name="Comma 7 4 2 3 2 2" xfId="2434"/>
    <cellStyle name="Comma 7 4 2 3 3" xfId="2435"/>
    <cellStyle name="Comma 7 4 2 3 4" xfId="2436"/>
    <cellStyle name="Comma 7 4 2 4" xfId="2437"/>
    <cellStyle name="Comma 7 4 2 4 2" xfId="2438"/>
    <cellStyle name="Comma 7 4 2 4 2 2" xfId="2439"/>
    <cellStyle name="Comma 7 4 2 4 3" xfId="2440"/>
    <cellStyle name="Comma 7 4 2 4 4" xfId="2441"/>
    <cellStyle name="Comma 7 4 2 5" xfId="2442"/>
    <cellStyle name="Comma 7 4 2 5 2" xfId="2443"/>
    <cellStyle name="Comma 7 4 2 5 2 2" xfId="2444"/>
    <cellStyle name="Comma 7 4 2 5 3" xfId="2445"/>
    <cellStyle name="Comma 7 4 2 5 4" xfId="2446"/>
    <cellStyle name="Comma 7 4 2 6" xfId="2447"/>
    <cellStyle name="Comma 7 4 2 6 2" xfId="2448"/>
    <cellStyle name="Comma 7 4 2 6 3" xfId="2449"/>
    <cellStyle name="Comma 7 4 2 7" xfId="2450"/>
    <cellStyle name="Comma 7 4 2 7 2" xfId="2451"/>
    <cellStyle name="Comma 7 4 2 8" xfId="2452"/>
    <cellStyle name="Comma 7 4 2 9" xfId="2453"/>
    <cellStyle name="Comma 7 4 3" xfId="2454"/>
    <cellStyle name="Comma 7 4 3 2" xfId="2455"/>
    <cellStyle name="Comma 7 4 3 2 2" xfId="2456"/>
    <cellStyle name="Comma 7 4 3 3" xfId="2457"/>
    <cellStyle name="Comma 7 4 3 4" xfId="2458"/>
    <cellStyle name="Comma 7 4 4" xfId="2459"/>
    <cellStyle name="Comma 7 4 4 2" xfId="2460"/>
    <cellStyle name="Comma 7 4 4 2 2" xfId="2461"/>
    <cellStyle name="Comma 7 4 4 3" xfId="2462"/>
    <cellStyle name="Comma 7 4 4 4" xfId="2463"/>
    <cellStyle name="Comma 7 4 5" xfId="2464"/>
    <cellStyle name="Comma 7 4 5 2" xfId="2465"/>
    <cellStyle name="Comma 7 4 5 2 2" xfId="2466"/>
    <cellStyle name="Comma 7 4 5 3" xfId="2467"/>
    <cellStyle name="Comma 7 4 5 4" xfId="2468"/>
    <cellStyle name="Comma 7 4 6" xfId="2469"/>
    <cellStyle name="Comma 7 4 6 2" xfId="2470"/>
    <cellStyle name="Comma 7 4 6 2 2" xfId="2471"/>
    <cellStyle name="Comma 7 4 6 3" xfId="2472"/>
    <cellStyle name="Comma 7 4 6 4" xfId="2473"/>
    <cellStyle name="Comma 7 4 7" xfId="2474"/>
    <cellStyle name="Comma 7 4 7 2" xfId="2475"/>
    <cellStyle name="Comma 7 4 7 3" xfId="2476"/>
    <cellStyle name="Comma 7 4 8" xfId="2477"/>
    <cellStyle name="Comma 7 4 8 2" xfId="2478"/>
    <cellStyle name="Comma 7 4 9" xfId="2479"/>
    <cellStyle name="Comma 7 5" xfId="2480"/>
    <cellStyle name="Comma 7 5 2" xfId="2481"/>
    <cellStyle name="Comma 7 5 2 2" xfId="2482"/>
    <cellStyle name="Comma 7 5 2 2 2" xfId="2483"/>
    <cellStyle name="Comma 7 5 2 3" xfId="2484"/>
    <cellStyle name="Comma 7 5 2 4" xfId="2485"/>
    <cellStyle name="Comma 7 5 3" xfId="2486"/>
    <cellStyle name="Comma 7 5 3 2" xfId="2487"/>
    <cellStyle name="Comma 7 5 3 2 2" xfId="2488"/>
    <cellStyle name="Comma 7 5 3 3" xfId="2489"/>
    <cellStyle name="Comma 7 5 3 4" xfId="2490"/>
    <cellStyle name="Comma 7 5 4" xfId="2491"/>
    <cellStyle name="Comma 7 5 4 2" xfId="2492"/>
    <cellStyle name="Comma 7 5 4 2 2" xfId="2493"/>
    <cellStyle name="Comma 7 5 4 3" xfId="2494"/>
    <cellStyle name="Comma 7 5 4 4" xfId="2495"/>
    <cellStyle name="Comma 7 5 5" xfId="2496"/>
    <cellStyle name="Comma 7 5 5 2" xfId="2497"/>
    <cellStyle name="Comma 7 5 5 2 2" xfId="2498"/>
    <cellStyle name="Comma 7 5 5 3" xfId="2499"/>
    <cellStyle name="Comma 7 5 5 4" xfId="2500"/>
    <cellStyle name="Comma 7 5 6" xfId="2501"/>
    <cellStyle name="Comma 7 5 6 2" xfId="2502"/>
    <cellStyle name="Comma 7 5 6 3" xfId="2503"/>
    <cellStyle name="Comma 7 5 7" xfId="2504"/>
    <cellStyle name="Comma 7 5 7 2" xfId="2505"/>
    <cellStyle name="Comma 7 5 8" xfId="2506"/>
    <cellStyle name="Comma 7 5 9" xfId="2507"/>
    <cellStyle name="Comma 7 6" xfId="2508"/>
    <cellStyle name="Comma 7 6 2" xfId="2509"/>
    <cellStyle name="Comma 7 6 2 2" xfId="2510"/>
    <cellStyle name="Comma 7 6 3" xfId="2511"/>
    <cellStyle name="Comma 7 6 4" xfId="2512"/>
    <cellStyle name="Comma 7 7" xfId="2513"/>
    <cellStyle name="Comma 7 7 2" xfId="2514"/>
    <cellStyle name="Comma 7 7 2 2" xfId="2515"/>
    <cellStyle name="Comma 7 7 3" xfId="2516"/>
    <cellStyle name="Comma 7 7 4" xfId="2517"/>
    <cellStyle name="Comma 7 8" xfId="2518"/>
    <cellStyle name="Comma 7 8 2" xfId="2519"/>
    <cellStyle name="Comma 7 8 2 2" xfId="2520"/>
    <cellStyle name="Comma 7 8 3" xfId="2521"/>
    <cellStyle name="Comma 7 8 4" xfId="2522"/>
    <cellStyle name="Comma 7 9" xfId="2523"/>
    <cellStyle name="Comma 7 9 2" xfId="2524"/>
    <cellStyle name="Comma 7 9 2 2" xfId="2525"/>
    <cellStyle name="Comma 7 9 3" xfId="2526"/>
    <cellStyle name="Comma 7 9 4" xfId="2527"/>
    <cellStyle name="Comma 8" xfId="2528"/>
    <cellStyle name="Comma 9" xfId="2560"/>
    <cellStyle name="DateLong" xfId="41"/>
    <cellStyle name="DateShort" xfId="42"/>
    <cellStyle name="Descriptor text" xfId="45"/>
    <cellStyle name="Factor" xfId="30"/>
    <cellStyle name="headerStyle" xfId="2529"/>
    <cellStyle name="Heading" xfId="44"/>
    <cellStyle name="Hyperlink 2" xfId="2530"/>
    <cellStyle name="NJS" xfId="2531"/>
    <cellStyle name="Normal" xfId="0" builtinId="0"/>
    <cellStyle name="Normal 10" xfId="2575"/>
    <cellStyle name="Normal 10 2" xfId="12"/>
    <cellStyle name="Normal 11" xfId="2626"/>
    <cellStyle name="Normal 12" xfId="33"/>
    <cellStyle name="Normal 13" xfId="2563"/>
    <cellStyle name="Normal 14" xfId="2627"/>
    <cellStyle name="Normal 15" xfId="2624"/>
    <cellStyle name="Normal 16" xfId="2625"/>
    <cellStyle name="Normal 17" xfId="2566"/>
    <cellStyle name="Normal 18" xfId="2628"/>
    <cellStyle name="Normal 19" xfId="161"/>
    <cellStyle name="Normal 2" xfId="1"/>
    <cellStyle name="Normal 2 2" xfId="2"/>
    <cellStyle name="Normal 2 3" xfId="13"/>
    <cellStyle name="Normal 2 3 2" xfId="37"/>
    <cellStyle name="Normal 2 4" xfId="78"/>
    <cellStyle name="Normal 20" xfId="4"/>
    <cellStyle name="Normal 24" xfId="23"/>
    <cellStyle name="Normal 3" xfId="7"/>
    <cellStyle name="Normal 3 2" xfId="8"/>
    <cellStyle name="Normal 3 2 2" xfId="18"/>
    <cellStyle name="Normal 3 2 3" xfId="2532"/>
    <cellStyle name="Normal 3 3" xfId="32"/>
    <cellStyle name="Normal 3 3 2" xfId="20"/>
    <cellStyle name="Normal 3 4" xfId="15"/>
    <cellStyle name="Normal 3 7" xfId="11"/>
    <cellStyle name="Normal 3 7 2" xfId="2534"/>
    <cellStyle name="Normal 3 7 3" xfId="2535"/>
    <cellStyle name="Normal 3 7 4" xfId="2533"/>
    <cellStyle name="Normal 4" xfId="19"/>
    <cellStyle name="Normal 4 2" xfId="16"/>
    <cellStyle name="Normal 4 2 2" xfId="14"/>
    <cellStyle name="Normal 4 2 3" xfId="2564"/>
    <cellStyle name="Normal 4 3" xfId="2567"/>
    <cellStyle name="Normal 5" xfId="28"/>
    <cellStyle name="Normal 5 2" xfId="2537"/>
    <cellStyle name="Normal 5 3" xfId="2538"/>
    <cellStyle name="Normal 5 4" xfId="2539"/>
    <cellStyle name="Normal 5 5" xfId="31"/>
    <cellStyle name="Normal 5 6" xfId="2536"/>
    <cellStyle name="Normal 6" xfId="34"/>
    <cellStyle name="Normal 7" xfId="35"/>
    <cellStyle name="Normal 8" xfId="36"/>
    <cellStyle name="Normal 8 2" xfId="2571"/>
    <cellStyle name="Normal 8 3" xfId="162"/>
    <cellStyle name="Normal 9" xfId="2559"/>
    <cellStyle name="OfwatAmber" xfId="47"/>
    <cellStyle name="OfwatCalculation" xfId="48"/>
    <cellStyle name="OfwatCopy" xfId="49"/>
    <cellStyle name="OfwatDescTxt" xfId="50"/>
    <cellStyle name="OfwatEmphasis" xfId="51"/>
    <cellStyle name="OfwatGreen" xfId="52"/>
    <cellStyle name="OfwatHeaderTxt" xfId="53"/>
    <cellStyle name="OfwatInput" xfId="54"/>
    <cellStyle name="OfwatINVALID" xfId="55"/>
    <cellStyle name="OfwatNormal" xfId="56"/>
    <cellStyle name="OfwatRedPurple" xfId="57"/>
    <cellStyle name="Output Amounts" xfId="2540"/>
    <cellStyle name="Output Column Headings" xfId="2541"/>
    <cellStyle name="Output Line Items" xfId="2542"/>
    <cellStyle name="Output Report Heading" xfId="2543"/>
    <cellStyle name="Output Report Title" xfId="2544"/>
    <cellStyle name="Percent" xfId="3" builtinId="5"/>
    <cellStyle name="Percent 2" xfId="10"/>
    <cellStyle name="Percent 2 2" xfId="17"/>
    <cellStyle name="Percent 2 2 2" xfId="2547"/>
    <cellStyle name="Percent 2 2 3" xfId="2548"/>
    <cellStyle name="Percent 2 2 4" xfId="2549"/>
    <cellStyle name="Percent 2 2 5" xfId="2565"/>
    <cellStyle name="Percent 2 2 6" xfId="2546"/>
    <cellStyle name="Percent 2 3" xfId="24"/>
    <cellStyle name="Percent 2 3 2" xfId="2551"/>
    <cellStyle name="Percent 2 3 3" xfId="2552"/>
    <cellStyle name="Percent 2 3 4" xfId="2569"/>
    <cellStyle name="Percent 2 3 5" xfId="2550"/>
    <cellStyle name="Percent 2 4" xfId="79"/>
    <cellStyle name="Percent 2 4 2" xfId="2554"/>
    <cellStyle name="Percent 2 4 3" xfId="2555"/>
    <cellStyle name="Percent 2 4 4" xfId="2596"/>
    <cellStyle name="Percent 2 4 5" xfId="2553"/>
    <cellStyle name="Percent 2 5" xfId="2556"/>
    <cellStyle name="Percent 2 6" xfId="2557"/>
    <cellStyle name="Percent 2 7" xfId="2558"/>
    <cellStyle name="Percent 2 8" xfId="2545"/>
    <cellStyle name="Percent 3" xfId="26"/>
    <cellStyle name="Percent 4" xfId="2561"/>
    <cellStyle name="Percent 5" xfId="6"/>
    <cellStyle name="Validation error" xfId="46"/>
    <cellStyle name="Year" xfId="43"/>
  </cellStyles>
  <dxfs count="136">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D9F2"/>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34</xdr:col>
      <xdr:colOff>164105</xdr:colOff>
      <xdr:row>7</xdr:row>
      <xdr:rowOff>11998</xdr:rowOff>
    </xdr:from>
    <xdr:ext cx="2341209" cy="2675732"/>
    <xdr:sp macro="" textlink="">
      <xdr:nvSpPr>
        <xdr:cNvPr id="463" name="TextBox 462">
          <a:extLst>
            <a:ext uri="{FF2B5EF4-FFF2-40B4-BE49-F238E27FC236}">
              <a16:creationId xmlns="" xmlns:a16="http://schemas.microsoft.com/office/drawing/2014/main" id="{00000000-0008-0000-0300-0000CF010000}"/>
            </a:ext>
          </a:extLst>
        </xdr:cNvPr>
        <xdr:cNvSpPr txBox="1"/>
      </xdr:nvSpPr>
      <xdr:spPr>
        <a:xfrm>
          <a:off x="23151105" y="1550109"/>
          <a:ext cx="2341209" cy="2675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Method selected: Company forecasts</a:t>
          </a:r>
          <a:endParaRPr lang="en-GB">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endParaRPr lang="en-GB">
            <a:effectLst/>
          </a:endParaRP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We use company forecast as this is an average revenue control, not a total revenue control.  So, by the nature of the retail control, we do not challenge companies on the number of customers projected, because companies’ actual revenue will be reconciled based on the actual number of household connected. We have updated the rationale in PR19CA11 to reflect this.</a:t>
          </a:r>
          <a:endParaRPr lang="en-GB">
            <a:effectLst/>
          </a:endParaRPr>
        </a:p>
      </xdr:txBody>
    </xdr:sp>
    <xdr:clientData/>
  </xdr:oneCellAnchor>
  <xdr:oneCellAnchor>
    <xdr:from>
      <xdr:col>34</xdr:col>
      <xdr:colOff>140073</xdr:colOff>
      <xdr:row>60</xdr:row>
      <xdr:rowOff>162483</xdr:rowOff>
    </xdr:from>
    <xdr:ext cx="2616574" cy="1814599"/>
    <xdr:sp macro="" textlink="">
      <xdr:nvSpPr>
        <xdr:cNvPr id="468" name="TextBox 467">
          <a:extLst>
            <a:ext uri="{FF2B5EF4-FFF2-40B4-BE49-F238E27FC236}">
              <a16:creationId xmlns="" xmlns:a16="http://schemas.microsoft.com/office/drawing/2014/main" id="{00000000-0008-0000-0300-0000D4010000}"/>
            </a:ext>
          </a:extLst>
        </xdr:cNvPr>
        <xdr:cNvSpPr txBox="1"/>
      </xdr:nvSpPr>
      <xdr:spPr>
        <a:xfrm>
          <a:off x="23127073" y="11190316"/>
          <a:ext cx="2616574" cy="1814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Method selected: Ofwat forecasts</a:t>
          </a:r>
          <a:r>
            <a:rPr lang="en-GB" sz="1100" b="1" baseline="0">
              <a:solidFill>
                <a:schemeClr val="dk1"/>
              </a:solidFill>
              <a:effectLst/>
              <a:latin typeface="+mn-lt"/>
              <a:ea typeface="+mn-ea"/>
              <a:cs typeface="+mn-cs"/>
            </a:rPr>
            <a:t> equal to the value of 2017-18</a:t>
          </a:r>
          <a:endParaRPr lang="en-GB">
            <a:effectLs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p>
        <a:p>
          <a:endParaRPr lang="en-GB"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The variable is forecasted rolling forward the most recent year. We discarded the linear trend method because it is not intuitive for the forecast of the proportion of dual service connections. </a:t>
          </a:r>
        </a:p>
      </xdr:txBody>
    </xdr:sp>
    <xdr:clientData/>
  </xdr:oneCellAnchor>
  <xdr:oneCellAnchor>
    <xdr:from>
      <xdr:col>34</xdr:col>
      <xdr:colOff>140926</xdr:colOff>
      <xdr:row>88</xdr:row>
      <xdr:rowOff>6937</xdr:rowOff>
    </xdr:from>
    <xdr:ext cx="3312085" cy="1814599"/>
    <xdr:sp macro="" textlink="">
      <xdr:nvSpPr>
        <xdr:cNvPr id="471" name="TextBox 470">
          <a:extLst>
            <a:ext uri="{FF2B5EF4-FFF2-40B4-BE49-F238E27FC236}">
              <a16:creationId xmlns="" xmlns:a16="http://schemas.microsoft.com/office/drawing/2014/main" id="{00000000-0008-0000-0300-0000D7010000}"/>
            </a:ext>
          </a:extLst>
        </xdr:cNvPr>
        <xdr:cNvSpPr txBox="1"/>
      </xdr:nvSpPr>
      <xdr:spPr>
        <a:xfrm>
          <a:off x="23127926" y="15846659"/>
          <a:ext cx="3312085" cy="1814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Method selected: Ofwat forecasts</a:t>
          </a:r>
          <a:r>
            <a:rPr lang="en-GB" sz="1100" b="1" baseline="0">
              <a:solidFill>
                <a:schemeClr val="dk1"/>
              </a:solidFill>
              <a:effectLst/>
              <a:latin typeface="+mn-lt"/>
              <a:ea typeface="+mn-ea"/>
              <a:cs typeface="+mn-cs"/>
            </a:rPr>
            <a:t>  based on WRMP data</a:t>
          </a:r>
          <a:endParaRPr lang="en-GB" sz="1100" b="1">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p>
        <a:p>
          <a:endParaRPr lang="en-GB">
            <a:effectLst/>
          </a:endParaRPr>
        </a:p>
        <a:p>
          <a:r>
            <a:rPr lang="en-GB" sz="1100">
              <a:solidFill>
                <a:schemeClr val="dk1"/>
              </a:solidFill>
              <a:effectLst/>
              <a:latin typeface="+mn-lt"/>
              <a:ea typeface="+mn-ea"/>
              <a:cs typeface="+mn-cs"/>
            </a:rPr>
            <a:t>We </a:t>
          </a:r>
          <a:r>
            <a:rPr lang="en-GB" sz="1100" baseline="0">
              <a:solidFill>
                <a:schemeClr val="dk1"/>
              </a:solidFill>
              <a:effectLst/>
              <a:latin typeface="+mn-lt"/>
              <a:ea typeface="+mn-ea"/>
              <a:cs typeface="+mn-cs"/>
            </a:rPr>
            <a:t>source </a:t>
          </a:r>
          <a:r>
            <a:rPr lang="en-GB" sz="1100">
              <a:solidFill>
                <a:schemeClr val="dk1"/>
              </a:solidFill>
              <a:effectLst/>
              <a:latin typeface="+mn-lt"/>
              <a:ea typeface="+mn-ea"/>
              <a:cs typeface="+mn-cs"/>
            </a:rPr>
            <a:t>metering information from the companies' Water Resource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Management Plans, which allow us to forecast the proportion of metered customers.</a:t>
          </a:r>
          <a:r>
            <a:rPr lang="en-GB" sz="1100" baseline="0">
              <a:solidFill>
                <a:schemeClr val="dk1"/>
              </a:solidFill>
              <a:effectLst/>
              <a:latin typeface="+mn-lt"/>
              <a:ea typeface="+mn-ea"/>
              <a:cs typeface="+mn-cs"/>
            </a:rPr>
            <a:t> The data point AFW 2018-19 is missing because it is not available in WRMPs.</a:t>
          </a:r>
          <a:endParaRPr lang="en-GB">
            <a:solidFill>
              <a:sysClr val="windowText" lastClr="000000"/>
            </a:solidFill>
            <a:effectLst/>
          </a:endParaRPr>
        </a:p>
      </xdr:txBody>
    </xdr:sp>
    <xdr:clientData/>
  </xdr:oneCellAnchor>
  <xdr:oneCellAnchor>
    <xdr:from>
      <xdr:col>34</xdr:col>
      <xdr:colOff>119529</xdr:colOff>
      <xdr:row>115</xdr:row>
      <xdr:rowOff>11471</xdr:rowOff>
    </xdr:from>
    <xdr:ext cx="2891117" cy="1986826"/>
    <xdr:sp macro="" textlink="">
      <xdr:nvSpPr>
        <xdr:cNvPr id="472" name="TextBox 471">
          <a:extLst>
            <a:ext uri="{FF2B5EF4-FFF2-40B4-BE49-F238E27FC236}">
              <a16:creationId xmlns="" xmlns:a16="http://schemas.microsoft.com/office/drawing/2014/main" id="{00000000-0008-0000-0300-0000D8010000}"/>
            </a:ext>
          </a:extLst>
        </xdr:cNvPr>
        <xdr:cNvSpPr txBox="1"/>
      </xdr:nvSpPr>
      <xdr:spPr>
        <a:xfrm>
          <a:off x="23106529" y="20479638"/>
          <a:ext cx="2891117" cy="198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eaLnBrk="1" fontAlgn="auto" latinLnBrk="0" hangingPunct="1"/>
          <a:r>
            <a:rPr lang="en-GB" sz="1100" b="1">
              <a:solidFill>
                <a:schemeClr val="dk1"/>
              </a:solidFill>
              <a:effectLst/>
              <a:latin typeface="+mn-lt"/>
              <a:ea typeface="+mn-ea"/>
              <a:cs typeface="+mn-cs"/>
            </a:rPr>
            <a:t>Method selected: Ofwat forecasts</a:t>
          </a:r>
          <a:r>
            <a:rPr lang="en-GB" sz="1100" b="1" baseline="0">
              <a:solidFill>
                <a:schemeClr val="dk1"/>
              </a:solidFill>
              <a:effectLst/>
              <a:latin typeface="+mn-lt"/>
              <a:ea typeface="+mn-ea"/>
              <a:cs typeface="+mn-cs"/>
            </a:rPr>
            <a:t>  equal  to 2016-17</a:t>
          </a:r>
        </a:p>
        <a:p>
          <a:pPr eaLnBrk="1" fontAlgn="auto" latinLnBrk="0" hangingPunct="1"/>
          <a:endParaRPr lang="en-GB" sz="1100" b="1" baseline="0">
            <a:solidFill>
              <a:schemeClr val="dk1"/>
            </a:solidFill>
            <a:effectLst/>
            <a:latin typeface="+mn-lt"/>
            <a:ea typeface="+mn-ea"/>
            <a:cs typeface="+mn-cs"/>
          </a:endParaRPr>
        </a:p>
        <a:p>
          <a:pPr eaLnBrk="1" fontAlgn="auto" latinLnBrk="0" hangingPunct="1"/>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endParaRPr lang="en-GB">
            <a:effectLst/>
          </a:endParaRPr>
        </a:p>
        <a:p>
          <a:endParaRPr lang="en-GB" sz="1100" b="1" baseline="0">
            <a:solidFill>
              <a:schemeClr val="dk1"/>
            </a:solidFill>
            <a:effectLst/>
            <a:latin typeface="+mn-lt"/>
            <a:ea typeface="+mn-ea"/>
            <a:cs typeface="+mn-cs"/>
          </a:endParaRPr>
        </a:p>
        <a:p>
          <a:pPr eaLnBrk="1" fontAlgn="auto" latinLnBrk="0" hangingPunct="1"/>
          <a:r>
            <a:rPr lang="en-GB" sz="1100" b="0" baseline="0">
              <a:solidFill>
                <a:schemeClr val="dk1"/>
              </a:solidFill>
              <a:effectLst/>
              <a:latin typeface="+mn-lt"/>
              <a:ea typeface="+mn-ea"/>
              <a:cs typeface="+mn-cs"/>
            </a:rPr>
            <a:t>The variable is forecasted rolling forward the most recent year. We discarded the linear trend method because it is not intuitive for the forecast of the proportion of dual service connections. </a:t>
          </a:r>
          <a:endParaRPr lang="en-GB">
            <a:effectLst/>
          </a:endParaRPr>
        </a:p>
        <a:p>
          <a:endParaRPr lang="en-GB">
            <a:effectLst/>
          </a:endParaRPr>
        </a:p>
      </xdr:txBody>
    </xdr:sp>
    <xdr:clientData/>
  </xdr:oneCellAnchor>
  <xdr:oneCellAnchor>
    <xdr:from>
      <xdr:col>34</xdr:col>
      <xdr:colOff>135271</xdr:colOff>
      <xdr:row>141</xdr:row>
      <xdr:rowOff>158482</xdr:rowOff>
    </xdr:from>
    <xdr:ext cx="2666999" cy="2159053"/>
    <xdr:sp macro="" textlink="">
      <xdr:nvSpPr>
        <xdr:cNvPr id="473" name="TextBox 472">
          <a:extLst>
            <a:ext uri="{FF2B5EF4-FFF2-40B4-BE49-F238E27FC236}">
              <a16:creationId xmlns="" xmlns:a16="http://schemas.microsoft.com/office/drawing/2014/main" id="{00000000-0008-0000-0300-0000D9010000}"/>
            </a:ext>
          </a:extLst>
        </xdr:cNvPr>
        <xdr:cNvSpPr txBox="1"/>
      </xdr:nvSpPr>
      <xdr:spPr>
        <a:xfrm>
          <a:off x="23122271" y="25071649"/>
          <a:ext cx="2666999" cy="2159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eaLnBrk="1" fontAlgn="auto" latinLnBrk="0" hangingPunct="1"/>
          <a:r>
            <a:rPr lang="en-GB" sz="1100" b="1">
              <a:solidFill>
                <a:schemeClr val="dk1"/>
              </a:solidFill>
              <a:effectLst/>
              <a:latin typeface="+mn-lt"/>
              <a:ea typeface="+mn-ea"/>
              <a:cs typeface="+mn-cs"/>
            </a:rPr>
            <a:t>Method selected: Ofwat forecasts</a:t>
          </a:r>
          <a:r>
            <a:rPr lang="en-GB" sz="1100" b="1" baseline="0">
              <a:solidFill>
                <a:schemeClr val="dk1"/>
              </a:solidFill>
              <a:effectLst/>
              <a:latin typeface="+mn-lt"/>
              <a:ea typeface="+mn-ea"/>
              <a:cs typeface="+mn-cs"/>
            </a:rPr>
            <a:t>  equal  to 2016-17</a:t>
          </a:r>
        </a:p>
        <a:p>
          <a:pPr eaLnBrk="1" fontAlgn="auto" latinLnBrk="0" hangingPunct="1"/>
          <a:endParaRPr lang="en-GB">
            <a:effectLst/>
          </a:endParaRPr>
        </a:p>
        <a:p>
          <a:pPr eaLnBrk="1" fontAlgn="auto" latinLnBrk="0" hangingPunct="1"/>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endParaRPr lang="en-GB">
            <a:effectLst/>
          </a:endParaRPr>
        </a:p>
        <a:p>
          <a:endParaRPr lang="en-GB" sz="1100" b="1"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The variable is forecasted rolling forward the most recent year.  This is the only possible method for companies operating in England because IMD income data for England is only available for one year. </a:t>
          </a:r>
        </a:p>
        <a:p>
          <a:r>
            <a:rPr lang="en-GB" sz="1100" b="0" baseline="0">
              <a:solidFill>
                <a:schemeClr val="dk1"/>
              </a:solidFill>
              <a:effectLst/>
              <a:latin typeface="+mn-lt"/>
              <a:ea typeface="+mn-ea"/>
              <a:cs typeface="+mn-cs"/>
            </a:rPr>
            <a:t>We followed the same method for the Welsh companies.</a:t>
          </a:r>
        </a:p>
      </xdr:txBody>
    </xdr:sp>
    <xdr:clientData/>
  </xdr:oneCellAnchor>
  <xdr:oneCellAnchor>
    <xdr:from>
      <xdr:col>34</xdr:col>
      <xdr:colOff>104854</xdr:colOff>
      <xdr:row>168</xdr:row>
      <xdr:rowOff>164888</xdr:rowOff>
    </xdr:from>
    <xdr:ext cx="2448485" cy="1642373"/>
    <xdr:sp macro="" textlink="">
      <xdr:nvSpPr>
        <xdr:cNvPr id="474" name="TextBox 473">
          <a:extLst>
            <a:ext uri="{FF2B5EF4-FFF2-40B4-BE49-F238E27FC236}">
              <a16:creationId xmlns="" xmlns:a16="http://schemas.microsoft.com/office/drawing/2014/main" id="{00000000-0008-0000-0300-0000DA010000}"/>
            </a:ext>
          </a:extLst>
        </xdr:cNvPr>
        <xdr:cNvSpPr txBox="1"/>
      </xdr:nvSpPr>
      <xdr:spPr>
        <a:xfrm>
          <a:off x="23091854" y="29706499"/>
          <a:ext cx="2448485" cy="1642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eaLnBrk="1" fontAlgn="auto" latinLnBrk="0" hangingPunct="1"/>
          <a:r>
            <a:rPr lang="en-GB" sz="1100" b="1">
              <a:solidFill>
                <a:schemeClr val="dk1"/>
              </a:solidFill>
              <a:effectLst/>
              <a:latin typeface="+mn-lt"/>
              <a:ea typeface="+mn-ea"/>
              <a:cs typeface="+mn-cs"/>
            </a:rPr>
            <a:t>Method selected: Ofwat forecasts</a:t>
          </a:r>
          <a:r>
            <a:rPr lang="en-GB" sz="1100" b="1" baseline="0">
              <a:solidFill>
                <a:schemeClr val="dk1"/>
              </a:solidFill>
              <a:effectLst/>
              <a:latin typeface="+mn-lt"/>
              <a:ea typeface="+mn-ea"/>
              <a:cs typeface="+mn-cs"/>
            </a:rPr>
            <a:t>  equal  to 2016-17</a:t>
          </a:r>
        </a:p>
        <a:p>
          <a:pPr eaLnBrk="1" fontAlgn="auto" latinLnBrk="0" hangingPunct="1"/>
          <a:endParaRPr lang="en-GB">
            <a:effectLst/>
          </a:endParaRPr>
        </a:p>
        <a:p>
          <a:pPr eaLnBrk="1" fontAlgn="auto" latinLnBrk="0" hangingPunct="1"/>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p>
        <a:p>
          <a:pPr eaLnBrk="1" fontAlgn="auto" latinLnBrk="0" hangingPunct="1"/>
          <a:endParaRPr lang="en-GB">
            <a:effectLst/>
          </a:endParaRPr>
        </a:p>
        <a:p>
          <a:r>
            <a:rPr lang="en-GB" sz="1100" b="0" baseline="0">
              <a:solidFill>
                <a:schemeClr val="dk1"/>
              </a:solidFill>
              <a:effectLst/>
              <a:latin typeface="+mn-lt"/>
              <a:ea typeface="+mn-ea"/>
              <a:cs typeface="+mn-cs"/>
            </a:rPr>
            <a:t>The variable is forecasted rolling forward the most recent year.  This is the only possible method because data is only available for one year. </a:t>
          </a:r>
          <a:endParaRPr lang="en-GB">
            <a:effectLst/>
          </a:endParaRPr>
        </a:p>
      </xdr:txBody>
    </xdr:sp>
    <xdr:clientData/>
  </xdr:oneCellAnchor>
  <xdr:oneCellAnchor>
    <xdr:from>
      <xdr:col>34</xdr:col>
      <xdr:colOff>126999</xdr:colOff>
      <xdr:row>34</xdr:row>
      <xdr:rowOff>9873</xdr:rowOff>
    </xdr:from>
    <xdr:ext cx="2569884" cy="1642373"/>
    <xdr:sp macro="" textlink="">
      <xdr:nvSpPr>
        <xdr:cNvPr id="476" name="TextBox 475">
          <a:extLst>
            <a:ext uri="{FF2B5EF4-FFF2-40B4-BE49-F238E27FC236}">
              <a16:creationId xmlns="" xmlns:a16="http://schemas.microsoft.com/office/drawing/2014/main" id="{00000000-0008-0000-0300-0000DC010000}"/>
            </a:ext>
          </a:extLst>
        </xdr:cNvPr>
        <xdr:cNvSpPr txBox="1"/>
      </xdr:nvSpPr>
      <xdr:spPr>
        <a:xfrm>
          <a:off x="23113999" y="6176429"/>
          <a:ext cx="2569884" cy="1642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solidFill>
                <a:schemeClr val="dk1"/>
              </a:solidFill>
              <a:effectLst/>
              <a:latin typeface="+mn-lt"/>
              <a:ea typeface="+mn-ea"/>
              <a:cs typeface="+mn-cs"/>
            </a:rPr>
            <a:t>Method selected: Company forecasts</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Rationale</a:t>
          </a:r>
          <a:r>
            <a:rPr lang="en-GB" sz="1100" b="1" baseline="0">
              <a:solidFill>
                <a:schemeClr val="dk1"/>
              </a:solidFill>
              <a:effectLst/>
              <a:latin typeface="+mn-lt"/>
              <a:ea typeface="+mn-ea"/>
              <a:cs typeface="+mn-cs"/>
            </a:rPr>
            <a:t> for our selection:</a:t>
          </a:r>
        </a:p>
        <a:p>
          <a:endParaRPr lang="en-GB" sz="1100" b="1"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We use company forecasts of average bill at IAP.   We plan to develop our own forecast of average bill size for DD using information on average bill from the financial model.</a:t>
          </a:r>
        </a:p>
      </xdr:txBody>
    </xdr:sp>
    <xdr:clientData/>
  </xdr:oneCellAnchor>
  <xdr:oneCellAnchor>
    <xdr:from>
      <xdr:col>34</xdr:col>
      <xdr:colOff>153947</xdr:colOff>
      <xdr:row>196</xdr:row>
      <xdr:rowOff>11899</xdr:rowOff>
    </xdr:from>
    <xdr:ext cx="3343088" cy="1642373"/>
    <xdr:sp macro="" textlink="">
      <xdr:nvSpPr>
        <xdr:cNvPr id="519" name="TextBox 518">
          <a:extLst>
            <a:ext uri="{FF2B5EF4-FFF2-40B4-BE49-F238E27FC236}">
              <a16:creationId xmlns="" xmlns:a16="http://schemas.microsoft.com/office/drawing/2014/main" id="{00000000-0008-0000-0300-000007020000}"/>
            </a:ext>
          </a:extLst>
        </xdr:cNvPr>
        <xdr:cNvSpPr txBox="1"/>
      </xdr:nvSpPr>
      <xdr:spPr>
        <a:xfrm>
          <a:off x="23140947" y="34365399"/>
          <a:ext cx="3343088" cy="1642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Method selected: time trend</a:t>
          </a:r>
          <a:endParaRPr lang="en-GB">
            <a:effectLst/>
          </a:endParaRPr>
        </a:p>
        <a:p>
          <a:endParaRPr lang="en-GB" sz="1100" b="1"/>
        </a:p>
        <a:p>
          <a:r>
            <a:rPr lang="en-GB" sz="1100" b="1"/>
            <a:t>Rationale</a:t>
          </a:r>
          <a:r>
            <a:rPr lang="en-GB" sz="1100" b="1" baseline="0"/>
            <a:t> for other approach:</a:t>
          </a:r>
        </a:p>
        <a:p>
          <a:endParaRPr lang="en-GB"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The ONS provides projections for migration and population data at LAD level. We used this data to build the forecast of total migration at company level based on time trend anlysis.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Office Theme">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1"/>
  <sheetViews>
    <sheetView showGridLines="0" tabSelected="1" zoomScale="80" zoomScaleNormal="80" workbookViewId="0">
      <selection activeCell="C17" sqref="C17"/>
    </sheetView>
  </sheetViews>
  <sheetFormatPr defaultColWidth="8.58203125" defaultRowHeight="14"/>
  <cols>
    <col min="1" max="1" width="4.08203125" style="115" customWidth="1"/>
    <col min="2" max="2" width="13.08203125" style="115" customWidth="1"/>
    <col min="3" max="17" width="8.58203125" style="115"/>
    <col min="18" max="18" width="100.1640625" style="115" customWidth="1"/>
    <col min="19" max="16384" width="8.58203125" style="115"/>
  </cols>
  <sheetData>
    <row r="1" spans="1:18" ht="18">
      <c r="A1" s="118" t="s">
        <v>96</v>
      </c>
    </row>
    <row r="2" spans="1:18" s="120" customFormat="1">
      <c r="A2" s="119"/>
    </row>
    <row r="3" spans="1:18">
      <c r="A3" s="121"/>
    </row>
    <row r="4" spans="1:18">
      <c r="B4" s="122" t="s">
        <v>97</v>
      </c>
      <c r="C4" s="123"/>
      <c r="D4" s="123"/>
      <c r="E4" s="123"/>
      <c r="F4" s="123"/>
      <c r="G4" s="123"/>
      <c r="H4" s="123"/>
      <c r="I4" s="123"/>
      <c r="J4" s="123"/>
      <c r="K4" s="123"/>
      <c r="L4" s="123"/>
      <c r="M4" s="123"/>
      <c r="N4" s="123"/>
      <c r="O4" s="123"/>
      <c r="P4" s="123"/>
      <c r="Q4" s="123"/>
      <c r="R4" s="124"/>
    </row>
    <row r="5" spans="1:18" ht="15.5">
      <c r="B5" s="141" t="s">
        <v>98</v>
      </c>
      <c r="R5" s="117"/>
    </row>
    <row r="6" spans="1:18">
      <c r="B6" s="125"/>
      <c r="R6" s="117"/>
    </row>
    <row r="7" spans="1:18" ht="16">
      <c r="B7" s="126" t="s">
        <v>0</v>
      </c>
      <c r="D7" s="127"/>
      <c r="E7" s="127"/>
      <c r="F7" s="127"/>
      <c r="G7" s="127"/>
      <c r="H7" s="127"/>
      <c r="I7" s="127"/>
      <c r="R7" s="117"/>
    </row>
    <row r="8" spans="1:18" ht="16">
      <c r="B8" s="114"/>
      <c r="C8" s="115" t="s">
        <v>73</v>
      </c>
      <c r="D8" s="127"/>
      <c r="E8" s="127"/>
      <c r="F8" s="127"/>
      <c r="G8" s="127"/>
      <c r="H8" s="127"/>
      <c r="I8" s="127"/>
      <c r="R8" s="117"/>
    </row>
    <row r="9" spans="1:18" ht="16">
      <c r="B9" s="128"/>
      <c r="C9" s="115" t="s">
        <v>100</v>
      </c>
      <c r="D9" s="127"/>
      <c r="E9" s="127"/>
      <c r="F9" s="127"/>
      <c r="G9" s="127"/>
      <c r="H9" s="127"/>
      <c r="I9" s="127"/>
      <c r="R9" s="117"/>
    </row>
    <row r="10" spans="1:18" ht="16">
      <c r="B10" s="96"/>
      <c r="C10" s="115" t="s">
        <v>74</v>
      </c>
      <c r="D10" s="127"/>
      <c r="E10" s="127"/>
      <c r="F10" s="127"/>
      <c r="G10" s="127"/>
      <c r="H10" s="127"/>
      <c r="I10" s="127"/>
      <c r="R10" s="117"/>
    </row>
    <row r="11" spans="1:18" ht="16">
      <c r="B11" s="63"/>
      <c r="C11" s="115" t="s">
        <v>52</v>
      </c>
      <c r="D11" s="127"/>
      <c r="E11" s="127"/>
      <c r="F11" s="127"/>
      <c r="G11" s="127"/>
      <c r="H11" s="127"/>
      <c r="I11" s="127"/>
      <c r="R11" s="117"/>
    </row>
    <row r="12" spans="1:18">
      <c r="B12" s="100"/>
      <c r="C12" s="116" t="s">
        <v>1</v>
      </c>
      <c r="R12" s="117"/>
    </row>
    <row r="13" spans="1:18">
      <c r="B13" s="125"/>
      <c r="C13" s="116"/>
      <c r="R13" s="117"/>
    </row>
    <row r="14" spans="1:18">
      <c r="B14" s="126" t="s">
        <v>99</v>
      </c>
      <c r="R14" s="117"/>
    </row>
    <row r="15" spans="1:18">
      <c r="B15" s="125" t="s">
        <v>75</v>
      </c>
      <c r="C15" s="142" t="s">
        <v>101</v>
      </c>
      <c r="R15" s="117"/>
    </row>
    <row r="16" spans="1:18">
      <c r="B16" s="129" t="s">
        <v>65</v>
      </c>
      <c r="C16" s="142" t="s">
        <v>102</v>
      </c>
      <c r="R16" s="117"/>
    </row>
    <row r="17" spans="2:18">
      <c r="B17" s="126"/>
      <c r="R17" s="117"/>
    </row>
    <row r="18" spans="2:18">
      <c r="B18" s="130"/>
      <c r="C18" s="120"/>
      <c r="D18" s="120"/>
      <c r="E18" s="120"/>
      <c r="F18" s="120"/>
      <c r="G18" s="120"/>
      <c r="H18" s="120"/>
      <c r="I18" s="120"/>
      <c r="J18" s="120"/>
      <c r="K18" s="120"/>
      <c r="L18" s="120"/>
      <c r="M18" s="120"/>
      <c r="N18" s="120"/>
      <c r="O18" s="120"/>
      <c r="P18" s="120"/>
      <c r="Q18" s="120"/>
      <c r="R18" s="131"/>
    </row>
    <row r="21" spans="2:18">
      <c r="B21" s="132"/>
    </row>
  </sheetData>
  <conditionalFormatting sqref="B8">
    <cfRule type="cellIs" dxfId="135" priority="6" operator="equal">
      <formula>0</formula>
    </cfRule>
  </conditionalFormatting>
  <conditionalFormatting sqref="B8">
    <cfRule type="cellIs" dxfId="134" priority="5" operator="equal">
      <formula>0</formula>
    </cfRule>
  </conditionalFormatting>
  <conditionalFormatting sqref="B8">
    <cfRule type="cellIs" dxfId="133" priority="4" operator="equal">
      <formula>0</formula>
    </cfRule>
  </conditionalFormatting>
  <conditionalFormatting sqref="B8">
    <cfRule type="cellIs" dxfId="132" priority="3" operator="equal">
      <formula>0</formula>
    </cfRule>
  </conditionalFormatting>
  <conditionalFormatting sqref="B11">
    <cfRule type="cellIs" dxfId="131" priority="2" operator="equal">
      <formula>0</formula>
    </cfRule>
  </conditionalFormatting>
  <conditionalFormatting sqref="B12">
    <cfRule type="cellIs" dxfId="130"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P225"/>
  <sheetViews>
    <sheetView showGridLines="0" zoomScale="90" zoomScaleNormal="90" workbookViewId="0">
      <pane xSplit="4" topLeftCell="E1" activePane="topRight" state="frozen"/>
      <selection activeCell="A25" sqref="A25"/>
      <selection pane="topRight" activeCell="W195" sqref="W195"/>
    </sheetView>
  </sheetViews>
  <sheetFormatPr defaultColWidth="0" defaultRowHeight="14.5"/>
  <cols>
    <col min="1" max="1" width="2.1640625" style="1" customWidth="1"/>
    <col min="2" max="2" width="18.1640625" style="1" customWidth="1"/>
    <col min="3" max="7" width="8.6640625" style="3" customWidth="1"/>
    <col min="8" max="8" width="9.5" style="3" customWidth="1"/>
    <col min="9" max="16" width="8" style="3" customWidth="1"/>
    <col min="17" max="17" width="8.58203125" style="3" customWidth="1"/>
    <col min="18" max="18" width="8.6640625" style="3" customWidth="1"/>
    <col min="19" max="20" width="8.58203125" style="3" customWidth="1"/>
    <col min="21" max="30" width="8.6640625" style="3" customWidth="1"/>
    <col min="31" max="31" width="2.6640625" style="3" customWidth="1"/>
    <col min="32" max="32" width="13.6640625" style="3" customWidth="1"/>
    <col min="33" max="33" width="15" style="3" bestFit="1" customWidth="1"/>
    <col min="34" max="34" width="11.6640625" style="3" customWidth="1"/>
    <col min="35" max="37" width="7.6640625" style="3" customWidth="1"/>
    <col min="38" max="38" width="8.58203125" style="3" customWidth="1"/>
    <col min="39" max="40" width="8.6640625" style="3" customWidth="1"/>
    <col min="41" max="41" width="5.5" style="3" customWidth="1"/>
    <col min="42" max="91" width="0" style="1" hidden="1" customWidth="1"/>
    <col min="92" max="124" width="5.08203125" style="1" hidden="1" customWidth="1"/>
    <col min="125" max="198" width="0" style="1" hidden="1" customWidth="1"/>
    <col min="199" max="231" width="5.08203125" style="1" hidden="1" customWidth="1"/>
    <col min="232" max="234" width="0" style="1" hidden="1" customWidth="1"/>
    <col min="235" max="239" width="5.08203125" style="1" hidden="1" customWidth="1"/>
    <col min="240" max="250" width="0" style="1" hidden="1" customWidth="1"/>
    <col min="251" max="16384" width="8.08203125" style="1" hidden="1"/>
  </cols>
  <sheetData>
    <row r="1" spans="1:41" s="104" customFormat="1" ht="29.15" customHeight="1" thickTop="1">
      <c r="A1" s="103" t="s">
        <v>72</v>
      </c>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row>
    <row r="2" spans="1:41">
      <c r="B2" s="22"/>
    </row>
    <row r="4" spans="1:41" s="18" customFormat="1" ht="18">
      <c r="A4" s="19" t="s">
        <v>13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6" spans="1:41" ht="15.5">
      <c r="B6" s="20" t="s">
        <v>49</v>
      </c>
      <c r="C6" s="20"/>
      <c r="E6" s="61"/>
      <c r="F6" s="61"/>
      <c r="G6" s="61"/>
      <c r="H6" s="61"/>
      <c r="I6" s="61"/>
      <c r="J6" s="61"/>
      <c r="K6" s="61"/>
      <c r="L6" s="61"/>
      <c r="M6" s="61"/>
      <c r="N6" s="61"/>
      <c r="O6" s="61"/>
      <c r="P6" s="61"/>
      <c r="Q6" s="61"/>
      <c r="R6" s="61"/>
    </row>
    <row r="7" spans="1:41" ht="15.5">
      <c r="B7" s="21" t="s">
        <v>5</v>
      </c>
      <c r="C7" s="20"/>
      <c r="AJ7" s="4"/>
      <c r="AK7" s="4"/>
      <c r="AL7" s="4"/>
    </row>
    <row r="8" spans="1:41" ht="15" customHeight="1">
      <c r="B8" s="22"/>
      <c r="C8" s="68" t="s">
        <v>50</v>
      </c>
      <c r="D8" s="73"/>
      <c r="E8" s="73"/>
      <c r="F8" s="73"/>
      <c r="G8" s="73"/>
      <c r="H8" s="73"/>
      <c r="I8" s="74"/>
      <c r="J8" s="90" t="s">
        <v>66</v>
      </c>
      <c r="K8" s="91"/>
      <c r="L8" s="91"/>
      <c r="M8" s="91"/>
      <c r="N8" s="91"/>
      <c r="O8" s="91"/>
      <c r="P8" s="92"/>
      <c r="Q8" s="33" t="s">
        <v>91</v>
      </c>
      <c r="R8" s="34"/>
      <c r="S8" s="34"/>
      <c r="T8" s="34"/>
      <c r="U8" s="34"/>
      <c r="V8" s="34"/>
      <c r="W8" s="35"/>
      <c r="X8" s="42" t="s">
        <v>1</v>
      </c>
      <c r="Y8" s="43"/>
      <c r="Z8" s="43"/>
      <c r="AA8" s="43"/>
      <c r="AB8" s="43"/>
      <c r="AC8" s="43"/>
      <c r="AD8" s="44"/>
      <c r="AE8" s="32"/>
      <c r="AF8" s="143" t="s">
        <v>1</v>
      </c>
      <c r="AG8" s="143" t="s">
        <v>87</v>
      </c>
      <c r="AH8" s="143" t="s">
        <v>88</v>
      </c>
      <c r="AI8" s="47"/>
      <c r="AJ8" s="4"/>
      <c r="AK8" s="4"/>
      <c r="AL8" s="4"/>
      <c r="AM8" s="1"/>
      <c r="AN8" s="1"/>
    </row>
    <row r="9" spans="1:41" s="4" customFormat="1" ht="17.25" customHeight="1">
      <c r="B9" s="27"/>
      <c r="C9" s="75" t="s">
        <v>19</v>
      </c>
      <c r="D9" s="75" t="s">
        <v>20</v>
      </c>
      <c r="E9" s="75" t="s">
        <v>21</v>
      </c>
      <c r="F9" s="75" t="s">
        <v>22</v>
      </c>
      <c r="G9" s="75" t="s">
        <v>23</v>
      </c>
      <c r="H9" s="75" t="s">
        <v>24</v>
      </c>
      <c r="I9" s="75" t="s">
        <v>25</v>
      </c>
      <c r="J9" s="95" t="s">
        <v>26</v>
      </c>
      <c r="K9" s="95" t="s">
        <v>27</v>
      </c>
      <c r="L9" s="95" t="s">
        <v>28</v>
      </c>
      <c r="M9" s="95" t="s">
        <v>29</v>
      </c>
      <c r="N9" s="95" t="s">
        <v>30</v>
      </c>
      <c r="O9" s="95" t="s">
        <v>31</v>
      </c>
      <c r="P9" s="95" t="s">
        <v>32</v>
      </c>
      <c r="Q9" s="76" t="s">
        <v>26</v>
      </c>
      <c r="R9" s="76" t="s">
        <v>27</v>
      </c>
      <c r="S9" s="76" t="s">
        <v>28</v>
      </c>
      <c r="T9" s="76" t="s">
        <v>29</v>
      </c>
      <c r="U9" s="76" t="s">
        <v>30</v>
      </c>
      <c r="V9" s="76" t="s">
        <v>31</v>
      </c>
      <c r="W9" s="76" t="s">
        <v>32</v>
      </c>
      <c r="X9" s="77" t="s">
        <v>26</v>
      </c>
      <c r="Y9" s="77" t="s">
        <v>27</v>
      </c>
      <c r="Z9" s="77" t="s">
        <v>28</v>
      </c>
      <c r="AA9" s="77" t="s">
        <v>29</v>
      </c>
      <c r="AB9" s="77" t="s">
        <v>30</v>
      </c>
      <c r="AC9" s="77" t="s">
        <v>31</v>
      </c>
      <c r="AD9" s="77" t="s">
        <v>32</v>
      </c>
      <c r="AE9" s="32"/>
      <c r="AF9" s="143"/>
      <c r="AG9" s="143"/>
      <c r="AH9" s="143"/>
      <c r="AI9" s="47"/>
      <c r="AO9" s="5"/>
    </row>
    <row r="10" spans="1:41" s="10" customFormat="1" ht="13">
      <c r="B10" s="108" t="s">
        <v>51</v>
      </c>
      <c r="C10" s="78">
        <v>1</v>
      </c>
      <c r="D10" s="78">
        <v>2</v>
      </c>
      <c r="E10" s="78">
        <v>3</v>
      </c>
      <c r="F10" s="78">
        <v>4</v>
      </c>
      <c r="G10" s="78">
        <v>5</v>
      </c>
      <c r="H10" s="78">
        <v>6</v>
      </c>
      <c r="I10" s="78">
        <v>7</v>
      </c>
      <c r="J10" s="96">
        <v>8</v>
      </c>
      <c r="K10" s="96">
        <v>9</v>
      </c>
      <c r="L10" s="96">
        <v>10</v>
      </c>
      <c r="M10" s="96">
        <v>11</v>
      </c>
      <c r="N10" s="96">
        <v>12</v>
      </c>
      <c r="O10" s="96">
        <v>13</v>
      </c>
      <c r="P10" s="96">
        <v>14</v>
      </c>
      <c r="Q10" s="79">
        <v>8</v>
      </c>
      <c r="R10" s="79">
        <v>9</v>
      </c>
      <c r="S10" s="79">
        <v>10</v>
      </c>
      <c r="T10" s="79">
        <v>11</v>
      </c>
      <c r="U10" s="79">
        <v>12</v>
      </c>
      <c r="V10" s="79">
        <v>13</v>
      </c>
      <c r="W10" s="79">
        <v>14</v>
      </c>
      <c r="X10" s="89">
        <v>8</v>
      </c>
      <c r="Y10" s="89">
        <v>9</v>
      </c>
      <c r="Z10" s="89">
        <v>10</v>
      </c>
      <c r="AA10" s="89">
        <v>11</v>
      </c>
      <c r="AB10" s="89">
        <v>12</v>
      </c>
      <c r="AC10" s="89">
        <v>13</v>
      </c>
      <c r="AD10" s="89">
        <v>14</v>
      </c>
      <c r="AE10" s="32"/>
      <c r="AI10" s="41"/>
      <c r="AJ10" s="4"/>
      <c r="AK10" s="4"/>
      <c r="AL10" s="4"/>
      <c r="AO10" s="9"/>
    </row>
    <row r="11" spans="1:41" s="4" customFormat="1" ht="13">
      <c r="B11" s="29" t="s">
        <v>18</v>
      </c>
      <c r="C11" s="38"/>
      <c r="D11" s="38"/>
      <c r="E11" s="80">
        <v>2715.6630000000005</v>
      </c>
      <c r="F11" s="80">
        <v>2735.3609999999999</v>
      </c>
      <c r="G11" s="80">
        <v>2730.6835473329561</v>
      </c>
      <c r="H11" s="80">
        <v>2758.2917859726649</v>
      </c>
      <c r="I11" s="80">
        <v>2773.3249999999998</v>
      </c>
      <c r="J11" s="93">
        <v>2830.0109999999995</v>
      </c>
      <c r="K11" s="93">
        <v>2871.192</v>
      </c>
      <c r="L11" s="93">
        <v>2917.2750000000001</v>
      </c>
      <c r="M11" s="93">
        <v>2961.9449999999997</v>
      </c>
      <c r="N11" s="93">
        <v>3002.6620000000003</v>
      </c>
      <c r="O11" s="93">
        <v>3041.4850000000001</v>
      </c>
      <c r="P11" s="93">
        <v>3078.306</v>
      </c>
      <c r="Q11" s="72">
        <f t="shared" ref="Q11:W20" si="0">INTERCEPT($C11:$I11,$C$10:$I$10)+SLOPE($C11:$I11,$C$10:$I$10)*Q$10</f>
        <v>2784.1413024529238</v>
      </c>
      <c r="R11" s="72">
        <f t="shared" si="0"/>
        <v>2797.9667810501901</v>
      </c>
      <c r="S11" s="72">
        <f t="shared" si="0"/>
        <v>2811.7922596474564</v>
      </c>
      <c r="T11" s="72">
        <f t="shared" si="0"/>
        <v>2825.6177382447227</v>
      </c>
      <c r="U11" s="72">
        <f t="shared" si="0"/>
        <v>2839.4432168419889</v>
      </c>
      <c r="V11" s="72">
        <f t="shared" si="0"/>
        <v>2853.2686954392557</v>
      </c>
      <c r="W11" s="72">
        <f t="shared" si="0"/>
        <v>2867.094174036522</v>
      </c>
      <c r="X11" s="80">
        <f>CHOOSE($AH11,Q11,J11)</f>
        <v>2830.0109999999995</v>
      </c>
      <c r="Y11" s="80">
        <f t="shared" ref="Y11:Y28" si="1">CHOOSE($AH11,R11,K11)</f>
        <v>2871.192</v>
      </c>
      <c r="Z11" s="80">
        <f t="shared" ref="Z11:Z28" si="2">CHOOSE($AH11,S11,L11)</f>
        <v>2917.2750000000001</v>
      </c>
      <c r="AA11" s="80">
        <f t="shared" ref="AA11:AA28" si="3">CHOOSE($AH11,T11,M11)</f>
        <v>2961.9449999999997</v>
      </c>
      <c r="AB11" s="80">
        <f t="shared" ref="AB11:AB28" si="4">CHOOSE($AH11,U11,N11)</f>
        <v>3002.6620000000003</v>
      </c>
      <c r="AC11" s="80">
        <f t="shared" ref="AC11:AC28" si="5">CHOOSE($AH11,V11,O11)</f>
        <v>3041.4850000000001</v>
      </c>
      <c r="AD11" s="80">
        <f t="shared" ref="AD11:AD28" si="6">CHOOSE($AH11,W11,P11)</f>
        <v>3078.306</v>
      </c>
      <c r="AE11" s="32"/>
      <c r="AF11" s="113" t="s">
        <v>52</v>
      </c>
      <c r="AG11" s="31" t="s">
        <v>66</v>
      </c>
      <c r="AH11" s="45">
        <f>IF(AG11="Company forecast",2,1)</f>
        <v>2</v>
      </c>
      <c r="AI11" s="41"/>
      <c r="AO11" s="3"/>
    </row>
    <row r="12" spans="1:41" s="4" customFormat="1" ht="13">
      <c r="B12" s="29" t="s">
        <v>33</v>
      </c>
      <c r="C12" s="38"/>
      <c r="D12" s="38"/>
      <c r="E12" s="80">
        <v>1843.8420000000001</v>
      </c>
      <c r="F12" s="80">
        <v>1852.55</v>
      </c>
      <c r="G12" s="80">
        <v>1860.6630000000002</v>
      </c>
      <c r="H12" s="80">
        <v>1869.0800000000002</v>
      </c>
      <c r="I12" s="80">
        <v>1878.4920000000002</v>
      </c>
      <c r="J12" s="93">
        <v>1910.232</v>
      </c>
      <c r="K12" s="93">
        <v>1930.6909999999998</v>
      </c>
      <c r="L12" s="93">
        <v>1954.1489999999999</v>
      </c>
      <c r="M12" s="93">
        <v>1973.0339999999999</v>
      </c>
      <c r="N12" s="93">
        <v>1991.3530000000001</v>
      </c>
      <c r="O12" s="93">
        <v>2009.0309999999999</v>
      </c>
      <c r="P12" s="93">
        <v>2026.6569999999999</v>
      </c>
      <c r="Q12" s="72">
        <f t="shared" si="0"/>
        <v>1886.6744000000001</v>
      </c>
      <c r="R12" s="72">
        <f t="shared" si="0"/>
        <v>1895.2574000000002</v>
      </c>
      <c r="S12" s="72">
        <f t="shared" si="0"/>
        <v>1903.8404000000003</v>
      </c>
      <c r="T12" s="72">
        <f t="shared" si="0"/>
        <v>1912.4234000000004</v>
      </c>
      <c r="U12" s="72">
        <f t="shared" si="0"/>
        <v>1921.0064000000004</v>
      </c>
      <c r="V12" s="72">
        <f t="shared" si="0"/>
        <v>1929.5894000000003</v>
      </c>
      <c r="W12" s="72">
        <f t="shared" si="0"/>
        <v>1938.1724000000004</v>
      </c>
      <c r="X12" s="80">
        <f t="shared" ref="X12:X28" si="7">CHOOSE($AH12,Q12,J12)</f>
        <v>1910.232</v>
      </c>
      <c r="Y12" s="80">
        <f t="shared" si="1"/>
        <v>1930.6909999999998</v>
      </c>
      <c r="Z12" s="80">
        <f t="shared" si="2"/>
        <v>1954.1489999999999</v>
      </c>
      <c r="AA12" s="80">
        <f t="shared" si="3"/>
        <v>1973.0339999999999</v>
      </c>
      <c r="AB12" s="80">
        <f t="shared" si="4"/>
        <v>1991.3530000000001</v>
      </c>
      <c r="AC12" s="80">
        <f t="shared" si="5"/>
        <v>2009.0309999999999</v>
      </c>
      <c r="AD12" s="80">
        <f t="shared" si="6"/>
        <v>2026.6569999999999</v>
      </c>
      <c r="AE12" s="32"/>
      <c r="AF12" s="113" t="s">
        <v>52</v>
      </c>
      <c r="AG12" s="31" t="s">
        <v>66</v>
      </c>
      <c r="AH12" s="54">
        <f t="shared" ref="AH12:AH28" si="8">IF(AG12="Company forecast",2,1)</f>
        <v>2</v>
      </c>
      <c r="AI12" s="41"/>
      <c r="AO12" s="6"/>
    </row>
    <row r="13" spans="1:41" s="4" customFormat="1" ht="13">
      <c r="B13" s="29" t="s">
        <v>34</v>
      </c>
      <c r="C13" s="38"/>
      <c r="D13" s="38"/>
      <c r="E13" s="80">
        <v>2912.2439999999997</v>
      </c>
      <c r="F13" s="80">
        <v>2913.2959999999998</v>
      </c>
      <c r="G13" s="80">
        <v>2925.0529999999999</v>
      </c>
      <c r="H13" s="80">
        <v>2971.9520000000002</v>
      </c>
      <c r="I13" s="80">
        <v>2975.3439615384686</v>
      </c>
      <c r="J13" s="93">
        <v>2999.2321317729707</v>
      </c>
      <c r="K13" s="93">
        <v>3020.4255192240671</v>
      </c>
      <c r="L13" s="93">
        <v>3042.2880536584053</v>
      </c>
      <c r="M13" s="93">
        <v>3065.0392124647797</v>
      </c>
      <c r="N13" s="93">
        <v>3088.8200790626925</v>
      </c>
      <c r="O13" s="93">
        <v>3113.6296110535754</v>
      </c>
      <c r="P13" s="93">
        <v>3139.4662610016094</v>
      </c>
      <c r="Q13" s="72">
        <f t="shared" si="0"/>
        <v>2995.0345692307751</v>
      </c>
      <c r="R13" s="72">
        <f t="shared" si="0"/>
        <v>3013.520161538469</v>
      </c>
      <c r="S13" s="72">
        <f t="shared" si="0"/>
        <v>3032.0057538461629</v>
      </c>
      <c r="T13" s="72">
        <f t="shared" si="0"/>
        <v>3050.4913461538567</v>
      </c>
      <c r="U13" s="72">
        <f t="shared" si="0"/>
        <v>3068.9769384615506</v>
      </c>
      <c r="V13" s="72">
        <f t="shared" si="0"/>
        <v>3087.4625307692445</v>
      </c>
      <c r="W13" s="72">
        <f t="shared" si="0"/>
        <v>3105.9481230769384</v>
      </c>
      <c r="X13" s="80">
        <f t="shared" si="7"/>
        <v>2999.2321317729707</v>
      </c>
      <c r="Y13" s="80">
        <f t="shared" si="1"/>
        <v>3020.4255192240671</v>
      </c>
      <c r="Z13" s="80">
        <f t="shared" si="2"/>
        <v>3042.2880536584053</v>
      </c>
      <c r="AA13" s="80">
        <f t="shared" si="3"/>
        <v>3065.0392124647797</v>
      </c>
      <c r="AB13" s="80">
        <f t="shared" si="4"/>
        <v>3088.8200790626925</v>
      </c>
      <c r="AC13" s="80">
        <f t="shared" si="5"/>
        <v>3113.6296110535754</v>
      </c>
      <c r="AD13" s="80">
        <f t="shared" si="6"/>
        <v>3139.4662610016094</v>
      </c>
      <c r="AE13" s="32"/>
      <c r="AF13" s="113" t="s">
        <v>52</v>
      </c>
      <c r="AG13" s="31" t="s">
        <v>66</v>
      </c>
      <c r="AH13" s="54">
        <f t="shared" si="8"/>
        <v>2</v>
      </c>
      <c r="AI13" s="41"/>
      <c r="AO13" s="6"/>
    </row>
    <row r="14" spans="1:41" s="4" customFormat="1" ht="13">
      <c r="B14" s="29" t="s">
        <v>35</v>
      </c>
      <c r="C14" s="38"/>
      <c r="D14" s="38"/>
      <c r="E14" s="80">
        <v>1858.6345000000001</v>
      </c>
      <c r="F14" s="80">
        <v>1866.5440000000001</v>
      </c>
      <c r="G14" s="80">
        <v>1881.846</v>
      </c>
      <c r="H14" s="80">
        <v>1895.2260000000001</v>
      </c>
      <c r="I14" s="80">
        <v>1904.9319999999998</v>
      </c>
      <c r="J14" s="93">
        <v>1920.069</v>
      </c>
      <c r="K14" s="93">
        <v>1943.6239999999998</v>
      </c>
      <c r="L14" s="93">
        <v>1971.9769999999999</v>
      </c>
      <c r="M14" s="93">
        <v>1997.6919999999998</v>
      </c>
      <c r="N14" s="93">
        <v>2021.4490000000001</v>
      </c>
      <c r="O14" s="93">
        <v>2044.3969999999999</v>
      </c>
      <c r="P14" s="93">
        <v>2066.0410000000002</v>
      </c>
      <c r="Q14" s="72">
        <f t="shared" si="0"/>
        <v>1917.8195999999998</v>
      </c>
      <c r="R14" s="72">
        <f t="shared" si="0"/>
        <v>1929.9472999999996</v>
      </c>
      <c r="S14" s="72">
        <f t="shared" si="0"/>
        <v>1942.0749999999996</v>
      </c>
      <c r="T14" s="72">
        <f t="shared" si="0"/>
        <v>1954.2026999999996</v>
      </c>
      <c r="U14" s="72">
        <f t="shared" si="0"/>
        <v>1966.3303999999994</v>
      </c>
      <c r="V14" s="72">
        <f t="shared" si="0"/>
        <v>1978.4580999999994</v>
      </c>
      <c r="W14" s="72">
        <f t="shared" si="0"/>
        <v>1990.5857999999994</v>
      </c>
      <c r="X14" s="80">
        <f t="shared" si="7"/>
        <v>1920.069</v>
      </c>
      <c r="Y14" s="80">
        <f t="shared" si="1"/>
        <v>1943.6239999999998</v>
      </c>
      <c r="Z14" s="80">
        <f t="shared" si="2"/>
        <v>1971.9769999999999</v>
      </c>
      <c r="AA14" s="80">
        <f t="shared" si="3"/>
        <v>1997.6919999999998</v>
      </c>
      <c r="AB14" s="80">
        <f t="shared" si="4"/>
        <v>2021.4490000000001</v>
      </c>
      <c r="AC14" s="80">
        <f t="shared" si="5"/>
        <v>2044.3969999999999</v>
      </c>
      <c r="AD14" s="80">
        <f t="shared" si="6"/>
        <v>2066.0410000000002</v>
      </c>
      <c r="AE14" s="32"/>
      <c r="AF14" s="113" t="s">
        <v>52</v>
      </c>
      <c r="AG14" s="31" t="s">
        <v>66</v>
      </c>
      <c r="AH14" s="54">
        <f t="shared" si="8"/>
        <v>2</v>
      </c>
      <c r="AI14" s="41"/>
      <c r="AO14" s="6"/>
    </row>
    <row r="15" spans="1:41" s="4" customFormat="1" ht="13">
      <c r="B15" s="29" t="s">
        <v>80</v>
      </c>
      <c r="C15" s="38"/>
      <c r="D15" s="38"/>
      <c r="E15" s="80">
        <v>3962.473</v>
      </c>
      <c r="F15" s="80">
        <v>3979.8920000000003</v>
      </c>
      <c r="G15" s="80">
        <v>4062.4090000000006</v>
      </c>
      <c r="H15" s="80">
        <v>4095.0619999999999</v>
      </c>
      <c r="I15" s="80">
        <v>4136.5570000000052</v>
      </c>
      <c r="J15" s="93">
        <v>4158.8521005869788</v>
      </c>
      <c r="K15" s="93">
        <v>4181.1542759291297</v>
      </c>
      <c r="L15" s="93">
        <v>4205.0044579345431</v>
      </c>
      <c r="M15" s="93">
        <v>4229.2866418018766</v>
      </c>
      <c r="N15" s="93">
        <v>4255.0448320307987</v>
      </c>
      <c r="O15" s="93">
        <v>4281.2360241216284</v>
      </c>
      <c r="P15" s="93">
        <v>4307.8582180700869</v>
      </c>
      <c r="Q15" s="72">
        <f t="shared" si="0"/>
        <v>4186.2800000000043</v>
      </c>
      <c r="R15" s="72">
        <f t="shared" si="0"/>
        <v>4232.6138000000055</v>
      </c>
      <c r="S15" s="72">
        <f t="shared" si="0"/>
        <v>4278.9476000000068</v>
      </c>
      <c r="T15" s="72">
        <f t="shared" si="0"/>
        <v>4325.2814000000071</v>
      </c>
      <c r="U15" s="72">
        <f t="shared" si="0"/>
        <v>4371.6152000000084</v>
      </c>
      <c r="V15" s="72">
        <f t="shared" si="0"/>
        <v>4417.9490000000096</v>
      </c>
      <c r="W15" s="72">
        <f t="shared" si="0"/>
        <v>4464.28280000001</v>
      </c>
      <c r="X15" s="80">
        <f t="shared" si="7"/>
        <v>4158.8521005869788</v>
      </c>
      <c r="Y15" s="80">
        <f t="shared" si="1"/>
        <v>4181.1542759291297</v>
      </c>
      <c r="Z15" s="80">
        <f t="shared" si="2"/>
        <v>4205.0044579345431</v>
      </c>
      <c r="AA15" s="80">
        <f t="shared" si="3"/>
        <v>4229.2866418018766</v>
      </c>
      <c r="AB15" s="80">
        <f t="shared" si="4"/>
        <v>4255.0448320307987</v>
      </c>
      <c r="AC15" s="80">
        <f t="shared" si="5"/>
        <v>4281.2360241216284</v>
      </c>
      <c r="AD15" s="80">
        <f t="shared" si="6"/>
        <v>4307.8582180700869</v>
      </c>
      <c r="AE15" s="32"/>
      <c r="AF15" s="113" t="s">
        <v>52</v>
      </c>
      <c r="AG15" s="31" t="s">
        <v>66</v>
      </c>
      <c r="AH15" s="54">
        <f t="shared" si="8"/>
        <v>2</v>
      </c>
      <c r="AI15" s="41"/>
      <c r="AO15" s="6"/>
    </row>
    <row r="16" spans="1:41" s="4" customFormat="1" ht="13">
      <c r="B16" s="29" t="s">
        <v>36</v>
      </c>
      <c r="C16" s="38"/>
      <c r="D16" s="38"/>
      <c r="E16" s="80">
        <v>3848.9540000000002</v>
      </c>
      <c r="F16" s="80">
        <v>3866.2940000000003</v>
      </c>
      <c r="G16" s="80">
        <v>3948.2460000000001</v>
      </c>
      <c r="H16" s="80">
        <v>3979.8119999999999</v>
      </c>
      <c r="I16" s="80">
        <v>4019.8680000000004</v>
      </c>
      <c r="J16" s="93" t="s">
        <v>95</v>
      </c>
      <c r="K16" s="93" t="s">
        <v>95</v>
      </c>
      <c r="L16" s="93" t="s">
        <v>95</v>
      </c>
      <c r="M16" s="93" t="s">
        <v>95</v>
      </c>
      <c r="N16" s="93" t="s">
        <v>95</v>
      </c>
      <c r="O16" s="93" t="s">
        <v>95</v>
      </c>
      <c r="P16" s="93" t="s">
        <v>95</v>
      </c>
      <c r="Q16" s="72">
        <f t="shared" si="0"/>
        <v>4069.2386000000001</v>
      </c>
      <c r="R16" s="72">
        <f t="shared" si="0"/>
        <v>4114.7731999999996</v>
      </c>
      <c r="S16" s="72">
        <f t="shared" si="0"/>
        <v>4160.3078000000005</v>
      </c>
      <c r="T16" s="72">
        <f t="shared" si="0"/>
        <v>4205.8423999999995</v>
      </c>
      <c r="U16" s="72">
        <f t="shared" si="0"/>
        <v>4251.3770000000004</v>
      </c>
      <c r="V16" s="72">
        <f t="shared" si="0"/>
        <v>4296.9116000000004</v>
      </c>
      <c r="W16" s="72">
        <f t="shared" si="0"/>
        <v>4342.4462000000003</v>
      </c>
      <c r="X16" s="80">
        <f t="shared" si="7"/>
        <v>4069.2386000000001</v>
      </c>
      <c r="Y16" s="80">
        <f t="shared" si="1"/>
        <v>4114.7731999999996</v>
      </c>
      <c r="Z16" s="80">
        <f t="shared" si="2"/>
        <v>4160.3078000000005</v>
      </c>
      <c r="AA16" s="80">
        <f t="shared" si="3"/>
        <v>4205.8423999999995</v>
      </c>
      <c r="AB16" s="80">
        <f t="shared" si="4"/>
        <v>4251.3770000000004</v>
      </c>
      <c r="AC16" s="80">
        <f t="shared" si="5"/>
        <v>4296.9116000000004</v>
      </c>
      <c r="AD16" s="80">
        <f t="shared" si="6"/>
        <v>4342.4462000000003</v>
      </c>
      <c r="AE16" s="32"/>
      <c r="AF16" s="113" t="s">
        <v>52</v>
      </c>
      <c r="AG16" s="31"/>
      <c r="AH16" s="54">
        <f t="shared" si="8"/>
        <v>1</v>
      </c>
      <c r="AI16" s="41"/>
      <c r="AO16" s="6"/>
    </row>
    <row r="17" spans="1:41" s="4" customFormat="1" ht="13">
      <c r="B17" s="29" t="s">
        <v>37</v>
      </c>
      <c r="C17" s="38"/>
      <c r="D17" s="38"/>
      <c r="E17" s="80">
        <v>901.54500000000007</v>
      </c>
      <c r="F17" s="80">
        <v>906.697</v>
      </c>
      <c r="G17" s="80">
        <v>922.44900000000007</v>
      </c>
      <c r="H17" s="80">
        <v>939.37899999999991</v>
      </c>
      <c r="I17" s="80">
        <v>945.42600000000004</v>
      </c>
      <c r="J17" s="93">
        <v>953.03399999999999</v>
      </c>
      <c r="K17" s="93">
        <v>960.51299999999992</v>
      </c>
      <c r="L17" s="93">
        <v>971.17900000000009</v>
      </c>
      <c r="M17" s="93">
        <v>983.24900000000002</v>
      </c>
      <c r="N17" s="93">
        <v>992.06400000000008</v>
      </c>
      <c r="O17" s="93">
        <v>1001.0229999999999</v>
      </c>
      <c r="P17" s="93">
        <v>1009.764</v>
      </c>
      <c r="Q17" s="72">
        <f t="shared" si="0"/>
        <v>959.23239999999998</v>
      </c>
      <c r="R17" s="72">
        <f t="shared" si="0"/>
        <v>971.27679999999998</v>
      </c>
      <c r="S17" s="72">
        <f t="shared" si="0"/>
        <v>983.32119999999998</v>
      </c>
      <c r="T17" s="72">
        <f t="shared" si="0"/>
        <v>995.36559999999997</v>
      </c>
      <c r="U17" s="72">
        <f t="shared" si="0"/>
        <v>1007.41</v>
      </c>
      <c r="V17" s="72">
        <f t="shared" si="0"/>
        <v>1019.4544</v>
      </c>
      <c r="W17" s="72">
        <f t="shared" si="0"/>
        <v>1031.4987999999998</v>
      </c>
      <c r="X17" s="80">
        <f t="shared" si="7"/>
        <v>953.03399999999999</v>
      </c>
      <c r="Y17" s="80">
        <f>CHOOSE($AH17,R17,K17)</f>
        <v>960.51299999999992</v>
      </c>
      <c r="Z17" s="80">
        <f t="shared" si="2"/>
        <v>971.17900000000009</v>
      </c>
      <c r="AA17" s="80">
        <f t="shared" si="3"/>
        <v>983.24900000000002</v>
      </c>
      <c r="AB17" s="80">
        <f t="shared" si="4"/>
        <v>992.06400000000008</v>
      </c>
      <c r="AC17" s="80">
        <f t="shared" si="5"/>
        <v>1001.0229999999999</v>
      </c>
      <c r="AD17" s="80">
        <f t="shared" si="6"/>
        <v>1009.764</v>
      </c>
      <c r="AE17" s="32"/>
      <c r="AF17" s="113" t="s">
        <v>52</v>
      </c>
      <c r="AG17" s="31" t="s">
        <v>66</v>
      </c>
      <c r="AH17" s="54">
        <f t="shared" si="8"/>
        <v>2</v>
      </c>
      <c r="AI17" s="41"/>
      <c r="AO17" s="6"/>
    </row>
    <row r="18" spans="1:41" s="4" customFormat="1" ht="13">
      <c r="B18" s="29" t="s">
        <v>38</v>
      </c>
      <c r="C18" s="38"/>
      <c r="D18" s="38"/>
      <c r="E18" s="80">
        <v>5284.5969999999998</v>
      </c>
      <c r="F18" s="80">
        <v>5325.692</v>
      </c>
      <c r="G18" s="80">
        <v>5353.6824999999999</v>
      </c>
      <c r="H18" s="80">
        <v>5388.7960000000003</v>
      </c>
      <c r="I18" s="80">
        <v>5409.6409999999996</v>
      </c>
      <c r="J18" s="93">
        <v>5452.2450000000008</v>
      </c>
      <c r="K18" s="93">
        <v>5521.4080000000004</v>
      </c>
      <c r="L18" s="93">
        <v>5591.7</v>
      </c>
      <c r="M18" s="93">
        <v>5660.0509999999995</v>
      </c>
      <c r="N18" s="93">
        <v>5723.6189999999997</v>
      </c>
      <c r="O18" s="93">
        <v>5783.6919999999991</v>
      </c>
      <c r="P18" s="93">
        <v>5841.9480000000003</v>
      </c>
      <c r="Q18" s="72">
        <f t="shared" si="0"/>
        <v>5446.4393000000009</v>
      </c>
      <c r="R18" s="72">
        <f t="shared" si="0"/>
        <v>5477.7585000000008</v>
      </c>
      <c r="S18" s="72">
        <f t="shared" si="0"/>
        <v>5509.0777000000007</v>
      </c>
      <c r="T18" s="72">
        <f t="shared" si="0"/>
        <v>5540.3969000000006</v>
      </c>
      <c r="U18" s="72">
        <f t="shared" si="0"/>
        <v>5571.7161000000006</v>
      </c>
      <c r="V18" s="72">
        <f t="shared" si="0"/>
        <v>5603.0353000000005</v>
      </c>
      <c r="W18" s="72">
        <f t="shared" si="0"/>
        <v>5634.3545000000004</v>
      </c>
      <c r="X18" s="80">
        <f t="shared" si="7"/>
        <v>5452.2450000000008</v>
      </c>
      <c r="Y18" s="80">
        <f t="shared" si="1"/>
        <v>5521.4080000000004</v>
      </c>
      <c r="Z18" s="80">
        <f t="shared" si="2"/>
        <v>5591.7</v>
      </c>
      <c r="AA18" s="80">
        <f t="shared" si="3"/>
        <v>5660.0509999999995</v>
      </c>
      <c r="AB18" s="80">
        <f t="shared" si="4"/>
        <v>5723.6189999999997</v>
      </c>
      <c r="AC18" s="80">
        <f t="shared" si="5"/>
        <v>5783.6919999999991</v>
      </c>
      <c r="AD18" s="80">
        <f t="shared" si="6"/>
        <v>5841.9480000000003</v>
      </c>
      <c r="AE18" s="32"/>
      <c r="AF18" s="113" t="s">
        <v>52</v>
      </c>
      <c r="AG18" s="31" t="s">
        <v>66</v>
      </c>
      <c r="AH18" s="54">
        <f t="shared" si="8"/>
        <v>2</v>
      </c>
      <c r="AI18" s="41"/>
      <c r="AO18" s="6"/>
    </row>
    <row r="19" spans="1:41" s="4" customFormat="1" ht="13">
      <c r="B19" s="29" t="s">
        <v>39</v>
      </c>
      <c r="C19" s="38"/>
      <c r="D19" s="38"/>
      <c r="E19" s="80">
        <v>1353.7630000000001</v>
      </c>
      <c r="F19" s="80">
        <v>1348.4736118599203</v>
      </c>
      <c r="G19" s="80">
        <v>1364.067</v>
      </c>
      <c r="H19" s="80">
        <v>1380.325</v>
      </c>
      <c r="I19" s="80">
        <v>1392.4030000000002</v>
      </c>
      <c r="J19" s="93">
        <v>1401.732</v>
      </c>
      <c r="K19" s="93">
        <v>1412.5140000000001</v>
      </c>
      <c r="L19" s="93">
        <v>1425.0259999999998</v>
      </c>
      <c r="M19" s="93">
        <v>1436.252</v>
      </c>
      <c r="N19" s="93">
        <v>1447.66</v>
      </c>
      <c r="O19" s="93">
        <v>1459.134</v>
      </c>
      <c r="P19" s="93">
        <v>1470.672</v>
      </c>
      <c r="Q19" s="72">
        <f t="shared" si="0"/>
        <v>1400.545738814008</v>
      </c>
      <c r="R19" s="72">
        <f t="shared" si="0"/>
        <v>1411.4588776280161</v>
      </c>
      <c r="S19" s="72">
        <f t="shared" si="0"/>
        <v>1422.372016442024</v>
      </c>
      <c r="T19" s="72">
        <f t="shared" si="0"/>
        <v>1433.2851552560319</v>
      </c>
      <c r="U19" s="72">
        <f t="shared" si="0"/>
        <v>1444.19829407004</v>
      </c>
      <c r="V19" s="72">
        <f t="shared" si="0"/>
        <v>1455.1114328840481</v>
      </c>
      <c r="W19" s="72">
        <f t="shared" si="0"/>
        <v>1466.024571698056</v>
      </c>
      <c r="X19" s="80">
        <f t="shared" si="7"/>
        <v>1401.732</v>
      </c>
      <c r="Y19" s="80">
        <f t="shared" si="1"/>
        <v>1412.5140000000001</v>
      </c>
      <c r="Z19" s="80">
        <f t="shared" si="2"/>
        <v>1425.0259999999998</v>
      </c>
      <c r="AA19" s="80">
        <f t="shared" si="3"/>
        <v>1436.252</v>
      </c>
      <c r="AB19" s="80">
        <f t="shared" si="4"/>
        <v>1447.66</v>
      </c>
      <c r="AC19" s="80">
        <f t="shared" si="5"/>
        <v>1459.134</v>
      </c>
      <c r="AD19" s="80">
        <f t="shared" si="6"/>
        <v>1470.672</v>
      </c>
      <c r="AE19" s="32"/>
      <c r="AF19" s="113" t="s">
        <v>52</v>
      </c>
      <c r="AG19" s="31" t="s">
        <v>66</v>
      </c>
      <c r="AH19" s="54">
        <f t="shared" si="8"/>
        <v>2</v>
      </c>
      <c r="AI19" s="41"/>
      <c r="AO19" s="6"/>
    </row>
    <row r="20" spans="1:41" s="4" customFormat="1" ht="13">
      <c r="B20" s="29" t="s">
        <v>40</v>
      </c>
      <c r="C20" s="38"/>
      <c r="D20" s="38"/>
      <c r="E20" s="80">
        <v>1131.2399999999998</v>
      </c>
      <c r="F20" s="80">
        <v>1140.3489999999997</v>
      </c>
      <c r="G20" s="80">
        <v>1173.317</v>
      </c>
      <c r="H20" s="80">
        <v>1181.95</v>
      </c>
      <c r="I20" s="80">
        <v>1191.4110000000001</v>
      </c>
      <c r="J20" s="93">
        <v>1206.115</v>
      </c>
      <c r="K20" s="93">
        <v>1220.0339999999999</v>
      </c>
      <c r="L20" s="93">
        <v>1233.1279999999999</v>
      </c>
      <c r="M20" s="93">
        <v>1246.037</v>
      </c>
      <c r="N20" s="93">
        <v>1258.7070000000001</v>
      </c>
      <c r="O20" s="93">
        <v>1271.076</v>
      </c>
      <c r="P20" s="93">
        <v>1282.8720000000001</v>
      </c>
      <c r="Q20" s="72">
        <f t="shared" si="0"/>
        <v>1212.2363000000003</v>
      </c>
      <c r="R20" s="72">
        <f t="shared" si="0"/>
        <v>1228.4306000000004</v>
      </c>
      <c r="S20" s="72">
        <f t="shared" si="0"/>
        <v>1244.6249000000005</v>
      </c>
      <c r="T20" s="72">
        <f t="shared" si="0"/>
        <v>1260.8192000000006</v>
      </c>
      <c r="U20" s="72">
        <f t="shared" si="0"/>
        <v>1277.0135000000007</v>
      </c>
      <c r="V20" s="72">
        <f t="shared" si="0"/>
        <v>1293.2078000000008</v>
      </c>
      <c r="W20" s="72">
        <f t="shared" si="0"/>
        <v>1309.4021000000009</v>
      </c>
      <c r="X20" s="80">
        <f t="shared" si="7"/>
        <v>1206.115</v>
      </c>
      <c r="Y20" s="80">
        <f t="shared" si="1"/>
        <v>1220.0339999999999</v>
      </c>
      <c r="Z20" s="80">
        <f t="shared" si="2"/>
        <v>1233.1279999999999</v>
      </c>
      <c r="AA20" s="80">
        <f t="shared" si="3"/>
        <v>1246.037</v>
      </c>
      <c r="AB20" s="80">
        <f t="shared" si="4"/>
        <v>1258.7070000000001</v>
      </c>
      <c r="AC20" s="80">
        <f t="shared" si="5"/>
        <v>1271.076</v>
      </c>
      <c r="AD20" s="80">
        <f t="shared" si="6"/>
        <v>1282.8720000000001</v>
      </c>
      <c r="AE20" s="32"/>
      <c r="AF20" s="113" t="s">
        <v>52</v>
      </c>
      <c r="AG20" s="31" t="s">
        <v>66</v>
      </c>
      <c r="AH20" s="54">
        <f t="shared" si="8"/>
        <v>2</v>
      </c>
      <c r="AI20" s="41"/>
      <c r="AO20" s="6"/>
    </row>
    <row r="21" spans="1:41" s="4" customFormat="1" ht="13">
      <c r="B21" s="29" t="s">
        <v>41</v>
      </c>
      <c r="C21" s="38"/>
      <c r="D21" s="38"/>
      <c r="E21" s="80">
        <v>2107.5749999999998</v>
      </c>
      <c r="F21" s="80">
        <v>2120.9061273972602</v>
      </c>
      <c r="G21" s="80">
        <v>2133.4749999999999</v>
      </c>
      <c r="H21" s="80">
        <v>2153.0641643835615</v>
      </c>
      <c r="I21" s="80">
        <v>2164.7560000000003</v>
      </c>
      <c r="J21" s="93">
        <v>2179.7600000000002</v>
      </c>
      <c r="K21" s="93">
        <v>2194.7600000000002</v>
      </c>
      <c r="L21" s="93">
        <v>2218.79</v>
      </c>
      <c r="M21" s="93">
        <v>2239.7139999999999</v>
      </c>
      <c r="N21" s="93">
        <v>2260.739</v>
      </c>
      <c r="O21" s="93">
        <v>2281.7280000000001</v>
      </c>
      <c r="P21" s="93">
        <v>2302.7640000000001</v>
      </c>
      <c r="Q21" s="72">
        <f t="shared" ref="Q21:W28" si="9">INTERCEPT($C21:$I21,$C$10:$I$10)+SLOPE($C21:$I21,$C$10:$I$10)*Q$10</f>
        <v>2179.911269452055</v>
      </c>
      <c r="R21" s="72">
        <f t="shared" si="9"/>
        <v>2194.5632731506853</v>
      </c>
      <c r="S21" s="72">
        <f t="shared" si="9"/>
        <v>2209.2152768493156</v>
      </c>
      <c r="T21" s="72">
        <f t="shared" si="9"/>
        <v>2223.8672805479459</v>
      </c>
      <c r="U21" s="72">
        <f t="shared" si="9"/>
        <v>2238.5192842465763</v>
      </c>
      <c r="V21" s="72">
        <f t="shared" si="9"/>
        <v>2253.1712879452061</v>
      </c>
      <c r="W21" s="72">
        <f t="shared" si="9"/>
        <v>2267.8232916438365</v>
      </c>
      <c r="X21" s="80">
        <f t="shared" si="7"/>
        <v>2179.7600000000002</v>
      </c>
      <c r="Y21" s="80">
        <f t="shared" si="1"/>
        <v>2194.7600000000002</v>
      </c>
      <c r="Z21" s="80">
        <f t="shared" si="2"/>
        <v>2218.79</v>
      </c>
      <c r="AA21" s="80">
        <f t="shared" si="3"/>
        <v>2239.7139999999999</v>
      </c>
      <c r="AB21" s="80">
        <f t="shared" si="4"/>
        <v>2260.739</v>
      </c>
      <c r="AC21" s="80">
        <f t="shared" si="5"/>
        <v>2281.7280000000001</v>
      </c>
      <c r="AD21" s="80">
        <f t="shared" si="6"/>
        <v>2302.7640000000001</v>
      </c>
      <c r="AE21" s="32"/>
      <c r="AF21" s="113" t="s">
        <v>52</v>
      </c>
      <c r="AG21" s="31" t="s">
        <v>66</v>
      </c>
      <c r="AH21" s="54">
        <f t="shared" si="8"/>
        <v>2</v>
      </c>
      <c r="AI21" s="41"/>
      <c r="AO21" s="6"/>
    </row>
    <row r="22" spans="1:41" s="4" customFormat="1" ht="13">
      <c r="B22" s="29" t="s">
        <v>42</v>
      </c>
      <c r="C22" s="38"/>
      <c r="D22" s="38"/>
      <c r="E22" s="80">
        <v>1337.7759999999998</v>
      </c>
      <c r="F22" s="80">
        <v>1340.078</v>
      </c>
      <c r="G22" s="80">
        <v>1346.154</v>
      </c>
      <c r="H22" s="80">
        <v>1358.0940000000001</v>
      </c>
      <c r="I22" s="80">
        <v>1364.5659999999998</v>
      </c>
      <c r="J22" s="93">
        <v>1378.2539999999999</v>
      </c>
      <c r="K22" s="93">
        <v>1388.2545</v>
      </c>
      <c r="L22" s="93">
        <v>1400.107</v>
      </c>
      <c r="M22" s="93">
        <v>1415.6659999999999</v>
      </c>
      <c r="N22" s="93">
        <v>1429.373</v>
      </c>
      <c r="O22" s="93">
        <v>1443.078</v>
      </c>
      <c r="P22" s="93">
        <v>1456.7839999999999</v>
      </c>
      <c r="Q22" s="72">
        <f t="shared" si="9"/>
        <v>1370.8124</v>
      </c>
      <c r="R22" s="72">
        <f t="shared" si="9"/>
        <v>1377.972</v>
      </c>
      <c r="S22" s="72">
        <f t="shared" si="9"/>
        <v>1385.1315999999999</v>
      </c>
      <c r="T22" s="72">
        <f t="shared" si="9"/>
        <v>1392.2911999999999</v>
      </c>
      <c r="U22" s="72">
        <f t="shared" si="9"/>
        <v>1399.4507999999998</v>
      </c>
      <c r="V22" s="72">
        <f t="shared" si="9"/>
        <v>1406.6104</v>
      </c>
      <c r="W22" s="72">
        <f t="shared" si="9"/>
        <v>1413.77</v>
      </c>
      <c r="X22" s="80">
        <f t="shared" si="7"/>
        <v>1378.2539999999999</v>
      </c>
      <c r="Y22" s="80">
        <f t="shared" si="1"/>
        <v>1388.2545</v>
      </c>
      <c r="Z22" s="80">
        <f t="shared" si="2"/>
        <v>1400.107</v>
      </c>
      <c r="AA22" s="80">
        <f t="shared" si="3"/>
        <v>1415.6659999999999</v>
      </c>
      <c r="AB22" s="80">
        <f t="shared" si="4"/>
        <v>1429.373</v>
      </c>
      <c r="AC22" s="80">
        <f t="shared" si="5"/>
        <v>1443.078</v>
      </c>
      <c r="AD22" s="80">
        <f t="shared" si="6"/>
        <v>1456.7839999999999</v>
      </c>
      <c r="AE22" s="32"/>
      <c r="AF22" s="113" t="s">
        <v>52</v>
      </c>
      <c r="AG22" s="31" t="s">
        <v>66</v>
      </c>
      <c r="AH22" s="54">
        <f t="shared" si="8"/>
        <v>2</v>
      </c>
      <c r="AI22" s="41"/>
      <c r="AO22" s="6"/>
    </row>
    <row r="23" spans="1:41" s="4" customFormat="1" ht="13">
      <c r="B23" s="29" t="s">
        <v>43</v>
      </c>
      <c r="C23" s="38"/>
      <c r="D23" s="38"/>
      <c r="E23" s="80">
        <v>473.15</v>
      </c>
      <c r="F23" s="80">
        <v>476.72399999999993</v>
      </c>
      <c r="G23" s="80">
        <v>481.13800000000003</v>
      </c>
      <c r="H23" s="80">
        <v>484.59000000000003</v>
      </c>
      <c r="I23" s="80">
        <v>489.95500000000004</v>
      </c>
      <c r="J23" s="93">
        <v>496.005</v>
      </c>
      <c r="K23" s="93">
        <v>501.97699999999998</v>
      </c>
      <c r="L23" s="93">
        <v>508.06900000000002</v>
      </c>
      <c r="M23" s="93">
        <v>514.02</v>
      </c>
      <c r="N23" s="93">
        <v>519.48599999999999</v>
      </c>
      <c r="O23" s="93">
        <v>524.86</v>
      </c>
      <c r="P23" s="93">
        <v>530.11</v>
      </c>
      <c r="Q23" s="72">
        <f t="shared" si="9"/>
        <v>493.55420000000004</v>
      </c>
      <c r="R23" s="72">
        <f t="shared" si="9"/>
        <v>497.70180000000005</v>
      </c>
      <c r="S23" s="72">
        <f t="shared" si="9"/>
        <v>501.84940000000006</v>
      </c>
      <c r="T23" s="72">
        <f t="shared" si="9"/>
        <v>505.99700000000007</v>
      </c>
      <c r="U23" s="72">
        <f t="shared" si="9"/>
        <v>510.14460000000008</v>
      </c>
      <c r="V23" s="72">
        <f t="shared" si="9"/>
        <v>514.29220000000009</v>
      </c>
      <c r="W23" s="72">
        <f t="shared" si="9"/>
        <v>518.4398000000001</v>
      </c>
      <c r="X23" s="80">
        <f t="shared" si="7"/>
        <v>496.005</v>
      </c>
      <c r="Y23" s="80">
        <f t="shared" si="1"/>
        <v>501.97699999999998</v>
      </c>
      <c r="Z23" s="80">
        <f t="shared" si="2"/>
        <v>508.06900000000002</v>
      </c>
      <c r="AA23" s="80">
        <f t="shared" si="3"/>
        <v>514.02</v>
      </c>
      <c r="AB23" s="80">
        <f t="shared" si="4"/>
        <v>519.48599999999999</v>
      </c>
      <c r="AC23" s="80">
        <f t="shared" si="5"/>
        <v>524.86</v>
      </c>
      <c r="AD23" s="80">
        <f t="shared" si="6"/>
        <v>530.11</v>
      </c>
      <c r="AE23" s="32"/>
      <c r="AF23" s="113" t="s">
        <v>52</v>
      </c>
      <c r="AG23" s="31" t="s">
        <v>66</v>
      </c>
      <c r="AH23" s="54">
        <f t="shared" si="8"/>
        <v>2</v>
      </c>
      <c r="AI23" s="41"/>
      <c r="AO23" s="6"/>
    </row>
    <row r="24" spans="1:41" s="4" customFormat="1" ht="13">
      <c r="B24" s="29" t="s">
        <v>44</v>
      </c>
      <c r="C24" s="38"/>
      <c r="D24" s="38"/>
      <c r="E24" s="80">
        <v>113.51900000000001</v>
      </c>
      <c r="F24" s="80">
        <v>113.598</v>
      </c>
      <c r="G24" s="80">
        <v>114.163</v>
      </c>
      <c r="H24" s="80">
        <v>115.25</v>
      </c>
      <c r="I24" s="80">
        <v>116.315</v>
      </c>
      <c r="J24" s="93" t="s">
        <v>95</v>
      </c>
      <c r="K24" s="93" t="s">
        <v>95</v>
      </c>
      <c r="L24" s="93" t="s">
        <v>95</v>
      </c>
      <c r="M24" s="93" t="s">
        <v>95</v>
      </c>
      <c r="N24" s="93" t="s">
        <v>95</v>
      </c>
      <c r="O24" s="93" t="s">
        <v>95</v>
      </c>
      <c r="P24" s="93" t="s">
        <v>95</v>
      </c>
      <c r="Q24" s="72">
        <f t="shared" si="9"/>
        <v>116.7422</v>
      </c>
      <c r="R24" s="72">
        <f t="shared" si="9"/>
        <v>117.46659999999999</v>
      </c>
      <c r="S24" s="72">
        <f t="shared" si="9"/>
        <v>118.19099999999999</v>
      </c>
      <c r="T24" s="72">
        <f t="shared" si="9"/>
        <v>118.91539999999999</v>
      </c>
      <c r="U24" s="72">
        <f t="shared" si="9"/>
        <v>119.63979999999998</v>
      </c>
      <c r="V24" s="72">
        <f t="shared" si="9"/>
        <v>120.36419999999998</v>
      </c>
      <c r="W24" s="72">
        <f t="shared" si="9"/>
        <v>121.08859999999999</v>
      </c>
      <c r="X24" s="80">
        <f t="shared" si="7"/>
        <v>116.7422</v>
      </c>
      <c r="Y24" s="80">
        <f t="shared" si="1"/>
        <v>117.46659999999999</v>
      </c>
      <c r="Z24" s="80">
        <f t="shared" si="2"/>
        <v>118.19099999999999</v>
      </c>
      <c r="AA24" s="80">
        <f t="shared" si="3"/>
        <v>118.91539999999999</v>
      </c>
      <c r="AB24" s="80">
        <f t="shared" si="4"/>
        <v>119.63979999999998</v>
      </c>
      <c r="AC24" s="80">
        <f t="shared" si="5"/>
        <v>120.36419999999998</v>
      </c>
      <c r="AD24" s="80">
        <f t="shared" si="6"/>
        <v>121.08859999999999</v>
      </c>
      <c r="AE24" s="32"/>
      <c r="AF24" s="113" t="s">
        <v>52</v>
      </c>
      <c r="AG24" s="31"/>
      <c r="AH24" s="54">
        <f>IF(AG24="Company forecast",2,1)</f>
        <v>1</v>
      </c>
      <c r="AI24" s="41"/>
      <c r="AO24" s="6"/>
    </row>
    <row r="25" spans="1:41" s="4" customFormat="1" ht="13">
      <c r="B25" s="29" t="s">
        <v>45</v>
      </c>
      <c r="C25" s="38"/>
      <c r="D25" s="38"/>
      <c r="E25" s="80">
        <v>284.161</v>
      </c>
      <c r="F25" s="80">
        <v>285.77700000000004</v>
      </c>
      <c r="G25" s="80">
        <v>288.66500000000002</v>
      </c>
      <c r="H25" s="80">
        <v>291.40899999999999</v>
      </c>
      <c r="I25" s="80">
        <v>293.45</v>
      </c>
      <c r="J25" s="93">
        <v>295.82499999999999</v>
      </c>
      <c r="K25" s="93">
        <v>298.32499999999999</v>
      </c>
      <c r="L25" s="93">
        <v>300.21699999999998</v>
      </c>
      <c r="M25" s="93">
        <v>302.077</v>
      </c>
      <c r="N25" s="93">
        <v>303.95</v>
      </c>
      <c r="O25" s="93">
        <v>305.86</v>
      </c>
      <c r="P25" s="93">
        <v>307.834</v>
      </c>
      <c r="Q25" s="72">
        <f t="shared" si="9"/>
        <v>295.9554</v>
      </c>
      <c r="R25" s="72">
        <f t="shared" si="9"/>
        <v>298.37639999999999</v>
      </c>
      <c r="S25" s="72">
        <f t="shared" si="9"/>
        <v>300.79739999999998</v>
      </c>
      <c r="T25" s="72">
        <f t="shared" si="9"/>
        <v>303.21839999999997</v>
      </c>
      <c r="U25" s="72">
        <f t="shared" si="9"/>
        <v>305.63939999999997</v>
      </c>
      <c r="V25" s="72">
        <f t="shared" si="9"/>
        <v>308.06039999999996</v>
      </c>
      <c r="W25" s="72">
        <f t="shared" si="9"/>
        <v>310.48139999999995</v>
      </c>
      <c r="X25" s="80">
        <f t="shared" si="7"/>
        <v>295.82499999999999</v>
      </c>
      <c r="Y25" s="80">
        <f t="shared" si="1"/>
        <v>298.32499999999999</v>
      </c>
      <c r="Z25" s="80">
        <f t="shared" si="2"/>
        <v>300.21699999999998</v>
      </c>
      <c r="AA25" s="80">
        <f t="shared" si="3"/>
        <v>302.077</v>
      </c>
      <c r="AB25" s="80">
        <f t="shared" si="4"/>
        <v>303.95</v>
      </c>
      <c r="AC25" s="80">
        <f t="shared" si="5"/>
        <v>305.86</v>
      </c>
      <c r="AD25" s="80">
        <f t="shared" si="6"/>
        <v>307.834</v>
      </c>
      <c r="AE25" s="32"/>
      <c r="AF25" s="113" t="s">
        <v>52</v>
      </c>
      <c r="AG25" s="31" t="s">
        <v>66</v>
      </c>
      <c r="AH25" s="54">
        <f t="shared" si="8"/>
        <v>2</v>
      </c>
      <c r="AI25" s="41"/>
      <c r="AO25" s="6"/>
    </row>
    <row r="26" spans="1:41" s="4" customFormat="1" ht="13">
      <c r="B26" s="29" t="s">
        <v>46</v>
      </c>
      <c r="C26" s="38"/>
      <c r="D26" s="38"/>
      <c r="E26" s="80">
        <v>260.93899999999996</v>
      </c>
      <c r="F26" s="80">
        <v>262.38300000000004</v>
      </c>
      <c r="G26" s="80">
        <v>263.142</v>
      </c>
      <c r="H26" s="80">
        <v>263.61500000000001</v>
      </c>
      <c r="I26" s="80">
        <v>265.85199999999998</v>
      </c>
      <c r="J26" s="93">
        <v>271.488</v>
      </c>
      <c r="K26" s="93">
        <v>274.23599999999999</v>
      </c>
      <c r="L26" s="93">
        <v>276.642</v>
      </c>
      <c r="M26" s="93">
        <v>279.09100000000001</v>
      </c>
      <c r="N26" s="93">
        <v>281.63099999999997</v>
      </c>
      <c r="O26" s="93">
        <v>284.25099999999998</v>
      </c>
      <c r="P26" s="93">
        <v>286.86200000000002</v>
      </c>
      <c r="Q26" s="72">
        <f t="shared" si="9"/>
        <v>266.50360000000001</v>
      </c>
      <c r="R26" s="72">
        <f t="shared" si="9"/>
        <v>267.60939999999999</v>
      </c>
      <c r="S26" s="72">
        <f t="shared" si="9"/>
        <v>268.71519999999998</v>
      </c>
      <c r="T26" s="72">
        <f t="shared" si="9"/>
        <v>269.82099999999997</v>
      </c>
      <c r="U26" s="72">
        <f t="shared" si="9"/>
        <v>270.92679999999996</v>
      </c>
      <c r="V26" s="72">
        <f t="shared" si="9"/>
        <v>272.0326</v>
      </c>
      <c r="W26" s="72">
        <f t="shared" si="9"/>
        <v>273.13839999999999</v>
      </c>
      <c r="X26" s="80">
        <f t="shared" si="7"/>
        <v>271.488</v>
      </c>
      <c r="Y26" s="80">
        <f t="shared" si="1"/>
        <v>274.23599999999999</v>
      </c>
      <c r="Z26" s="80">
        <f t="shared" si="2"/>
        <v>276.642</v>
      </c>
      <c r="AA26" s="80">
        <f t="shared" si="3"/>
        <v>279.09100000000001</v>
      </c>
      <c r="AB26" s="80">
        <f t="shared" si="4"/>
        <v>281.63099999999997</v>
      </c>
      <c r="AC26" s="80">
        <f t="shared" si="5"/>
        <v>284.25099999999998</v>
      </c>
      <c r="AD26" s="80">
        <f t="shared" si="6"/>
        <v>286.86200000000002</v>
      </c>
      <c r="AE26" s="32"/>
      <c r="AF26" s="113" t="s">
        <v>52</v>
      </c>
      <c r="AG26" s="31" t="s">
        <v>66</v>
      </c>
      <c r="AH26" s="54">
        <f t="shared" si="8"/>
        <v>2</v>
      </c>
      <c r="AI26" s="41"/>
      <c r="AO26" s="6"/>
    </row>
    <row r="27" spans="1:41" s="4" customFormat="1" ht="13">
      <c r="B27" s="29" t="s">
        <v>47</v>
      </c>
      <c r="C27" s="38"/>
      <c r="D27" s="38"/>
      <c r="E27" s="80">
        <v>819.99700000000007</v>
      </c>
      <c r="F27" s="80">
        <v>829.80399999999997</v>
      </c>
      <c r="G27" s="80">
        <v>837.42200000000003</v>
      </c>
      <c r="H27" s="80">
        <v>845.88800000000003</v>
      </c>
      <c r="I27" s="80">
        <v>854.36900000000003</v>
      </c>
      <c r="J27" s="93">
        <v>862.36799999999994</v>
      </c>
      <c r="K27" s="93">
        <v>870.59299999999996</v>
      </c>
      <c r="L27" s="93">
        <v>879.05399999999997</v>
      </c>
      <c r="M27" s="93">
        <v>887.64100000000008</v>
      </c>
      <c r="N27" s="93">
        <v>896.35699999999997</v>
      </c>
      <c r="O27" s="93">
        <v>905.202</v>
      </c>
      <c r="P27" s="93">
        <v>914.18200000000002</v>
      </c>
      <c r="Q27" s="72">
        <f t="shared" si="9"/>
        <v>862.94439999999986</v>
      </c>
      <c r="R27" s="72">
        <f t="shared" si="9"/>
        <v>871.42719999999986</v>
      </c>
      <c r="S27" s="72">
        <f t="shared" si="9"/>
        <v>879.90999999999985</v>
      </c>
      <c r="T27" s="72">
        <f t="shared" si="9"/>
        <v>888.39279999999985</v>
      </c>
      <c r="U27" s="72">
        <f t="shared" si="9"/>
        <v>896.87559999999985</v>
      </c>
      <c r="V27" s="72">
        <f t="shared" si="9"/>
        <v>905.35839999999985</v>
      </c>
      <c r="W27" s="72">
        <f t="shared" si="9"/>
        <v>913.84119999999984</v>
      </c>
      <c r="X27" s="80">
        <f t="shared" si="7"/>
        <v>862.36799999999994</v>
      </c>
      <c r="Y27" s="80">
        <f t="shared" si="1"/>
        <v>870.59299999999996</v>
      </c>
      <c r="Z27" s="80">
        <f t="shared" si="2"/>
        <v>879.05399999999997</v>
      </c>
      <c r="AA27" s="80">
        <f t="shared" si="3"/>
        <v>887.64100000000008</v>
      </c>
      <c r="AB27" s="80">
        <f t="shared" si="4"/>
        <v>896.35699999999997</v>
      </c>
      <c r="AC27" s="80">
        <f t="shared" si="5"/>
        <v>905.202</v>
      </c>
      <c r="AD27" s="80">
        <f t="shared" si="6"/>
        <v>914.18200000000002</v>
      </c>
      <c r="AE27" s="32"/>
      <c r="AF27" s="113" t="s">
        <v>52</v>
      </c>
      <c r="AG27" s="31" t="s">
        <v>66</v>
      </c>
      <c r="AH27" s="54">
        <f t="shared" si="8"/>
        <v>2</v>
      </c>
      <c r="AI27" s="41"/>
      <c r="AO27" s="6"/>
    </row>
    <row r="28" spans="1:41" s="4" customFormat="1" ht="13">
      <c r="B28" s="29" t="s">
        <v>48</v>
      </c>
      <c r="C28" s="38"/>
      <c r="D28" s="38"/>
      <c r="E28" s="80">
        <v>648.31650000000002</v>
      </c>
      <c r="F28" s="80">
        <v>653.25250000000005</v>
      </c>
      <c r="G28" s="80">
        <v>659.35900000000004</v>
      </c>
      <c r="H28" s="80">
        <v>660.10500000000002</v>
      </c>
      <c r="I28" s="80">
        <v>670.66071506818105</v>
      </c>
      <c r="J28" s="93">
        <v>677.52155544863103</v>
      </c>
      <c r="K28" s="93">
        <v>686.22067574509606</v>
      </c>
      <c r="L28" s="93">
        <v>697.763939836845</v>
      </c>
      <c r="M28" s="93">
        <v>706.45158898644104</v>
      </c>
      <c r="N28" s="93">
        <v>714.77319526440601</v>
      </c>
      <c r="O28" s="93">
        <v>723.6010861031059</v>
      </c>
      <c r="P28" s="93">
        <v>732.25126722597599</v>
      </c>
      <c r="Q28" s="72">
        <f t="shared" si="9"/>
        <v>673.80102205454477</v>
      </c>
      <c r="R28" s="72">
        <f t="shared" si="9"/>
        <v>678.95511506818104</v>
      </c>
      <c r="S28" s="72">
        <f t="shared" si="9"/>
        <v>684.1092080818172</v>
      </c>
      <c r="T28" s="72">
        <f t="shared" si="9"/>
        <v>689.26330109545336</v>
      </c>
      <c r="U28" s="72">
        <f t="shared" si="9"/>
        <v>694.41739410908963</v>
      </c>
      <c r="V28" s="72">
        <f t="shared" si="9"/>
        <v>699.57148712272578</v>
      </c>
      <c r="W28" s="72">
        <f t="shared" si="9"/>
        <v>704.72558013636205</v>
      </c>
      <c r="X28" s="80">
        <f t="shared" si="7"/>
        <v>677.52155544863103</v>
      </c>
      <c r="Y28" s="80">
        <f t="shared" si="1"/>
        <v>686.22067574509606</v>
      </c>
      <c r="Z28" s="80">
        <f t="shared" si="2"/>
        <v>697.763939836845</v>
      </c>
      <c r="AA28" s="80">
        <f t="shared" si="3"/>
        <v>706.45158898644104</v>
      </c>
      <c r="AB28" s="80">
        <f t="shared" si="4"/>
        <v>714.77319526440601</v>
      </c>
      <c r="AC28" s="80">
        <f t="shared" si="5"/>
        <v>723.6010861031059</v>
      </c>
      <c r="AD28" s="80">
        <f t="shared" si="6"/>
        <v>732.25126722597599</v>
      </c>
      <c r="AE28" s="32"/>
      <c r="AF28" s="113" t="s">
        <v>52</v>
      </c>
      <c r="AG28" s="31" t="s">
        <v>66</v>
      </c>
      <c r="AH28" s="54">
        <f t="shared" si="8"/>
        <v>2</v>
      </c>
      <c r="AI28" s="48"/>
      <c r="AO28" s="6"/>
    </row>
    <row r="29" spans="1:41" s="4" customFormat="1" ht="13">
      <c r="B29" s="30" t="s">
        <v>53</v>
      </c>
      <c r="C29" s="38"/>
      <c r="D29" s="38"/>
      <c r="E29" s="81">
        <f t="shared" ref="E29:W29" si="10">SUM(E11:E28)</f>
        <v>31858.388999999999</v>
      </c>
      <c r="F29" s="81">
        <f t="shared" si="10"/>
        <v>32017.671239257186</v>
      </c>
      <c r="G29" s="81">
        <f t="shared" si="10"/>
        <v>32345.93404733295</v>
      </c>
      <c r="H29" s="81">
        <f t="shared" si="10"/>
        <v>32631.888950356231</v>
      </c>
      <c r="I29" s="81">
        <f t="shared" si="10"/>
        <v>32847.322676606658</v>
      </c>
      <c r="J29" s="94">
        <f t="shared" ref="J29:P29" si="11">SUM(J11:J28)</f>
        <v>28992.743787808588</v>
      </c>
      <c r="K29" s="94">
        <f t="shared" si="11"/>
        <v>29275.921970898293</v>
      </c>
      <c r="L29" s="94">
        <f t="shared" si="11"/>
        <v>29592.369451429797</v>
      </c>
      <c r="M29" s="94">
        <f t="shared" si="11"/>
        <v>29897.246443253101</v>
      </c>
      <c r="N29" s="94">
        <f t="shared" si="11"/>
        <v>30187.688106357899</v>
      </c>
      <c r="O29" s="94">
        <f t="shared" si="11"/>
        <v>30473.283721278312</v>
      </c>
      <c r="P29" s="94">
        <f t="shared" si="11"/>
        <v>30754.371746297671</v>
      </c>
      <c r="Q29" s="82">
        <f t="shared" si="10"/>
        <v>33117.866702004314</v>
      </c>
      <c r="R29" s="82">
        <f t="shared" si="10"/>
        <v>33377.075208435548</v>
      </c>
      <c r="S29" s="82">
        <f t="shared" si="10"/>
        <v>33636.283714866775</v>
      </c>
      <c r="T29" s="82">
        <f t="shared" si="10"/>
        <v>33895.492221298024</v>
      </c>
      <c r="U29" s="82">
        <f t="shared" si="10"/>
        <v>34154.700727729258</v>
      </c>
      <c r="V29" s="82">
        <f t="shared" si="10"/>
        <v>34413.909234160485</v>
      </c>
      <c r="W29" s="82">
        <f t="shared" si="10"/>
        <v>34673.117740591733</v>
      </c>
      <c r="X29" s="81">
        <f t="shared" ref="X29:AD29" si="12">SUM(X11:X28)</f>
        <v>33178.724587808581</v>
      </c>
      <c r="Y29" s="81">
        <f t="shared" si="12"/>
        <v>33508.161770898289</v>
      </c>
      <c r="Z29" s="81">
        <f t="shared" si="12"/>
        <v>33870.868251429791</v>
      </c>
      <c r="AA29" s="81">
        <f t="shared" si="12"/>
        <v>34222.004243253105</v>
      </c>
      <c r="AB29" s="81">
        <f t="shared" si="12"/>
        <v>34558.704906357896</v>
      </c>
      <c r="AC29" s="81">
        <f t="shared" si="12"/>
        <v>34890.559521278301</v>
      </c>
      <c r="AD29" s="81">
        <f t="shared" si="12"/>
        <v>35217.90654629768</v>
      </c>
      <c r="AE29" s="3"/>
      <c r="AF29" s="3"/>
      <c r="AG29" s="3"/>
      <c r="AH29" s="3"/>
      <c r="AI29" s="3"/>
      <c r="AJ29" s="3"/>
      <c r="AK29" s="3"/>
      <c r="AO29" s="7"/>
    </row>
    <row r="30" spans="1:41">
      <c r="C30" s="11"/>
    </row>
    <row r="31" spans="1:41" s="18" customFormat="1" ht="18">
      <c r="A31" s="19" t="s">
        <v>58</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41" s="50" customFormat="1">
      <c r="A32" s="55"/>
      <c r="B32" s="57"/>
      <c r="C32" s="56"/>
      <c r="D32" s="56"/>
      <c r="E32" s="56"/>
      <c r="F32" s="56"/>
      <c r="G32" s="56"/>
      <c r="H32" s="56"/>
      <c r="I32" s="56"/>
      <c r="J32" s="56"/>
      <c r="K32" s="56"/>
      <c r="L32" s="56"/>
      <c r="M32" s="56"/>
      <c r="N32" s="56"/>
      <c r="O32" s="56"/>
      <c r="P32" s="56"/>
      <c r="Q32" s="56"/>
      <c r="R32" s="56"/>
      <c r="S32" s="56"/>
      <c r="T32" s="56"/>
      <c r="U32" s="56"/>
      <c r="V32" s="56"/>
      <c r="W32" s="56"/>
      <c r="X32" s="56"/>
      <c r="Y32" s="58"/>
      <c r="Z32" s="58"/>
      <c r="AA32" s="58"/>
      <c r="AB32" s="58"/>
      <c r="AC32" s="58"/>
      <c r="AD32" s="58"/>
      <c r="AE32" s="56"/>
      <c r="AF32" s="58"/>
      <c r="AG32" s="58"/>
      <c r="AH32" s="58"/>
      <c r="AI32" s="58"/>
      <c r="AJ32" s="58"/>
      <c r="AK32" s="58"/>
      <c r="AL32" s="56"/>
      <c r="AM32" s="58"/>
      <c r="AN32" s="58"/>
      <c r="AO32" s="58"/>
    </row>
    <row r="33" spans="1:41" s="50" customFormat="1" ht="15.5">
      <c r="A33" s="55"/>
      <c r="B33" s="20" t="s">
        <v>89</v>
      </c>
      <c r="C33" s="22" t="s">
        <v>54</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s="50" customFormat="1">
      <c r="A34" s="55"/>
      <c r="B34" s="21" t="s">
        <v>8</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s="50" customFormat="1" ht="15" customHeight="1">
      <c r="A35" s="55"/>
      <c r="B35" s="22"/>
      <c r="C35" s="68" t="s">
        <v>50</v>
      </c>
      <c r="D35" s="73"/>
      <c r="E35" s="73"/>
      <c r="F35" s="73"/>
      <c r="G35" s="73"/>
      <c r="H35" s="73"/>
      <c r="I35" s="74"/>
      <c r="J35" s="90" t="s">
        <v>66</v>
      </c>
      <c r="K35" s="91"/>
      <c r="L35" s="91"/>
      <c r="M35" s="91"/>
      <c r="N35" s="91"/>
      <c r="O35" s="91"/>
      <c r="P35" s="92"/>
      <c r="Q35" s="33" t="s">
        <v>91</v>
      </c>
      <c r="R35" s="34"/>
      <c r="S35" s="34"/>
      <c r="T35" s="34"/>
      <c r="U35" s="34"/>
      <c r="V35" s="34"/>
      <c r="W35" s="35"/>
      <c r="X35" s="42" t="s">
        <v>1</v>
      </c>
      <c r="Y35" s="43"/>
      <c r="Z35" s="43"/>
      <c r="AA35" s="43"/>
      <c r="AB35" s="43"/>
      <c r="AC35" s="43"/>
      <c r="AD35" s="44"/>
      <c r="AE35" s="3"/>
      <c r="AF35" s="143" t="s">
        <v>1</v>
      </c>
      <c r="AG35" s="143" t="s">
        <v>87</v>
      </c>
      <c r="AH35" s="143" t="s">
        <v>88</v>
      </c>
      <c r="AI35" s="47"/>
      <c r="AJ35" s="3"/>
      <c r="AK35" s="3"/>
      <c r="AL35" s="3"/>
      <c r="AM35" s="3"/>
      <c r="AN35" s="1"/>
      <c r="AO35" s="1"/>
    </row>
    <row r="36" spans="1:41" s="51" customFormat="1" ht="17.25" customHeight="1">
      <c r="A36" s="69"/>
      <c r="B36" s="27"/>
      <c r="C36" s="75" t="s">
        <v>19</v>
      </c>
      <c r="D36" s="75" t="s">
        <v>20</v>
      </c>
      <c r="E36" s="75" t="s">
        <v>21</v>
      </c>
      <c r="F36" s="75" t="s">
        <v>22</v>
      </c>
      <c r="G36" s="75" t="s">
        <v>23</v>
      </c>
      <c r="H36" s="75" t="s">
        <v>24</v>
      </c>
      <c r="I36" s="75" t="s">
        <v>25</v>
      </c>
      <c r="J36" s="95" t="s">
        <v>26</v>
      </c>
      <c r="K36" s="95" t="s">
        <v>27</v>
      </c>
      <c r="L36" s="95" t="s">
        <v>28</v>
      </c>
      <c r="M36" s="95" t="s">
        <v>29</v>
      </c>
      <c r="N36" s="95" t="s">
        <v>30</v>
      </c>
      <c r="O36" s="95" t="s">
        <v>31</v>
      </c>
      <c r="P36" s="95" t="s">
        <v>32</v>
      </c>
      <c r="Q36" s="76" t="s">
        <v>26</v>
      </c>
      <c r="R36" s="76" t="s">
        <v>27</v>
      </c>
      <c r="S36" s="76" t="s">
        <v>28</v>
      </c>
      <c r="T36" s="76" t="s">
        <v>29</v>
      </c>
      <c r="U36" s="76" t="s">
        <v>30</v>
      </c>
      <c r="V36" s="76" t="s">
        <v>31</v>
      </c>
      <c r="W36" s="76" t="s">
        <v>32</v>
      </c>
      <c r="X36" s="77" t="s">
        <v>26</v>
      </c>
      <c r="Y36" s="77" t="s">
        <v>27</v>
      </c>
      <c r="Z36" s="77" t="s">
        <v>28</v>
      </c>
      <c r="AA36" s="77" t="s">
        <v>29</v>
      </c>
      <c r="AB36" s="77" t="s">
        <v>30</v>
      </c>
      <c r="AC36" s="77" t="s">
        <v>31</v>
      </c>
      <c r="AD36" s="77" t="s">
        <v>32</v>
      </c>
      <c r="AE36" s="3"/>
      <c r="AF36" s="143"/>
      <c r="AG36" s="143"/>
      <c r="AH36" s="143"/>
      <c r="AI36" s="47"/>
      <c r="AJ36" s="3"/>
      <c r="AK36" s="3"/>
      <c r="AL36" s="3"/>
      <c r="AM36" s="3"/>
      <c r="AN36" s="1"/>
      <c r="AO36" s="1"/>
    </row>
    <row r="37" spans="1:41" s="52" customFormat="1" ht="14.25" customHeight="1">
      <c r="A37" s="70"/>
      <c r="B37" s="28" t="s">
        <v>51</v>
      </c>
      <c r="C37" s="78">
        <v>1</v>
      </c>
      <c r="D37" s="78">
        <v>2</v>
      </c>
      <c r="E37" s="78">
        <v>3</v>
      </c>
      <c r="F37" s="78">
        <v>4</v>
      </c>
      <c r="G37" s="78">
        <v>5</v>
      </c>
      <c r="H37" s="78">
        <v>6</v>
      </c>
      <c r="I37" s="78">
        <v>7</v>
      </c>
      <c r="J37" s="96">
        <v>8</v>
      </c>
      <c r="K37" s="96">
        <v>9</v>
      </c>
      <c r="L37" s="96">
        <v>10</v>
      </c>
      <c r="M37" s="96">
        <v>11</v>
      </c>
      <c r="N37" s="96">
        <v>12</v>
      </c>
      <c r="O37" s="96">
        <v>13</v>
      </c>
      <c r="P37" s="96">
        <v>14</v>
      </c>
      <c r="Q37" s="79">
        <v>8</v>
      </c>
      <c r="R37" s="79">
        <v>9</v>
      </c>
      <c r="S37" s="79">
        <v>10</v>
      </c>
      <c r="T37" s="79">
        <v>11</v>
      </c>
      <c r="U37" s="79">
        <v>12</v>
      </c>
      <c r="V37" s="79">
        <v>13</v>
      </c>
      <c r="W37" s="79">
        <v>14</v>
      </c>
      <c r="X37" s="89">
        <v>8</v>
      </c>
      <c r="Y37" s="89">
        <v>9</v>
      </c>
      <c r="Z37" s="89">
        <v>10</v>
      </c>
      <c r="AA37" s="89">
        <v>11</v>
      </c>
      <c r="AB37" s="89">
        <v>12</v>
      </c>
      <c r="AC37" s="89">
        <v>13</v>
      </c>
      <c r="AD37" s="89">
        <v>14</v>
      </c>
      <c r="AE37" s="3"/>
      <c r="AF37" s="10"/>
      <c r="AG37" s="10"/>
      <c r="AH37" s="10"/>
      <c r="AI37" s="41"/>
      <c r="AJ37" s="3"/>
      <c r="AK37" s="3"/>
      <c r="AL37" s="3"/>
      <c r="AM37" s="3"/>
      <c r="AN37" s="1"/>
      <c r="AO37" s="1"/>
    </row>
    <row r="38" spans="1:41" s="51" customFormat="1">
      <c r="A38" s="69"/>
      <c r="B38" s="29" t="s">
        <v>18</v>
      </c>
      <c r="C38" s="38"/>
      <c r="D38" s="38"/>
      <c r="E38" s="80">
        <v>354.43151806939039</v>
      </c>
      <c r="F38" s="80">
        <v>364.01265734287745</v>
      </c>
      <c r="G38" s="80">
        <v>332.81512772963697</v>
      </c>
      <c r="H38" s="80">
        <v>342.97983604750664</v>
      </c>
      <c r="I38" s="80">
        <v>351.72653763983664</v>
      </c>
      <c r="J38" s="93">
        <v>350.90932019091093</v>
      </c>
      <c r="K38" s="93">
        <v>362.32657506142232</v>
      </c>
      <c r="L38" s="93">
        <v>374.95397971174151</v>
      </c>
      <c r="M38" s="93">
        <v>380.22597471730802</v>
      </c>
      <c r="N38" s="93">
        <v>388.29093106283648</v>
      </c>
      <c r="O38" s="93">
        <v>396.68457354522269</v>
      </c>
      <c r="P38" s="93">
        <v>404.15893057709297</v>
      </c>
      <c r="Q38" s="72">
        <f t="shared" ref="Q38:W47" si="13">INTERCEPT($C38:$I38,$C$37:$I$37)+SLOPE($C38:$I38,$C$37:$I$37)*Q$10</f>
        <v>341.26030071950612</v>
      </c>
      <c r="R38" s="72">
        <f t="shared" si="13"/>
        <v>338.61602250405832</v>
      </c>
      <c r="S38" s="72">
        <f t="shared" si="13"/>
        <v>335.97174428861047</v>
      </c>
      <c r="T38" s="72">
        <f t="shared" si="13"/>
        <v>333.32746607316261</v>
      </c>
      <c r="U38" s="72">
        <f t="shared" si="13"/>
        <v>330.68318785771481</v>
      </c>
      <c r="V38" s="72">
        <f t="shared" si="13"/>
        <v>328.03890964226696</v>
      </c>
      <c r="W38" s="72">
        <f t="shared" si="13"/>
        <v>325.39463142681916</v>
      </c>
      <c r="X38" s="80">
        <f>CHOOSE($AH38,Q38,J38)</f>
        <v>350.90932019091093</v>
      </c>
      <c r="Y38" s="80">
        <f t="shared" ref="Y38:Y55" si="14">CHOOSE($AH38,R38,K38)</f>
        <v>362.32657506142232</v>
      </c>
      <c r="Z38" s="80">
        <f t="shared" ref="Z38:Z55" si="15">CHOOSE($AH38,S38,L38)</f>
        <v>374.95397971174151</v>
      </c>
      <c r="AA38" s="80">
        <f t="shared" ref="AA38:AA55" si="16">CHOOSE($AH38,T38,M38)</f>
        <v>380.22597471730802</v>
      </c>
      <c r="AB38" s="80">
        <f t="shared" ref="AB38:AB55" si="17">CHOOSE($AH38,U38,N38)</f>
        <v>388.29093106283648</v>
      </c>
      <c r="AC38" s="80">
        <f t="shared" ref="AC38:AC55" si="18">CHOOSE($AH38,V38,O38)</f>
        <v>396.68457354522269</v>
      </c>
      <c r="AD38" s="80">
        <f t="shared" ref="AD38:AD55" si="19">CHOOSE($AH38,W38,P38)</f>
        <v>404.15893057709297</v>
      </c>
      <c r="AE38" s="3"/>
      <c r="AF38" s="113" t="s">
        <v>52</v>
      </c>
      <c r="AG38" s="31" t="s">
        <v>66</v>
      </c>
      <c r="AH38" s="54">
        <f>IF(AG38="Company forecast",2,1)</f>
        <v>2</v>
      </c>
      <c r="AI38" s="41"/>
      <c r="AJ38" s="3"/>
      <c r="AK38" s="3"/>
      <c r="AL38" s="3"/>
      <c r="AM38" s="3"/>
      <c r="AN38" s="1"/>
      <c r="AO38" s="1"/>
    </row>
    <row r="39" spans="1:41" s="51" customFormat="1">
      <c r="A39" s="69"/>
      <c r="B39" s="29" t="s">
        <v>33</v>
      </c>
      <c r="C39" s="38"/>
      <c r="D39" s="38"/>
      <c r="E39" s="80">
        <v>305.27538748879749</v>
      </c>
      <c r="F39" s="80">
        <v>316.44030910364404</v>
      </c>
      <c r="G39" s="80">
        <v>313.30606348382264</v>
      </c>
      <c r="H39" s="80">
        <v>316.78900849615837</v>
      </c>
      <c r="I39" s="80">
        <v>326.74294061406698</v>
      </c>
      <c r="J39" s="93">
        <v>330.86452326209593</v>
      </c>
      <c r="K39" s="93">
        <v>335.64407769031919</v>
      </c>
      <c r="L39" s="93">
        <v>302.86599694495561</v>
      </c>
      <c r="M39" s="93">
        <v>306.6233036457574</v>
      </c>
      <c r="N39" s="93">
        <v>310.59944164866744</v>
      </c>
      <c r="O39" s="93">
        <v>314.73372497558529</v>
      </c>
      <c r="P39" s="93">
        <v>318.83515041999982</v>
      </c>
      <c r="Q39" s="72">
        <f t="shared" si="13"/>
        <v>328.69588353021391</v>
      </c>
      <c r="R39" s="72">
        <f t="shared" si="13"/>
        <v>333.0242640945192</v>
      </c>
      <c r="S39" s="72">
        <f t="shared" si="13"/>
        <v>337.35264465882454</v>
      </c>
      <c r="T39" s="72">
        <f t="shared" si="13"/>
        <v>341.68102522312989</v>
      </c>
      <c r="U39" s="72">
        <f t="shared" si="13"/>
        <v>346.00940578743518</v>
      </c>
      <c r="V39" s="72">
        <f t="shared" si="13"/>
        <v>350.33778635174053</v>
      </c>
      <c r="W39" s="72">
        <f t="shared" si="13"/>
        <v>354.66616691604588</v>
      </c>
      <c r="X39" s="80">
        <f t="shared" ref="X39:X55" si="20">CHOOSE($AH39,Q39,J39)</f>
        <v>330.86452326209593</v>
      </c>
      <c r="Y39" s="80">
        <f t="shared" si="14"/>
        <v>335.64407769031919</v>
      </c>
      <c r="Z39" s="80">
        <f t="shared" si="15"/>
        <v>302.86599694495561</v>
      </c>
      <c r="AA39" s="80">
        <f t="shared" si="16"/>
        <v>306.6233036457574</v>
      </c>
      <c r="AB39" s="80">
        <f t="shared" si="17"/>
        <v>310.59944164866744</v>
      </c>
      <c r="AC39" s="80">
        <f t="shared" si="18"/>
        <v>314.73372497558529</v>
      </c>
      <c r="AD39" s="80">
        <f t="shared" si="19"/>
        <v>318.83515041999982</v>
      </c>
      <c r="AE39" s="3"/>
      <c r="AF39" s="113" t="s">
        <v>52</v>
      </c>
      <c r="AG39" s="31" t="s">
        <v>66</v>
      </c>
      <c r="AH39" s="54">
        <f t="shared" ref="AH39:AH55" si="21">IF(AG39="Company forecast",2,1)</f>
        <v>2</v>
      </c>
      <c r="AI39" s="41"/>
      <c r="AJ39" s="3"/>
      <c r="AK39" s="3"/>
      <c r="AL39" s="3"/>
      <c r="AM39" s="3"/>
      <c r="AN39" s="1"/>
      <c r="AO39" s="1"/>
    </row>
    <row r="40" spans="1:41" s="51" customFormat="1">
      <c r="A40" s="69"/>
      <c r="B40" s="29" t="s">
        <v>34</v>
      </c>
      <c r="C40" s="38"/>
      <c r="D40" s="38"/>
      <c r="E40" s="80">
        <v>406.44694176448093</v>
      </c>
      <c r="F40" s="80">
        <v>419.8980879807977</v>
      </c>
      <c r="G40" s="80">
        <v>401.40332499958123</v>
      </c>
      <c r="H40" s="80">
        <v>398.23052323859872</v>
      </c>
      <c r="I40" s="80">
        <v>404.66615475860272</v>
      </c>
      <c r="J40" s="93">
        <v>421.76433426000909</v>
      </c>
      <c r="K40" s="93">
        <v>435.18906946028648</v>
      </c>
      <c r="L40" s="93">
        <v>410.29218263233747</v>
      </c>
      <c r="M40" s="93">
        <v>416.44819390600259</v>
      </c>
      <c r="N40" s="93">
        <v>418.55295576346202</v>
      </c>
      <c r="O40" s="93">
        <v>423.15731852779817</v>
      </c>
      <c r="P40" s="93">
        <v>430.60669316927726</v>
      </c>
      <c r="Q40" s="72">
        <f t="shared" si="13"/>
        <v>398.5602649222256</v>
      </c>
      <c r="R40" s="72">
        <f t="shared" si="13"/>
        <v>396.03735104683005</v>
      </c>
      <c r="S40" s="72">
        <f t="shared" si="13"/>
        <v>393.51443717143451</v>
      </c>
      <c r="T40" s="72">
        <f t="shared" si="13"/>
        <v>390.99152329603896</v>
      </c>
      <c r="U40" s="72">
        <f t="shared" si="13"/>
        <v>388.46860942064342</v>
      </c>
      <c r="V40" s="72">
        <f t="shared" si="13"/>
        <v>385.94569554524787</v>
      </c>
      <c r="W40" s="72">
        <f t="shared" si="13"/>
        <v>383.42278166985233</v>
      </c>
      <c r="X40" s="80">
        <f t="shared" si="20"/>
        <v>421.76433426000909</v>
      </c>
      <c r="Y40" s="80">
        <f t="shared" si="14"/>
        <v>435.18906946028648</v>
      </c>
      <c r="Z40" s="80">
        <f t="shared" si="15"/>
        <v>410.29218263233747</v>
      </c>
      <c r="AA40" s="80">
        <f t="shared" si="16"/>
        <v>416.44819390600259</v>
      </c>
      <c r="AB40" s="80">
        <f t="shared" si="17"/>
        <v>418.55295576346202</v>
      </c>
      <c r="AC40" s="80">
        <f t="shared" si="18"/>
        <v>423.15731852779817</v>
      </c>
      <c r="AD40" s="80">
        <f t="shared" si="19"/>
        <v>430.60669316927726</v>
      </c>
      <c r="AE40" s="3"/>
      <c r="AF40" s="113" t="s">
        <v>52</v>
      </c>
      <c r="AG40" s="31" t="s">
        <v>66</v>
      </c>
      <c r="AH40" s="54">
        <f t="shared" si="21"/>
        <v>2</v>
      </c>
      <c r="AI40" s="41"/>
      <c r="AJ40" s="3"/>
      <c r="AK40" s="3"/>
      <c r="AL40" s="3"/>
      <c r="AM40" s="3"/>
      <c r="AN40" s="1"/>
      <c r="AO40" s="1"/>
    </row>
    <row r="41" spans="1:41" s="51" customFormat="1">
      <c r="A41" s="69"/>
      <c r="B41" s="29" t="s">
        <v>35</v>
      </c>
      <c r="C41" s="38"/>
      <c r="D41" s="38"/>
      <c r="E41" s="80">
        <v>348.78286436142128</v>
      </c>
      <c r="F41" s="80">
        <v>363.48113168131943</v>
      </c>
      <c r="G41" s="80">
        <v>337.14782494923145</v>
      </c>
      <c r="H41" s="80">
        <v>331.89603772848199</v>
      </c>
      <c r="I41" s="80">
        <v>337.37004785472658</v>
      </c>
      <c r="J41" s="93">
        <v>348.34268976791986</v>
      </c>
      <c r="K41" s="93">
        <v>354.90249142838331</v>
      </c>
      <c r="L41" s="93">
        <v>354.28879234911221</v>
      </c>
      <c r="M41" s="93">
        <v>361.30436458325806</v>
      </c>
      <c r="N41" s="93">
        <v>368.59277383411506</v>
      </c>
      <c r="O41" s="93">
        <v>375.89590383557498</v>
      </c>
      <c r="P41" s="93">
        <v>383.24544531339461</v>
      </c>
      <c r="Q41" s="72">
        <f t="shared" si="13"/>
        <v>327.41236322516806</v>
      </c>
      <c r="R41" s="72">
        <f t="shared" si="13"/>
        <v>321.97129052854541</v>
      </c>
      <c r="S41" s="72">
        <f t="shared" si="13"/>
        <v>316.5302178319227</v>
      </c>
      <c r="T41" s="72">
        <f t="shared" si="13"/>
        <v>311.08914513529999</v>
      </c>
      <c r="U41" s="72">
        <f t="shared" si="13"/>
        <v>305.64807243867733</v>
      </c>
      <c r="V41" s="72">
        <f t="shared" si="13"/>
        <v>300.20699974205468</v>
      </c>
      <c r="W41" s="72">
        <f t="shared" si="13"/>
        <v>294.76592704543197</v>
      </c>
      <c r="X41" s="80">
        <f t="shared" si="20"/>
        <v>348.34268976791986</v>
      </c>
      <c r="Y41" s="80">
        <f t="shared" si="14"/>
        <v>354.90249142838331</v>
      </c>
      <c r="Z41" s="80">
        <f t="shared" si="15"/>
        <v>354.28879234911221</v>
      </c>
      <c r="AA41" s="80">
        <f t="shared" si="16"/>
        <v>361.30436458325806</v>
      </c>
      <c r="AB41" s="80">
        <f t="shared" si="17"/>
        <v>368.59277383411506</v>
      </c>
      <c r="AC41" s="80">
        <f t="shared" si="18"/>
        <v>375.89590383557498</v>
      </c>
      <c r="AD41" s="80">
        <f t="shared" si="19"/>
        <v>383.24544531339461</v>
      </c>
      <c r="AE41" s="3"/>
      <c r="AF41" s="113" t="s">
        <v>52</v>
      </c>
      <c r="AG41" s="31" t="s">
        <v>66</v>
      </c>
      <c r="AH41" s="54">
        <f t="shared" si="21"/>
        <v>2</v>
      </c>
      <c r="AI41" s="41"/>
      <c r="AJ41" s="3"/>
      <c r="AK41" s="3"/>
      <c r="AL41" s="3"/>
      <c r="AM41" s="3"/>
      <c r="AN41" s="1"/>
      <c r="AO41" s="1"/>
    </row>
    <row r="42" spans="1:41" s="51" customFormat="1">
      <c r="A42" s="69"/>
      <c r="B42" s="29" t="s">
        <v>80</v>
      </c>
      <c r="C42" s="38"/>
      <c r="D42" s="38"/>
      <c r="E42" s="80">
        <v>290.191374888783</v>
      </c>
      <c r="F42" s="80">
        <v>297.76529972513492</v>
      </c>
      <c r="G42" s="80">
        <v>279.42367523309446</v>
      </c>
      <c r="H42" s="80">
        <v>282.133701516607</v>
      </c>
      <c r="I42" s="80">
        <v>283.91988906716347</v>
      </c>
      <c r="J42" s="93">
        <v>306.19421416875883</v>
      </c>
      <c r="K42" s="93">
        <v>315.53779071090742</v>
      </c>
      <c r="L42" s="93">
        <v>296.87680053717673</v>
      </c>
      <c r="M42" s="93">
        <v>306.90121372322972</v>
      </c>
      <c r="N42" s="93">
        <v>313.83728413942515</v>
      </c>
      <c r="O42" s="93">
        <v>318.34852282437373</v>
      </c>
      <c r="P42" s="93">
        <v>318.92264311143845</v>
      </c>
      <c r="Q42" s="72">
        <f t="shared" si="13"/>
        <v>278.23441713062647</v>
      </c>
      <c r="R42" s="72">
        <f t="shared" si="13"/>
        <v>275.41696014544976</v>
      </c>
      <c r="S42" s="72">
        <f t="shared" si="13"/>
        <v>272.59950316027306</v>
      </c>
      <c r="T42" s="72">
        <f t="shared" si="13"/>
        <v>269.78204617509635</v>
      </c>
      <c r="U42" s="72">
        <f t="shared" si="13"/>
        <v>266.96458918991965</v>
      </c>
      <c r="V42" s="72">
        <f t="shared" si="13"/>
        <v>264.14713220474295</v>
      </c>
      <c r="W42" s="72">
        <f t="shared" si="13"/>
        <v>261.32967521956624</v>
      </c>
      <c r="X42" s="80">
        <f t="shared" si="20"/>
        <v>306.19421416875883</v>
      </c>
      <c r="Y42" s="80">
        <f t="shared" si="14"/>
        <v>315.53779071090742</v>
      </c>
      <c r="Z42" s="80">
        <f t="shared" si="15"/>
        <v>296.87680053717673</v>
      </c>
      <c r="AA42" s="80">
        <f t="shared" si="16"/>
        <v>306.90121372322972</v>
      </c>
      <c r="AB42" s="80">
        <f t="shared" si="17"/>
        <v>313.83728413942515</v>
      </c>
      <c r="AC42" s="80">
        <f t="shared" si="18"/>
        <v>318.34852282437373</v>
      </c>
      <c r="AD42" s="80">
        <f t="shared" si="19"/>
        <v>318.92264311143845</v>
      </c>
      <c r="AE42" s="3"/>
      <c r="AF42" s="113" t="s">
        <v>52</v>
      </c>
      <c r="AG42" s="31" t="s">
        <v>66</v>
      </c>
      <c r="AH42" s="54">
        <f t="shared" si="21"/>
        <v>2</v>
      </c>
      <c r="AI42" s="41"/>
      <c r="AJ42" s="3"/>
      <c r="AK42" s="3"/>
      <c r="AL42" s="3"/>
      <c r="AM42" s="3"/>
      <c r="AN42" s="1"/>
      <c r="AO42" s="1"/>
    </row>
    <row r="43" spans="1:41" s="51" customFormat="1">
      <c r="A43" s="69"/>
      <c r="B43" s="29" t="s">
        <v>36</v>
      </c>
      <c r="C43" s="38"/>
      <c r="D43" s="38"/>
      <c r="E43" s="80">
        <v>294.3806316138261</v>
      </c>
      <c r="F43" s="80">
        <v>302.04356286417413</v>
      </c>
      <c r="G43" s="80">
        <v>283.4420651600737</v>
      </c>
      <c r="H43" s="80">
        <v>286.06753283823457</v>
      </c>
      <c r="I43" s="80">
        <v>287.79273462710717</v>
      </c>
      <c r="J43" s="93" t="s">
        <v>95</v>
      </c>
      <c r="K43" s="93" t="s">
        <v>95</v>
      </c>
      <c r="L43" s="93" t="s">
        <v>95</v>
      </c>
      <c r="M43" s="93" t="s">
        <v>95</v>
      </c>
      <c r="N43" s="93" t="s">
        <v>95</v>
      </c>
      <c r="O43" s="93" t="s">
        <v>95</v>
      </c>
      <c r="P43" s="93" t="s">
        <v>95</v>
      </c>
      <c r="Q43" s="72">
        <f t="shared" si="13"/>
        <v>281.99975822086998</v>
      </c>
      <c r="R43" s="72">
        <f t="shared" si="13"/>
        <v>279.08457582093223</v>
      </c>
      <c r="S43" s="72">
        <f t="shared" si="13"/>
        <v>276.16939342099448</v>
      </c>
      <c r="T43" s="72">
        <f t="shared" si="13"/>
        <v>273.25421102105673</v>
      </c>
      <c r="U43" s="72">
        <f t="shared" si="13"/>
        <v>270.33902862111898</v>
      </c>
      <c r="V43" s="72">
        <f t="shared" si="13"/>
        <v>267.42384622118124</v>
      </c>
      <c r="W43" s="72">
        <f t="shared" si="13"/>
        <v>264.50866382124349</v>
      </c>
      <c r="X43" s="80">
        <f t="shared" si="20"/>
        <v>281.99975822086998</v>
      </c>
      <c r="Y43" s="80">
        <f t="shared" si="14"/>
        <v>279.08457582093223</v>
      </c>
      <c r="Z43" s="80">
        <f t="shared" si="15"/>
        <v>276.16939342099448</v>
      </c>
      <c r="AA43" s="80">
        <f t="shared" si="16"/>
        <v>273.25421102105673</v>
      </c>
      <c r="AB43" s="80">
        <f t="shared" si="17"/>
        <v>270.33902862111898</v>
      </c>
      <c r="AC43" s="80">
        <f t="shared" si="18"/>
        <v>267.42384622118124</v>
      </c>
      <c r="AD43" s="80">
        <f t="shared" si="19"/>
        <v>264.50866382124349</v>
      </c>
      <c r="AE43" s="3"/>
      <c r="AF43" s="113" t="s">
        <v>52</v>
      </c>
      <c r="AG43" s="31"/>
      <c r="AH43" s="54">
        <f t="shared" si="21"/>
        <v>1</v>
      </c>
      <c r="AI43" s="41"/>
      <c r="AJ43" s="3"/>
      <c r="AK43" s="3"/>
      <c r="AL43" s="3"/>
      <c r="AM43" s="3"/>
      <c r="AN43" s="1"/>
      <c r="AO43" s="1"/>
    </row>
    <row r="44" spans="1:41" s="51" customFormat="1">
      <c r="A44" s="69"/>
      <c r="B44" s="29" t="s">
        <v>37</v>
      </c>
      <c r="C44" s="38"/>
      <c r="D44" s="38"/>
      <c r="E44" s="80">
        <v>0</v>
      </c>
      <c r="F44" s="80">
        <v>0</v>
      </c>
      <c r="G44" s="80">
        <v>0</v>
      </c>
      <c r="H44" s="80">
        <v>440.6240718602395</v>
      </c>
      <c r="I44" s="80">
        <v>444.67890665160473</v>
      </c>
      <c r="J44" s="93">
        <v>432.02026370517734</v>
      </c>
      <c r="K44" s="93">
        <v>431.93376872567069</v>
      </c>
      <c r="L44" s="93">
        <v>433.45585156137707</v>
      </c>
      <c r="M44" s="93">
        <v>436.93355719533793</v>
      </c>
      <c r="N44" s="93">
        <v>436.55956960657574</v>
      </c>
      <c r="O44" s="93">
        <v>437.45991999222076</v>
      </c>
      <c r="P44" s="93">
        <v>437.25438045156221</v>
      </c>
      <c r="Q44" s="72">
        <f t="shared" si="13"/>
        <v>576.05516125140343</v>
      </c>
      <c r="R44" s="72">
        <f t="shared" si="13"/>
        <v>709.05334976774839</v>
      </c>
      <c r="S44" s="72">
        <f t="shared" si="13"/>
        <v>842.05153828409334</v>
      </c>
      <c r="T44" s="72">
        <f t="shared" si="13"/>
        <v>975.04972680043807</v>
      </c>
      <c r="U44" s="72">
        <f t="shared" si="13"/>
        <v>1108.047915316783</v>
      </c>
      <c r="V44" s="72">
        <f t="shared" si="13"/>
        <v>1241.046103833128</v>
      </c>
      <c r="W44" s="72">
        <f t="shared" si="13"/>
        <v>1374.0442923494727</v>
      </c>
      <c r="X44" s="80">
        <f t="shared" si="20"/>
        <v>432.02026370517734</v>
      </c>
      <c r="Y44" s="80">
        <f t="shared" si="14"/>
        <v>431.93376872567069</v>
      </c>
      <c r="Z44" s="80">
        <f t="shared" si="15"/>
        <v>433.45585156137707</v>
      </c>
      <c r="AA44" s="80">
        <f t="shared" si="16"/>
        <v>436.93355719533793</v>
      </c>
      <c r="AB44" s="80">
        <f t="shared" si="17"/>
        <v>436.55956960657574</v>
      </c>
      <c r="AC44" s="80">
        <f t="shared" si="18"/>
        <v>437.45991999222076</v>
      </c>
      <c r="AD44" s="80">
        <f t="shared" si="19"/>
        <v>437.25438045156221</v>
      </c>
      <c r="AE44" s="3"/>
      <c r="AF44" s="113" t="s">
        <v>52</v>
      </c>
      <c r="AG44" s="31" t="s">
        <v>66</v>
      </c>
      <c r="AH44" s="54">
        <f t="shared" si="21"/>
        <v>2</v>
      </c>
      <c r="AI44" s="41"/>
      <c r="AJ44" s="3"/>
      <c r="AK44" s="3"/>
      <c r="AL44" s="3"/>
      <c r="AM44" s="3"/>
      <c r="AN44" s="1"/>
      <c r="AO44" s="1"/>
    </row>
    <row r="45" spans="1:41" s="51" customFormat="1">
      <c r="A45" s="69"/>
      <c r="B45" s="29" t="s">
        <v>38</v>
      </c>
      <c r="C45" s="38"/>
      <c r="D45" s="38"/>
      <c r="E45" s="80">
        <v>287.10405514630827</v>
      </c>
      <c r="F45" s="80">
        <v>299.77228454741521</v>
      </c>
      <c r="G45" s="80">
        <v>297.7267301760516</v>
      </c>
      <c r="H45" s="80">
        <v>296.30607653360795</v>
      </c>
      <c r="I45" s="80">
        <v>287.39035398988199</v>
      </c>
      <c r="J45" s="93">
        <v>293.74151536423415</v>
      </c>
      <c r="K45" s="93">
        <v>299.17630402742429</v>
      </c>
      <c r="L45" s="93">
        <v>309.81064207562611</v>
      </c>
      <c r="M45" s="93">
        <v>318.80315440952239</v>
      </c>
      <c r="N45" s="93">
        <v>323.98001296824117</v>
      </c>
      <c r="O45" s="93">
        <v>329.39522682159128</v>
      </c>
      <c r="P45" s="93">
        <v>335.04957040721183</v>
      </c>
      <c r="Q45" s="72">
        <f t="shared" si="13"/>
        <v>292.79181698065508</v>
      </c>
      <c r="R45" s="72">
        <f t="shared" si="13"/>
        <v>292.50245594798906</v>
      </c>
      <c r="S45" s="72">
        <f t="shared" si="13"/>
        <v>292.2130949153231</v>
      </c>
      <c r="T45" s="72">
        <f t="shared" si="13"/>
        <v>291.92373388265713</v>
      </c>
      <c r="U45" s="72">
        <f t="shared" si="13"/>
        <v>291.63437284999111</v>
      </c>
      <c r="V45" s="72">
        <f t="shared" si="13"/>
        <v>291.34501181732514</v>
      </c>
      <c r="W45" s="72">
        <f t="shared" si="13"/>
        <v>291.05565078465918</v>
      </c>
      <c r="X45" s="80">
        <f t="shared" si="20"/>
        <v>293.74151536423415</v>
      </c>
      <c r="Y45" s="80">
        <f t="shared" si="14"/>
        <v>299.17630402742429</v>
      </c>
      <c r="Z45" s="80">
        <f t="shared" si="15"/>
        <v>309.81064207562611</v>
      </c>
      <c r="AA45" s="80">
        <f t="shared" si="16"/>
        <v>318.80315440952239</v>
      </c>
      <c r="AB45" s="80">
        <f t="shared" si="17"/>
        <v>323.98001296824117</v>
      </c>
      <c r="AC45" s="80">
        <f t="shared" si="18"/>
        <v>329.39522682159128</v>
      </c>
      <c r="AD45" s="80">
        <f t="shared" si="19"/>
        <v>335.04957040721183</v>
      </c>
      <c r="AE45" s="3"/>
      <c r="AF45" s="113" t="s">
        <v>52</v>
      </c>
      <c r="AG45" s="31" t="s">
        <v>66</v>
      </c>
      <c r="AH45" s="54">
        <f t="shared" si="21"/>
        <v>2</v>
      </c>
      <c r="AI45" s="41"/>
      <c r="AJ45" s="3"/>
      <c r="AK45" s="3"/>
      <c r="AL45" s="3"/>
      <c r="AM45" s="3"/>
      <c r="AN45" s="1"/>
      <c r="AO45" s="1"/>
    </row>
    <row r="46" spans="1:41" s="51" customFormat="1">
      <c r="A46" s="69"/>
      <c r="B46" s="29" t="s">
        <v>39</v>
      </c>
      <c r="C46" s="38"/>
      <c r="D46" s="38"/>
      <c r="E46" s="80">
        <v>410.87366182829993</v>
      </c>
      <c r="F46" s="80">
        <v>422.65385094170711</v>
      </c>
      <c r="G46" s="80">
        <v>406.93382363182968</v>
      </c>
      <c r="H46" s="80">
        <v>399.94856283846116</v>
      </c>
      <c r="I46" s="80">
        <v>401.65526790735146</v>
      </c>
      <c r="J46" s="93">
        <v>401.69162150824843</v>
      </c>
      <c r="K46" s="93">
        <v>400.85124820001778</v>
      </c>
      <c r="L46" s="93">
        <v>415.52638825391944</v>
      </c>
      <c r="M46" s="93">
        <v>423.34829281282578</v>
      </c>
      <c r="N46" s="93">
        <v>431.49341184217064</v>
      </c>
      <c r="O46" s="93">
        <v>440.01251653488055</v>
      </c>
      <c r="P46" s="93">
        <v>448.62819883885214</v>
      </c>
      <c r="Q46" s="72">
        <f t="shared" si="13"/>
        <v>396.07041064598701</v>
      </c>
      <c r="R46" s="72">
        <f t="shared" si="13"/>
        <v>391.95620305147276</v>
      </c>
      <c r="S46" s="72">
        <f t="shared" si="13"/>
        <v>387.84199545695844</v>
      </c>
      <c r="T46" s="72">
        <f t="shared" si="13"/>
        <v>383.72778786244419</v>
      </c>
      <c r="U46" s="72">
        <f t="shared" si="13"/>
        <v>379.61358026792988</v>
      </c>
      <c r="V46" s="72">
        <f t="shared" si="13"/>
        <v>375.49937267341556</v>
      </c>
      <c r="W46" s="72">
        <f t="shared" si="13"/>
        <v>371.38516507890131</v>
      </c>
      <c r="X46" s="80">
        <f t="shared" si="20"/>
        <v>401.69162150824843</v>
      </c>
      <c r="Y46" s="80">
        <f t="shared" si="14"/>
        <v>400.85124820001778</v>
      </c>
      <c r="Z46" s="80">
        <f t="shared" si="15"/>
        <v>415.52638825391944</v>
      </c>
      <c r="AA46" s="80">
        <f t="shared" si="16"/>
        <v>423.34829281282578</v>
      </c>
      <c r="AB46" s="80">
        <f t="shared" si="17"/>
        <v>431.49341184217064</v>
      </c>
      <c r="AC46" s="80">
        <f t="shared" si="18"/>
        <v>440.01251653488055</v>
      </c>
      <c r="AD46" s="80">
        <f t="shared" si="19"/>
        <v>448.62819883885214</v>
      </c>
      <c r="AE46" s="3"/>
      <c r="AF46" s="113" t="s">
        <v>52</v>
      </c>
      <c r="AG46" s="31" t="s">
        <v>66</v>
      </c>
      <c r="AH46" s="54">
        <f t="shared" si="21"/>
        <v>2</v>
      </c>
      <c r="AI46" s="41"/>
      <c r="AJ46" s="3"/>
      <c r="AK46" s="3"/>
      <c r="AL46" s="3"/>
      <c r="AM46" s="3"/>
      <c r="AN46" s="1"/>
      <c r="AO46" s="1"/>
    </row>
    <row r="47" spans="1:41" s="51" customFormat="1">
      <c r="A47" s="69"/>
      <c r="B47" s="29" t="s">
        <v>40</v>
      </c>
      <c r="C47" s="38"/>
      <c r="D47" s="38"/>
      <c r="E47" s="80">
        <v>348.25290710791342</v>
      </c>
      <c r="F47" s="80">
        <v>364.59721228903021</v>
      </c>
      <c r="G47" s="80">
        <v>330.31322566706177</v>
      </c>
      <c r="H47" s="80">
        <v>332.30925335250981</v>
      </c>
      <c r="I47" s="80">
        <v>340.66245821131417</v>
      </c>
      <c r="J47" s="93">
        <v>340.27352283986187</v>
      </c>
      <c r="K47" s="93">
        <v>339.07650553011456</v>
      </c>
      <c r="L47" s="93">
        <v>324.32812183245818</v>
      </c>
      <c r="M47" s="93">
        <v>334.10390907592262</v>
      </c>
      <c r="N47" s="93">
        <v>348.80325425687897</v>
      </c>
      <c r="O47" s="93">
        <v>361.63088206518199</v>
      </c>
      <c r="P47" s="93">
        <v>372.35562042812728</v>
      </c>
      <c r="Q47" s="72">
        <f t="shared" si="13"/>
        <v>328.98635430665024</v>
      </c>
      <c r="R47" s="72">
        <f t="shared" si="13"/>
        <v>324.23946863367831</v>
      </c>
      <c r="S47" s="72">
        <f t="shared" si="13"/>
        <v>319.49258296070644</v>
      </c>
      <c r="T47" s="72">
        <f t="shared" si="13"/>
        <v>314.74569728773457</v>
      </c>
      <c r="U47" s="72">
        <f t="shared" si="13"/>
        <v>309.99881161476264</v>
      </c>
      <c r="V47" s="72">
        <f t="shared" si="13"/>
        <v>305.25192594179077</v>
      </c>
      <c r="W47" s="72">
        <f t="shared" si="13"/>
        <v>300.5050402688189</v>
      </c>
      <c r="X47" s="80">
        <f t="shared" si="20"/>
        <v>340.27352283986187</v>
      </c>
      <c r="Y47" s="80">
        <f t="shared" si="14"/>
        <v>339.07650553011456</v>
      </c>
      <c r="Z47" s="80">
        <f t="shared" si="15"/>
        <v>324.32812183245818</v>
      </c>
      <c r="AA47" s="80">
        <f t="shared" si="16"/>
        <v>334.10390907592262</v>
      </c>
      <c r="AB47" s="80">
        <f t="shared" si="17"/>
        <v>348.80325425687897</v>
      </c>
      <c r="AC47" s="80">
        <f t="shared" si="18"/>
        <v>361.63088206518199</v>
      </c>
      <c r="AD47" s="80">
        <f t="shared" si="19"/>
        <v>372.35562042812728</v>
      </c>
      <c r="AE47" s="3"/>
      <c r="AF47" s="113" t="s">
        <v>52</v>
      </c>
      <c r="AG47" s="31" t="s">
        <v>66</v>
      </c>
      <c r="AH47" s="54">
        <f t="shared" si="21"/>
        <v>2</v>
      </c>
      <c r="AI47" s="41"/>
      <c r="AJ47" s="3"/>
      <c r="AK47" s="3"/>
      <c r="AL47" s="3"/>
      <c r="AM47" s="3"/>
      <c r="AN47" s="1"/>
      <c r="AO47" s="1"/>
    </row>
    <row r="48" spans="1:41" s="51" customFormat="1">
      <c r="A48" s="69"/>
      <c r="B48" s="29" t="s">
        <v>41</v>
      </c>
      <c r="C48" s="38"/>
      <c r="D48" s="38"/>
      <c r="E48" s="80">
        <v>357.17421249413445</v>
      </c>
      <c r="F48" s="80">
        <v>373.93105421668969</v>
      </c>
      <c r="G48" s="80">
        <v>344.49759195678359</v>
      </c>
      <c r="H48" s="80">
        <v>349.09735270950324</v>
      </c>
      <c r="I48" s="80">
        <v>354.81088861746997</v>
      </c>
      <c r="J48" s="93">
        <v>365.97331816346752</v>
      </c>
      <c r="K48" s="93">
        <v>378.30651187373559</v>
      </c>
      <c r="L48" s="93">
        <v>388.88775301272739</v>
      </c>
      <c r="M48" s="93">
        <v>399.52321312360374</v>
      </c>
      <c r="N48" s="93">
        <v>410.4413588425619</v>
      </c>
      <c r="O48" s="93">
        <v>421.75395807610693</v>
      </c>
      <c r="P48" s="93">
        <v>433.22602344947279</v>
      </c>
      <c r="Q48" s="72">
        <f t="shared" ref="Q48:W55" si="22">INTERCEPT($C48:$I48,$C$37:$I$37)+SLOPE($C48:$I48,$C$37:$I$37)*Q$10</f>
        <v>347.03411522076152</v>
      </c>
      <c r="R48" s="72">
        <f t="shared" si="22"/>
        <v>344.07808029470999</v>
      </c>
      <c r="S48" s="72">
        <f t="shared" si="22"/>
        <v>341.12204536865846</v>
      </c>
      <c r="T48" s="72">
        <f t="shared" si="22"/>
        <v>338.16601044260693</v>
      </c>
      <c r="U48" s="72">
        <f t="shared" si="22"/>
        <v>335.20997551655535</v>
      </c>
      <c r="V48" s="72">
        <f t="shared" si="22"/>
        <v>332.25394059050382</v>
      </c>
      <c r="W48" s="72">
        <f t="shared" si="22"/>
        <v>329.29790566445229</v>
      </c>
      <c r="X48" s="80">
        <f t="shared" si="20"/>
        <v>365.97331816346752</v>
      </c>
      <c r="Y48" s="80">
        <f t="shared" si="14"/>
        <v>378.30651187373559</v>
      </c>
      <c r="Z48" s="80">
        <f t="shared" si="15"/>
        <v>388.88775301272739</v>
      </c>
      <c r="AA48" s="80">
        <f t="shared" si="16"/>
        <v>399.52321312360374</v>
      </c>
      <c r="AB48" s="80">
        <f t="shared" si="17"/>
        <v>410.4413588425619</v>
      </c>
      <c r="AC48" s="80">
        <f t="shared" si="18"/>
        <v>421.75395807610693</v>
      </c>
      <c r="AD48" s="80">
        <f t="shared" si="19"/>
        <v>433.22602344947279</v>
      </c>
      <c r="AE48" s="3"/>
      <c r="AF48" s="113" t="s">
        <v>52</v>
      </c>
      <c r="AG48" s="31" t="s">
        <v>66</v>
      </c>
      <c r="AH48" s="54">
        <f t="shared" si="21"/>
        <v>2</v>
      </c>
      <c r="AI48" s="41"/>
      <c r="AJ48" s="3"/>
      <c r="AK48" s="3"/>
      <c r="AL48" s="3"/>
      <c r="AM48" s="3"/>
      <c r="AN48" s="1"/>
      <c r="AO48" s="1"/>
    </row>
    <row r="49" spans="1:41" s="51" customFormat="1">
      <c r="A49" s="69"/>
      <c r="B49" s="29" t="s">
        <v>42</v>
      </c>
      <c r="C49" s="38"/>
      <c r="D49" s="38"/>
      <c r="E49" s="80">
        <v>177.01727799830337</v>
      </c>
      <c r="F49" s="80">
        <v>177.70346142575139</v>
      </c>
      <c r="G49" s="80">
        <v>174.10415153095408</v>
      </c>
      <c r="H49" s="80">
        <v>177.4759331828283</v>
      </c>
      <c r="I49" s="80">
        <v>178.90889850692454</v>
      </c>
      <c r="J49" s="93">
        <v>175.29497465634057</v>
      </c>
      <c r="K49" s="93">
        <v>175.38787016357591</v>
      </c>
      <c r="L49" s="93">
        <v>188.13555416873356</v>
      </c>
      <c r="M49" s="93">
        <v>194.45389603377151</v>
      </c>
      <c r="N49" s="93">
        <v>199.1065094028757</v>
      </c>
      <c r="O49" s="93">
        <v>203.4382607036467</v>
      </c>
      <c r="P49" s="93">
        <v>203.04949931188986</v>
      </c>
      <c r="Q49" s="72">
        <f t="shared" si="22"/>
        <v>178.10865836124813</v>
      </c>
      <c r="R49" s="72">
        <f t="shared" si="22"/>
        <v>178.46422963868005</v>
      </c>
      <c r="S49" s="72">
        <f t="shared" si="22"/>
        <v>178.81980091611197</v>
      </c>
      <c r="T49" s="72">
        <f t="shared" si="22"/>
        <v>179.17537219354389</v>
      </c>
      <c r="U49" s="72">
        <f t="shared" si="22"/>
        <v>179.53094347097581</v>
      </c>
      <c r="V49" s="72">
        <f t="shared" si="22"/>
        <v>179.88651474840776</v>
      </c>
      <c r="W49" s="72">
        <f t="shared" si="22"/>
        <v>180.24208602583968</v>
      </c>
      <c r="X49" s="80">
        <f t="shared" si="20"/>
        <v>175.29497465634057</v>
      </c>
      <c r="Y49" s="80">
        <f t="shared" si="14"/>
        <v>175.38787016357591</v>
      </c>
      <c r="Z49" s="80">
        <f t="shared" si="15"/>
        <v>188.13555416873356</v>
      </c>
      <c r="AA49" s="80">
        <f t="shared" si="16"/>
        <v>194.45389603377151</v>
      </c>
      <c r="AB49" s="80">
        <f t="shared" si="17"/>
        <v>199.1065094028757</v>
      </c>
      <c r="AC49" s="80">
        <f t="shared" si="18"/>
        <v>203.4382607036467</v>
      </c>
      <c r="AD49" s="80">
        <f t="shared" si="19"/>
        <v>203.04949931188986</v>
      </c>
      <c r="AE49" s="3"/>
      <c r="AF49" s="113" t="s">
        <v>52</v>
      </c>
      <c r="AG49" s="31" t="s">
        <v>66</v>
      </c>
      <c r="AH49" s="54">
        <f t="shared" si="21"/>
        <v>2</v>
      </c>
      <c r="AI49" s="41"/>
      <c r="AJ49" s="3"/>
      <c r="AK49" s="3"/>
      <c r="AL49" s="3"/>
      <c r="AM49" s="3"/>
      <c r="AN49" s="1"/>
      <c r="AO49" s="1"/>
    </row>
    <row r="50" spans="1:41" s="51" customFormat="1">
      <c r="A50" s="69"/>
      <c r="B50" s="29" t="s">
        <v>43</v>
      </c>
      <c r="C50" s="38"/>
      <c r="D50" s="38"/>
      <c r="E50" s="80">
        <v>199.04518255880024</v>
      </c>
      <c r="F50" s="80">
        <v>212.74378228910157</v>
      </c>
      <c r="G50" s="80">
        <v>172.51512571510003</v>
      </c>
      <c r="H50" s="80">
        <v>170.24082213830224</v>
      </c>
      <c r="I50" s="80">
        <v>176.67336796236387</v>
      </c>
      <c r="J50" s="93">
        <v>184.23402989889215</v>
      </c>
      <c r="K50" s="93">
        <v>190.45494116264291</v>
      </c>
      <c r="L50" s="93">
        <v>185.39309508776736</v>
      </c>
      <c r="M50" s="93">
        <v>188.45692813387157</v>
      </c>
      <c r="N50" s="93">
        <v>191.29488727362539</v>
      </c>
      <c r="O50" s="93">
        <v>194.4913067473841</v>
      </c>
      <c r="P50" s="93">
        <v>197.10021575932032</v>
      </c>
      <c r="Q50" s="72">
        <f t="shared" si="22"/>
        <v>160.06967932963198</v>
      </c>
      <c r="R50" s="72">
        <f t="shared" si="22"/>
        <v>151.34502039526475</v>
      </c>
      <c r="S50" s="72">
        <f t="shared" si="22"/>
        <v>142.62036146089756</v>
      </c>
      <c r="T50" s="72">
        <f t="shared" si="22"/>
        <v>133.89570252653033</v>
      </c>
      <c r="U50" s="72">
        <f t="shared" si="22"/>
        <v>125.17104359216313</v>
      </c>
      <c r="V50" s="72">
        <f t="shared" si="22"/>
        <v>116.44638465779593</v>
      </c>
      <c r="W50" s="72">
        <f t="shared" si="22"/>
        <v>107.72172572342872</v>
      </c>
      <c r="X50" s="80">
        <f t="shared" si="20"/>
        <v>184.23402989889215</v>
      </c>
      <c r="Y50" s="80">
        <f t="shared" si="14"/>
        <v>190.45494116264291</v>
      </c>
      <c r="Z50" s="80">
        <f t="shared" si="15"/>
        <v>185.39309508776736</v>
      </c>
      <c r="AA50" s="80">
        <f t="shared" si="16"/>
        <v>188.45692813387157</v>
      </c>
      <c r="AB50" s="80">
        <f t="shared" si="17"/>
        <v>191.29488727362539</v>
      </c>
      <c r="AC50" s="80">
        <f t="shared" si="18"/>
        <v>194.4913067473841</v>
      </c>
      <c r="AD50" s="80">
        <f t="shared" si="19"/>
        <v>197.10021575932032</v>
      </c>
      <c r="AE50" s="3"/>
      <c r="AF50" s="113" t="s">
        <v>52</v>
      </c>
      <c r="AG50" s="31" t="s">
        <v>66</v>
      </c>
      <c r="AH50" s="54">
        <f t="shared" si="21"/>
        <v>2</v>
      </c>
      <c r="AI50" s="41"/>
      <c r="AJ50" s="3"/>
      <c r="AK50" s="3"/>
      <c r="AL50" s="3"/>
      <c r="AM50" s="3"/>
      <c r="AN50" s="1"/>
      <c r="AO50" s="1"/>
    </row>
    <row r="51" spans="1:41" s="51" customFormat="1">
      <c r="A51" s="69"/>
      <c r="B51" s="29" t="s">
        <v>44</v>
      </c>
      <c r="C51" s="38"/>
      <c r="D51" s="38"/>
      <c r="E51" s="80">
        <v>148.15121924187329</v>
      </c>
      <c r="F51" s="80">
        <v>152.15513841165614</v>
      </c>
      <c r="G51" s="80">
        <v>140.45052319928513</v>
      </c>
      <c r="H51" s="80">
        <v>146.29067245119305</v>
      </c>
      <c r="I51" s="80">
        <v>150.98654515754632</v>
      </c>
      <c r="J51" s="93" t="s">
        <v>95</v>
      </c>
      <c r="K51" s="93" t="s">
        <v>95</v>
      </c>
      <c r="L51" s="93" t="s">
        <v>95</v>
      </c>
      <c r="M51" s="93" t="s">
        <v>95</v>
      </c>
      <c r="N51" s="93" t="s">
        <v>95</v>
      </c>
      <c r="O51" s="93" t="s">
        <v>95</v>
      </c>
      <c r="P51" s="93" t="s">
        <v>95</v>
      </c>
      <c r="Q51" s="72">
        <f t="shared" si="22"/>
        <v>147.54867545357564</v>
      </c>
      <c r="R51" s="72">
        <f t="shared" si="22"/>
        <v>147.52929404066396</v>
      </c>
      <c r="S51" s="72">
        <f t="shared" si="22"/>
        <v>147.50991262775224</v>
      </c>
      <c r="T51" s="72">
        <f t="shared" si="22"/>
        <v>147.49053121484053</v>
      </c>
      <c r="U51" s="72">
        <f t="shared" si="22"/>
        <v>147.47114980192885</v>
      </c>
      <c r="V51" s="72">
        <f t="shared" si="22"/>
        <v>147.45176838901713</v>
      </c>
      <c r="W51" s="72">
        <f t="shared" si="22"/>
        <v>147.43238697610542</v>
      </c>
      <c r="X51" s="80">
        <f t="shared" si="20"/>
        <v>147.54867545357564</v>
      </c>
      <c r="Y51" s="80">
        <f t="shared" si="14"/>
        <v>147.52929404066396</v>
      </c>
      <c r="Z51" s="80">
        <f t="shared" si="15"/>
        <v>147.50991262775224</v>
      </c>
      <c r="AA51" s="80">
        <f t="shared" si="16"/>
        <v>147.49053121484053</v>
      </c>
      <c r="AB51" s="80">
        <f t="shared" si="17"/>
        <v>147.47114980192885</v>
      </c>
      <c r="AC51" s="80">
        <f t="shared" si="18"/>
        <v>147.45176838901713</v>
      </c>
      <c r="AD51" s="80">
        <f t="shared" si="19"/>
        <v>147.43238697610542</v>
      </c>
      <c r="AE51" s="3"/>
      <c r="AF51" s="113" t="s">
        <v>52</v>
      </c>
      <c r="AG51" s="31"/>
      <c r="AH51" s="54">
        <f>IF(AG51="Company forecast",2,1)</f>
        <v>1</v>
      </c>
      <c r="AI51" s="41"/>
      <c r="AJ51" s="3"/>
      <c r="AK51" s="3"/>
      <c r="AL51" s="3"/>
      <c r="AM51" s="3"/>
      <c r="AN51" s="1"/>
      <c r="AO51" s="1"/>
    </row>
    <row r="52" spans="1:41" s="51" customFormat="1">
      <c r="A52" s="69"/>
      <c r="B52" s="29" t="s">
        <v>45</v>
      </c>
      <c r="C52" s="38"/>
      <c r="D52" s="38"/>
      <c r="E52" s="80">
        <v>96.077208645578267</v>
      </c>
      <c r="F52" s="80">
        <v>98.813443365488411</v>
      </c>
      <c r="G52" s="80">
        <v>99.624131779051837</v>
      </c>
      <c r="H52" s="80">
        <v>101.94949366697665</v>
      </c>
      <c r="I52" s="80">
        <v>101.81632305333105</v>
      </c>
      <c r="J52" s="93">
        <v>102.20231555818474</v>
      </c>
      <c r="K52" s="93">
        <v>105.48898013911003</v>
      </c>
      <c r="L52" s="93">
        <v>103.21026026921629</v>
      </c>
      <c r="M52" s="93">
        <v>105.08985780226821</v>
      </c>
      <c r="N52" s="93">
        <v>107.10169553486568</v>
      </c>
      <c r="O52" s="93">
        <v>109.23913288106132</v>
      </c>
      <c r="P52" s="93">
        <v>111.54430359321515</v>
      </c>
      <c r="Q52" s="72">
        <f t="shared" si="22"/>
        <v>104.04040383718338</v>
      </c>
      <c r="R52" s="72">
        <f t="shared" si="22"/>
        <v>105.50183174888276</v>
      </c>
      <c r="S52" s="72">
        <f t="shared" si="22"/>
        <v>106.96325966058214</v>
      </c>
      <c r="T52" s="72">
        <f t="shared" si="22"/>
        <v>108.42468757228153</v>
      </c>
      <c r="U52" s="72">
        <f t="shared" si="22"/>
        <v>109.8861154839809</v>
      </c>
      <c r="V52" s="72">
        <f t="shared" si="22"/>
        <v>111.34754339568028</v>
      </c>
      <c r="W52" s="72">
        <f t="shared" si="22"/>
        <v>112.80897130737966</v>
      </c>
      <c r="X52" s="80">
        <f t="shared" si="20"/>
        <v>102.20231555818474</v>
      </c>
      <c r="Y52" s="80">
        <f t="shared" si="14"/>
        <v>105.48898013911003</v>
      </c>
      <c r="Z52" s="80">
        <f t="shared" si="15"/>
        <v>103.21026026921629</v>
      </c>
      <c r="AA52" s="80">
        <f t="shared" si="16"/>
        <v>105.08985780226821</v>
      </c>
      <c r="AB52" s="80">
        <f t="shared" si="17"/>
        <v>107.10169553486568</v>
      </c>
      <c r="AC52" s="80">
        <f t="shared" si="18"/>
        <v>109.23913288106132</v>
      </c>
      <c r="AD52" s="80">
        <f t="shared" si="19"/>
        <v>111.54430359321515</v>
      </c>
      <c r="AE52" s="3"/>
      <c r="AF52" s="113" t="s">
        <v>52</v>
      </c>
      <c r="AG52" s="31" t="s">
        <v>66</v>
      </c>
      <c r="AH52" s="54">
        <f t="shared" si="21"/>
        <v>2</v>
      </c>
      <c r="AI52" s="41"/>
      <c r="AJ52" s="3"/>
      <c r="AK52" s="3"/>
      <c r="AL52" s="3"/>
      <c r="AM52" s="3"/>
      <c r="AN52" s="1"/>
      <c r="AO52" s="1"/>
    </row>
    <row r="53" spans="1:41" s="51" customFormat="1">
      <c r="A53" s="69"/>
      <c r="B53" s="29" t="s">
        <v>46</v>
      </c>
      <c r="C53" s="38"/>
      <c r="D53" s="38"/>
      <c r="E53" s="80">
        <v>190.92572688823867</v>
      </c>
      <c r="F53" s="80">
        <v>193.80831090310491</v>
      </c>
      <c r="G53" s="80">
        <v>184.11732068616945</v>
      </c>
      <c r="H53" s="80">
        <v>183.12311514898585</v>
      </c>
      <c r="I53" s="80">
        <v>189.55283390758768</v>
      </c>
      <c r="J53" s="93">
        <v>197.15788543140027</v>
      </c>
      <c r="K53" s="93">
        <v>204.59385346927465</v>
      </c>
      <c r="L53" s="93">
        <v>195.03727510437034</v>
      </c>
      <c r="M53" s="93">
        <v>197.83494137391324</v>
      </c>
      <c r="N53" s="93">
        <v>200.92015994429653</v>
      </c>
      <c r="O53" s="93">
        <v>203.85884443203673</v>
      </c>
      <c r="P53" s="93">
        <v>206.7231214722178</v>
      </c>
      <c r="Q53" s="72">
        <f t="shared" si="22"/>
        <v>184.27616699219101</v>
      </c>
      <c r="R53" s="72">
        <f t="shared" si="22"/>
        <v>182.93306882064888</v>
      </c>
      <c r="S53" s="72">
        <f t="shared" si="22"/>
        <v>181.58997064910679</v>
      </c>
      <c r="T53" s="72">
        <f t="shared" si="22"/>
        <v>180.24687247756469</v>
      </c>
      <c r="U53" s="72">
        <f t="shared" si="22"/>
        <v>178.90377430602257</v>
      </c>
      <c r="V53" s="72">
        <f t="shared" si="22"/>
        <v>177.56067613448047</v>
      </c>
      <c r="W53" s="72">
        <f t="shared" si="22"/>
        <v>176.21757796293838</v>
      </c>
      <c r="X53" s="80">
        <f t="shared" si="20"/>
        <v>197.15788543140027</v>
      </c>
      <c r="Y53" s="80">
        <f t="shared" si="14"/>
        <v>204.59385346927465</v>
      </c>
      <c r="Z53" s="80">
        <f t="shared" si="15"/>
        <v>195.03727510437034</v>
      </c>
      <c r="AA53" s="80">
        <f t="shared" si="16"/>
        <v>197.83494137391324</v>
      </c>
      <c r="AB53" s="80">
        <f t="shared" si="17"/>
        <v>200.92015994429653</v>
      </c>
      <c r="AC53" s="80">
        <f t="shared" si="18"/>
        <v>203.85884443203673</v>
      </c>
      <c r="AD53" s="80">
        <f t="shared" si="19"/>
        <v>206.7231214722178</v>
      </c>
      <c r="AE53" s="3"/>
      <c r="AF53" s="113" t="s">
        <v>52</v>
      </c>
      <c r="AG53" s="31" t="s">
        <v>66</v>
      </c>
      <c r="AH53" s="54">
        <f t="shared" si="21"/>
        <v>2</v>
      </c>
      <c r="AI53" s="41"/>
      <c r="AJ53" s="3"/>
      <c r="AK53" s="3"/>
      <c r="AL53" s="3"/>
      <c r="AM53" s="3"/>
      <c r="AN53" s="1"/>
      <c r="AO53" s="1"/>
    </row>
    <row r="54" spans="1:41" s="51" customFormat="1">
      <c r="A54" s="69"/>
      <c r="B54" s="29" t="s">
        <v>47</v>
      </c>
      <c r="C54" s="38"/>
      <c r="D54" s="38"/>
      <c r="E54" s="80">
        <v>202.60186077849909</v>
      </c>
      <c r="F54" s="80">
        <v>202.79409973166673</v>
      </c>
      <c r="G54" s="80">
        <v>189.24628204179015</v>
      </c>
      <c r="H54" s="80">
        <v>198.77336006658092</v>
      </c>
      <c r="I54" s="80">
        <v>200.95298401510354</v>
      </c>
      <c r="J54" s="93">
        <v>203.74944339307584</v>
      </c>
      <c r="K54" s="93">
        <v>210.96425080376252</v>
      </c>
      <c r="L54" s="93">
        <v>215.70535436607301</v>
      </c>
      <c r="M54" s="93">
        <v>219.85334515348634</v>
      </c>
      <c r="N54" s="93">
        <v>224.04037145546292</v>
      </c>
      <c r="O54" s="93">
        <v>228.54241927284309</v>
      </c>
      <c r="P54" s="93">
        <v>233.14128074648292</v>
      </c>
      <c r="Q54" s="72">
        <f t="shared" si="22"/>
        <v>196.67816936916503</v>
      </c>
      <c r="R54" s="72">
        <f t="shared" si="22"/>
        <v>195.94632004997734</v>
      </c>
      <c r="S54" s="72">
        <f t="shared" si="22"/>
        <v>195.21447073078966</v>
      </c>
      <c r="T54" s="72">
        <f t="shared" si="22"/>
        <v>194.48262141160197</v>
      </c>
      <c r="U54" s="72">
        <f t="shared" si="22"/>
        <v>193.75077209241428</v>
      </c>
      <c r="V54" s="72">
        <f t="shared" si="22"/>
        <v>193.01892277322659</v>
      </c>
      <c r="W54" s="72">
        <f t="shared" si="22"/>
        <v>192.2870734540389</v>
      </c>
      <c r="X54" s="80">
        <f t="shared" si="20"/>
        <v>203.74944339307584</v>
      </c>
      <c r="Y54" s="80">
        <f t="shared" si="14"/>
        <v>210.96425080376252</v>
      </c>
      <c r="Z54" s="80">
        <f t="shared" si="15"/>
        <v>215.70535436607301</v>
      </c>
      <c r="AA54" s="80">
        <f t="shared" si="16"/>
        <v>219.85334515348634</v>
      </c>
      <c r="AB54" s="80">
        <f t="shared" si="17"/>
        <v>224.04037145546292</v>
      </c>
      <c r="AC54" s="80">
        <f t="shared" si="18"/>
        <v>228.54241927284309</v>
      </c>
      <c r="AD54" s="80">
        <f t="shared" si="19"/>
        <v>233.14128074648292</v>
      </c>
      <c r="AE54" s="3"/>
      <c r="AF54" s="113" t="s">
        <v>52</v>
      </c>
      <c r="AG54" s="31" t="s">
        <v>66</v>
      </c>
      <c r="AH54" s="54">
        <f t="shared" si="21"/>
        <v>2</v>
      </c>
      <c r="AI54" s="41"/>
      <c r="AJ54" s="3"/>
      <c r="AK54" s="3"/>
      <c r="AL54" s="3"/>
      <c r="AM54" s="3"/>
      <c r="AN54" s="1"/>
      <c r="AO54" s="1"/>
    </row>
    <row r="55" spans="1:41" s="51" customFormat="1">
      <c r="A55" s="69"/>
      <c r="B55" s="29" t="s">
        <v>48</v>
      </c>
      <c r="C55" s="38"/>
      <c r="D55" s="38"/>
      <c r="E55" s="80">
        <v>143.02094956714092</v>
      </c>
      <c r="F55" s="80">
        <v>148.149555052572</v>
      </c>
      <c r="G55" s="80">
        <v>135.59519023779126</v>
      </c>
      <c r="H55" s="80">
        <v>135.49047862082534</v>
      </c>
      <c r="I55" s="80">
        <v>139.23862121625535</v>
      </c>
      <c r="J55" s="93">
        <v>143.46896859153722</v>
      </c>
      <c r="K55" s="93">
        <v>144.93405028658992</v>
      </c>
      <c r="L55" s="93">
        <v>144.14197358011197</v>
      </c>
      <c r="M55" s="93">
        <v>143.92581323464617</v>
      </c>
      <c r="N55" s="93">
        <v>144.09730722053564</v>
      </c>
      <c r="O55" s="93">
        <v>143.83673149541019</v>
      </c>
      <c r="P55" s="93">
        <v>143.96830417756848</v>
      </c>
      <c r="Q55" s="72">
        <f t="shared" si="22"/>
        <v>134.23183899886166</v>
      </c>
      <c r="R55" s="72">
        <f t="shared" si="22"/>
        <v>132.20946568550988</v>
      </c>
      <c r="S55" s="72">
        <f t="shared" si="22"/>
        <v>130.18709237215811</v>
      </c>
      <c r="T55" s="72">
        <f t="shared" si="22"/>
        <v>128.16471905880633</v>
      </c>
      <c r="U55" s="72">
        <f t="shared" si="22"/>
        <v>126.14234574545455</v>
      </c>
      <c r="V55" s="72">
        <f t="shared" si="22"/>
        <v>124.11997243210277</v>
      </c>
      <c r="W55" s="72">
        <f t="shared" si="22"/>
        <v>122.09759911875099</v>
      </c>
      <c r="X55" s="80">
        <f t="shared" si="20"/>
        <v>143.46896859153722</v>
      </c>
      <c r="Y55" s="80">
        <f t="shared" si="14"/>
        <v>144.93405028658992</v>
      </c>
      <c r="Z55" s="80">
        <f t="shared" si="15"/>
        <v>144.14197358011197</v>
      </c>
      <c r="AA55" s="80">
        <f t="shared" si="16"/>
        <v>143.92581323464617</v>
      </c>
      <c r="AB55" s="80">
        <f t="shared" si="17"/>
        <v>144.09730722053564</v>
      </c>
      <c r="AC55" s="80">
        <f t="shared" si="18"/>
        <v>143.83673149541019</v>
      </c>
      <c r="AD55" s="80">
        <f t="shared" si="19"/>
        <v>143.96830417756848</v>
      </c>
      <c r="AE55" s="3"/>
      <c r="AF55" s="113" t="s">
        <v>52</v>
      </c>
      <c r="AG55" s="31" t="s">
        <v>66</v>
      </c>
      <c r="AH55" s="54">
        <f t="shared" si="21"/>
        <v>2</v>
      </c>
      <c r="AI55" s="48"/>
      <c r="AJ55" s="3"/>
      <c r="AK55" s="3"/>
      <c r="AL55" s="3"/>
      <c r="AM55" s="3"/>
      <c r="AN55" s="1"/>
      <c r="AO55" s="1"/>
    </row>
    <row r="56" spans="1:41" s="51" customFormat="1">
      <c r="A56" s="69"/>
      <c r="B56" s="30" t="s">
        <v>53</v>
      </c>
      <c r="C56" s="38"/>
      <c r="D56" s="38"/>
      <c r="E56" s="81">
        <f t="shared" ref="E56:G56" si="23">AVERAGE(E38:E55)</f>
        <v>253.31961002454378</v>
      </c>
      <c r="F56" s="81">
        <f t="shared" si="23"/>
        <v>261.70906899289616</v>
      </c>
      <c r="G56" s="81">
        <f t="shared" si="23"/>
        <v>245.70345434318384</v>
      </c>
      <c r="H56" s="81">
        <f t="shared" ref="H56" si="24">AVERAGE(H38:H55)</f>
        <v>271.6514351353112</v>
      </c>
      <c r="I56" s="81">
        <f t="shared" ref="I56" si="25">AVERAGE(I38:I55)</f>
        <v>275.53031965323549</v>
      </c>
      <c r="J56" s="94">
        <f>IFERROR(AVERAGE(J38:J55),"")</f>
        <v>287.3676837975072</v>
      </c>
      <c r="K56" s="94">
        <f t="shared" ref="K56:P56" si="26">IFERROR(AVERAGE(K38:K55),"")</f>
        <v>292.79801804582729</v>
      </c>
      <c r="L56" s="94">
        <f t="shared" si="26"/>
        <v>290.18187634298152</v>
      </c>
      <c r="M56" s="94">
        <f t="shared" si="26"/>
        <v>295.86437243279534</v>
      </c>
      <c r="N56" s="94">
        <f t="shared" si="26"/>
        <v>301.10699529978729</v>
      </c>
      <c r="O56" s="94">
        <f t="shared" si="26"/>
        <v>306.40495267068241</v>
      </c>
      <c r="P56" s="94">
        <f t="shared" si="26"/>
        <v>311.11308632669528</v>
      </c>
      <c r="Q56" s="82">
        <f t="shared" ref="Q56" si="27">AVERAGE(Q38:Q55)</f>
        <v>277.89191324977361</v>
      </c>
      <c r="R56" s="82">
        <f t="shared" ref="R56" si="28">AVERAGE(R38:R55)</f>
        <v>283.32829178975339</v>
      </c>
      <c r="S56" s="82">
        <f t="shared" ref="S56" si="29">AVERAGE(S38:S55)</f>
        <v>288.76467032973324</v>
      </c>
      <c r="T56" s="82">
        <f t="shared" ref="T56" si="30">AVERAGE(T38:T55)</f>
        <v>294.20104886971302</v>
      </c>
      <c r="U56" s="82">
        <f t="shared" ref="U56" si="31">AVERAGE(U38:U55)</f>
        <v>299.63742740969286</v>
      </c>
      <c r="V56" s="82">
        <f t="shared" ref="V56" si="32">AVERAGE(V38:V55)</f>
        <v>305.07380594967265</v>
      </c>
      <c r="W56" s="82">
        <f t="shared" ref="W56:AD56" si="33">AVERAGE(W38:W55)</f>
        <v>310.5101844896526</v>
      </c>
      <c r="X56" s="81">
        <f t="shared" si="33"/>
        <v>279.3017430241423</v>
      </c>
      <c r="Y56" s="81">
        <f t="shared" si="33"/>
        <v>283.96567547749078</v>
      </c>
      <c r="Z56" s="81">
        <f t="shared" si="33"/>
        <v>281.47718486313613</v>
      </c>
      <c r="AA56" s="81">
        <f t="shared" si="33"/>
        <v>286.36526117559015</v>
      </c>
      <c r="AB56" s="81">
        <f t="shared" si="33"/>
        <v>290.862339067758</v>
      </c>
      <c r="AC56" s="81">
        <f t="shared" si="33"/>
        <v>295.40860318561761</v>
      </c>
      <c r="AD56" s="81">
        <f t="shared" si="33"/>
        <v>299.43057955691518</v>
      </c>
      <c r="AE56" s="3"/>
      <c r="AF56" s="3"/>
      <c r="AG56" s="3"/>
      <c r="AH56" s="3"/>
      <c r="AI56" s="3"/>
      <c r="AJ56" s="3"/>
      <c r="AK56" s="3"/>
      <c r="AL56" s="3"/>
      <c r="AM56" s="3"/>
      <c r="AN56" s="1"/>
      <c r="AO56" s="1"/>
    </row>
    <row r="57" spans="1:41" s="50" customFormat="1">
      <c r="A57" s="55"/>
      <c r="B57" s="1"/>
      <c r="C57" s="11"/>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1"/>
      <c r="AO57" s="1"/>
    </row>
    <row r="58" spans="1:41" s="18" customFormat="1" ht="18">
      <c r="A58" s="19" t="s">
        <v>55</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row>
    <row r="60" spans="1:41" ht="15.5">
      <c r="B60" s="20" t="s">
        <v>59</v>
      </c>
    </row>
    <row r="61" spans="1:41">
      <c r="B61" s="21" t="s">
        <v>6</v>
      </c>
    </row>
    <row r="62" spans="1:41" ht="15" customHeight="1">
      <c r="B62" s="22"/>
      <c r="C62" s="68" t="s">
        <v>50</v>
      </c>
      <c r="D62" s="73"/>
      <c r="E62" s="73"/>
      <c r="F62" s="73"/>
      <c r="G62" s="73"/>
      <c r="H62" s="73"/>
      <c r="I62" s="74"/>
      <c r="J62" s="90" t="s">
        <v>66</v>
      </c>
      <c r="K62" s="91"/>
      <c r="L62" s="91"/>
      <c r="M62" s="91"/>
      <c r="N62" s="91"/>
      <c r="O62" s="91"/>
      <c r="P62" s="92"/>
      <c r="Q62" s="33" t="s">
        <v>92</v>
      </c>
      <c r="R62" s="34"/>
      <c r="S62" s="34"/>
      <c r="T62" s="34"/>
      <c r="U62" s="34"/>
      <c r="V62" s="34"/>
      <c r="W62" s="35"/>
      <c r="X62" s="42" t="s">
        <v>1</v>
      </c>
      <c r="Y62" s="43"/>
      <c r="Z62" s="43"/>
      <c r="AA62" s="43"/>
      <c r="AB62" s="43"/>
      <c r="AC62" s="43"/>
      <c r="AD62" s="44"/>
      <c r="AF62" s="143" t="s">
        <v>1</v>
      </c>
      <c r="AG62" s="143" t="s">
        <v>87</v>
      </c>
      <c r="AH62" s="143" t="s">
        <v>88</v>
      </c>
    </row>
    <row r="63" spans="1:41" s="4" customFormat="1" ht="17.25" customHeight="1">
      <c r="B63" s="27"/>
      <c r="C63" s="75" t="s">
        <v>19</v>
      </c>
      <c r="D63" s="75" t="s">
        <v>20</v>
      </c>
      <c r="E63" s="75" t="s">
        <v>21</v>
      </c>
      <c r="F63" s="75" t="s">
        <v>22</v>
      </c>
      <c r="G63" s="75" t="s">
        <v>23</v>
      </c>
      <c r="H63" s="75" t="s">
        <v>24</v>
      </c>
      <c r="I63" s="75" t="s">
        <v>25</v>
      </c>
      <c r="J63" s="95" t="s">
        <v>26</v>
      </c>
      <c r="K63" s="95" t="s">
        <v>27</v>
      </c>
      <c r="L63" s="95" t="s">
        <v>28</v>
      </c>
      <c r="M63" s="95" t="s">
        <v>29</v>
      </c>
      <c r="N63" s="95" t="s">
        <v>30</v>
      </c>
      <c r="O63" s="95" t="s">
        <v>31</v>
      </c>
      <c r="P63" s="95" t="s">
        <v>32</v>
      </c>
      <c r="Q63" s="76" t="s">
        <v>26</v>
      </c>
      <c r="R63" s="76" t="s">
        <v>27</v>
      </c>
      <c r="S63" s="76" t="s">
        <v>28</v>
      </c>
      <c r="T63" s="76" t="s">
        <v>29</v>
      </c>
      <c r="U63" s="76" t="s">
        <v>30</v>
      </c>
      <c r="V63" s="76" t="s">
        <v>31</v>
      </c>
      <c r="W63" s="76" t="s">
        <v>32</v>
      </c>
      <c r="X63" s="77" t="s">
        <v>26</v>
      </c>
      <c r="Y63" s="77" t="s">
        <v>27</v>
      </c>
      <c r="Z63" s="77" t="s">
        <v>28</v>
      </c>
      <c r="AA63" s="77" t="s">
        <v>29</v>
      </c>
      <c r="AB63" s="77" t="s">
        <v>30</v>
      </c>
      <c r="AC63" s="77" t="s">
        <v>31</v>
      </c>
      <c r="AD63" s="77" t="s">
        <v>32</v>
      </c>
      <c r="AE63" s="3"/>
      <c r="AF63" s="143"/>
      <c r="AG63" s="143"/>
      <c r="AH63" s="143"/>
      <c r="AI63" s="3"/>
      <c r="AJ63" s="3"/>
      <c r="AK63" s="3"/>
      <c r="AL63" s="3"/>
      <c r="AM63" s="3"/>
      <c r="AN63" s="3"/>
      <c r="AO63" s="5"/>
    </row>
    <row r="64" spans="1:41" s="10" customFormat="1" ht="13">
      <c r="B64" s="28" t="s">
        <v>51</v>
      </c>
      <c r="C64" s="78">
        <v>1</v>
      </c>
      <c r="D64" s="78">
        <v>2</v>
      </c>
      <c r="E64" s="78">
        <v>3</v>
      </c>
      <c r="F64" s="78">
        <v>4</v>
      </c>
      <c r="G64" s="78">
        <v>5</v>
      </c>
      <c r="H64" s="78">
        <v>6</v>
      </c>
      <c r="I64" s="78">
        <v>7</v>
      </c>
      <c r="J64" s="96">
        <v>8</v>
      </c>
      <c r="K64" s="96">
        <v>9</v>
      </c>
      <c r="L64" s="96">
        <v>10</v>
      </c>
      <c r="M64" s="96">
        <v>11</v>
      </c>
      <c r="N64" s="96">
        <v>12</v>
      </c>
      <c r="O64" s="96">
        <v>13</v>
      </c>
      <c r="P64" s="96">
        <v>14</v>
      </c>
      <c r="Q64" s="79">
        <v>8</v>
      </c>
      <c r="R64" s="79">
        <v>9</v>
      </c>
      <c r="S64" s="79">
        <v>10</v>
      </c>
      <c r="T64" s="79">
        <v>11</v>
      </c>
      <c r="U64" s="79">
        <v>12</v>
      </c>
      <c r="V64" s="79">
        <v>13</v>
      </c>
      <c r="W64" s="79">
        <v>14</v>
      </c>
      <c r="X64" s="89">
        <v>8</v>
      </c>
      <c r="Y64" s="89">
        <v>9</v>
      </c>
      <c r="Z64" s="89">
        <v>10</v>
      </c>
      <c r="AA64" s="89">
        <v>11</v>
      </c>
      <c r="AB64" s="89">
        <v>12</v>
      </c>
      <c r="AC64" s="89">
        <v>13</v>
      </c>
      <c r="AD64" s="89">
        <v>14</v>
      </c>
      <c r="AE64" s="3"/>
      <c r="AI64" s="3"/>
      <c r="AJ64" s="3"/>
      <c r="AK64" s="3"/>
      <c r="AL64" s="3"/>
      <c r="AM64" s="3"/>
      <c r="AN64" s="3"/>
      <c r="AO64" s="9"/>
    </row>
    <row r="65" spans="2:41" s="4" customFormat="1" ht="13">
      <c r="B65" s="29" t="s">
        <v>18</v>
      </c>
      <c r="C65" s="38"/>
      <c r="D65" s="38"/>
      <c r="E65" s="59">
        <v>0.6202503771638822</v>
      </c>
      <c r="F65" s="59">
        <v>0.62153149072462466</v>
      </c>
      <c r="G65" s="59">
        <v>0.62128306823543333</v>
      </c>
      <c r="H65" s="59">
        <v>0.62262492415092174</v>
      </c>
      <c r="I65" s="59">
        <v>0.62247807234997699</v>
      </c>
      <c r="J65" s="97">
        <v>0.60883544268909207</v>
      </c>
      <c r="K65" s="97">
        <v>0.60362734362592252</v>
      </c>
      <c r="L65" s="97">
        <v>0.60258700328217252</v>
      </c>
      <c r="M65" s="97">
        <v>0.60496194223727995</v>
      </c>
      <c r="N65" s="97">
        <v>0.61032976738640576</v>
      </c>
      <c r="O65" s="97">
        <v>0.61639692452864303</v>
      </c>
      <c r="P65" s="97">
        <v>0.62157563283182371</v>
      </c>
      <c r="Q65" s="36">
        <f t="shared" ref="Q65:Q75" si="34">I65</f>
        <v>0.62247807234997699</v>
      </c>
      <c r="R65" s="36">
        <f t="shared" ref="R65:W69" si="35">Q65</f>
        <v>0.62247807234997699</v>
      </c>
      <c r="S65" s="36">
        <f t="shared" si="35"/>
        <v>0.62247807234997699</v>
      </c>
      <c r="T65" s="36">
        <f t="shared" si="35"/>
        <v>0.62247807234997699</v>
      </c>
      <c r="U65" s="36">
        <f t="shared" si="35"/>
        <v>0.62247807234997699</v>
      </c>
      <c r="V65" s="36">
        <f t="shared" si="35"/>
        <v>0.62247807234997699</v>
      </c>
      <c r="W65" s="36">
        <f t="shared" si="35"/>
        <v>0.62247807234997699</v>
      </c>
      <c r="X65" s="139">
        <f t="shared" ref="X65:X75" si="36">CHOOSE($AH65,Q65,J65)</f>
        <v>0.62247807234997699</v>
      </c>
      <c r="Y65" s="139">
        <f t="shared" ref="Y65:Y75" si="37">CHOOSE($AH65,R65,K65)</f>
        <v>0.62247807234997699</v>
      </c>
      <c r="Z65" s="139">
        <f t="shared" ref="Z65:Z75" si="38">CHOOSE($AH65,S65,L65)</f>
        <v>0.62247807234997699</v>
      </c>
      <c r="AA65" s="139">
        <f t="shared" ref="AA65:AA75" si="39">CHOOSE($AH65,T65,M65)</f>
        <v>0.62247807234997699</v>
      </c>
      <c r="AB65" s="139">
        <f t="shared" ref="AB65:AB75" si="40">CHOOSE($AH65,U65,N65)</f>
        <v>0.62247807234997699</v>
      </c>
      <c r="AC65" s="139">
        <f t="shared" ref="AC65:AC75" si="41">CHOOSE($AH65,V65,O65)</f>
        <v>0.62247807234997699</v>
      </c>
      <c r="AD65" s="139">
        <f t="shared" ref="AD65:AD75" si="42">CHOOSE($AH65,W65,P65)</f>
        <v>0.62247807234997699</v>
      </c>
      <c r="AE65" s="3"/>
      <c r="AF65" s="113" t="s">
        <v>52</v>
      </c>
      <c r="AG65" s="31"/>
      <c r="AH65" s="54">
        <f t="shared" ref="AH65:AH75" si="43">IF(AG65="Company forecast",2,1)</f>
        <v>1</v>
      </c>
      <c r="AI65" s="3"/>
      <c r="AJ65" s="3"/>
      <c r="AK65" s="3"/>
      <c r="AL65" s="3"/>
      <c r="AM65" s="3"/>
      <c r="AN65" s="3"/>
      <c r="AO65" s="3"/>
    </row>
    <row r="66" spans="2:41" s="4" customFormat="1" ht="13">
      <c r="B66" s="29" t="s">
        <v>33</v>
      </c>
      <c r="C66" s="38"/>
      <c r="D66" s="38"/>
      <c r="E66" s="59">
        <v>0.57115848321060048</v>
      </c>
      <c r="F66" s="59">
        <v>0.57101238832959977</v>
      </c>
      <c r="G66" s="59">
        <v>0.57055683914819599</v>
      </c>
      <c r="H66" s="59">
        <v>0.57019924240802955</v>
      </c>
      <c r="I66" s="59">
        <v>0.57033833521782362</v>
      </c>
      <c r="J66" s="97">
        <v>0.56426810984215536</v>
      </c>
      <c r="K66" s="97">
        <v>0.56104420645250852</v>
      </c>
      <c r="L66" s="97">
        <v>0.55982578605827904</v>
      </c>
      <c r="M66" s="97">
        <v>0.55846680797188497</v>
      </c>
      <c r="N66" s="97">
        <v>0.55702429453743252</v>
      </c>
      <c r="O66" s="97">
        <v>0.5556499625939072</v>
      </c>
      <c r="P66" s="97">
        <v>0.55425659102650326</v>
      </c>
      <c r="Q66" s="36">
        <f t="shared" si="34"/>
        <v>0.57033833521782362</v>
      </c>
      <c r="R66" s="36">
        <f t="shared" si="35"/>
        <v>0.57033833521782362</v>
      </c>
      <c r="S66" s="36">
        <f t="shared" si="35"/>
        <v>0.57033833521782362</v>
      </c>
      <c r="T66" s="36">
        <f t="shared" si="35"/>
        <v>0.57033833521782362</v>
      </c>
      <c r="U66" s="36">
        <f t="shared" si="35"/>
        <v>0.57033833521782362</v>
      </c>
      <c r="V66" s="36">
        <f t="shared" si="35"/>
        <v>0.57033833521782362</v>
      </c>
      <c r="W66" s="36">
        <f t="shared" si="35"/>
        <v>0.57033833521782362</v>
      </c>
      <c r="X66" s="139">
        <f t="shared" si="36"/>
        <v>0.57033833521782362</v>
      </c>
      <c r="Y66" s="139">
        <f t="shared" si="37"/>
        <v>0.57033833521782362</v>
      </c>
      <c r="Z66" s="139">
        <f t="shared" si="38"/>
        <v>0.57033833521782362</v>
      </c>
      <c r="AA66" s="139">
        <f t="shared" si="39"/>
        <v>0.57033833521782362</v>
      </c>
      <c r="AB66" s="139">
        <f t="shared" si="40"/>
        <v>0.57033833521782362</v>
      </c>
      <c r="AC66" s="139">
        <f t="shared" si="41"/>
        <v>0.57033833521782362</v>
      </c>
      <c r="AD66" s="139">
        <f t="shared" si="42"/>
        <v>0.57033833521782362</v>
      </c>
      <c r="AE66" s="3"/>
      <c r="AF66" s="113" t="s">
        <v>52</v>
      </c>
      <c r="AG66" s="31"/>
      <c r="AH66" s="54">
        <f t="shared" si="43"/>
        <v>1</v>
      </c>
      <c r="AI66" s="3"/>
      <c r="AJ66" s="3"/>
      <c r="AK66" s="3"/>
      <c r="AL66" s="3"/>
      <c r="AM66" s="3"/>
      <c r="AN66" s="3"/>
      <c r="AO66" s="6"/>
    </row>
    <row r="67" spans="2:41" s="4" customFormat="1" ht="13">
      <c r="B67" s="29" t="s">
        <v>34</v>
      </c>
      <c r="C67" s="38"/>
      <c r="D67" s="38"/>
      <c r="E67" s="59">
        <v>0.96152520187182122</v>
      </c>
      <c r="F67" s="59">
        <v>0.96170866262817112</v>
      </c>
      <c r="G67" s="59">
        <v>0.96173539419627607</v>
      </c>
      <c r="H67" s="59">
        <v>0.95300597048673719</v>
      </c>
      <c r="I67" s="59">
        <v>0.95111689930923704</v>
      </c>
      <c r="J67" s="97">
        <v>0.95107618159119611</v>
      </c>
      <c r="K67" s="97">
        <v>0.95125416430090282</v>
      </c>
      <c r="L67" s="97">
        <v>0.95147207607007478</v>
      </c>
      <c r="M67" s="97">
        <v>0.95174088011156566</v>
      </c>
      <c r="N67" s="97">
        <v>0.95201291425769241</v>
      </c>
      <c r="O67" s="97">
        <v>0.95228763524303484</v>
      </c>
      <c r="P67" s="97">
        <v>0.95256461235772671</v>
      </c>
      <c r="Q67" s="36">
        <f t="shared" si="34"/>
        <v>0.95111689930923704</v>
      </c>
      <c r="R67" s="36">
        <f t="shared" si="35"/>
        <v>0.95111689930923704</v>
      </c>
      <c r="S67" s="36">
        <f t="shared" si="35"/>
        <v>0.95111689930923704</v>
      </c>
      <c r="T67" s="36">
        <f t="shared" si="35"/>
        <v>0.95111689930923704</v>
      </c>
      <c r="U67" s="36">
        <f t="shared" si="35"/>
        <v>0.95111689930923704</v>
      </c>
      <c r="V67" s="36">
        <f t="shared" si="35"/>
        <v>0.95111689930923704</v>
      </c>
      <c r="W67" s="36">
        <f t="shared" si="35"/>
        <v>0.95111689930923704</v>
      </c>
      <c r="X67" s="139">
        <f t="shared" si="36"/>
        <v>0.95111689930923704</v>
      </c>
      <c r="Y67" s="139">
        <f t="shared" si="37"/>
        <v>0.95111689930923704</v>
      </c>
      <c r="Z67" s="139">
        <f t="shared" si="38"/>
        <v>0.95111689930923704</v>
      </c>
      <c r="AA67" s="139">
        <f t="shared" si="39"/>
        <v>0.95111689930923704</v>
      </c>
      <c r="AB67" s="139">
        <f t="shared" si="40"/>
        <v>0.95111689930923704</v>
      </c>
      <c r="AC67" s="139">
        <f t="shared" si="41"/>
        <v>0.95111689930923704</v>
      </c>
      <c r="AD67" s="139">
        <f t="shared" si="42"/>
        <v>0.95111689930923704</v>
      </c>
      <c r="AE67" s="3"/>
      <c r="AF67" s="113" t="s">
        <v>52</v>
      </c>
      <c r="AG67" s="31"/>
      <c r="AH67" s="54">
        <f t="shared" si="43"/>
        <v>1</v>
      </c>
      <c r="AI67" s="3"/>
      <c r="AJ67" s="3"/>
      <c r="AK67" s="3"/>
      <c r="AL67" s="3"/>
      <c r="AM67" s="3"/>
      <c r="AN67" s="3"/>
      <c r="AO67" s="6"/>
    </row>
    <row r="68" spans="2:41" s="4" customFormat="1" ht="13">
      <c r="B68" s="29" t="s">
        <v>35</v>
      </c>
      <c r="C68" s="38"/>
      <c r="D68" s="38"/>
      <c r="E68" s="59">
        <v>0.49235285366757153</v>
      </c>
      <c r="F68" s="59">
        <v>0.49075992850958777</v>
      </c>
      <c r="G68" s="59">
        <v>0.48898501790263393</v>
      </c>
      <c r="H68" s="59">
        <v>0.48901555803898844</v>
      </c>
      <c r="I68" s="59">
        <v>0.48835863957348613</v>
      </c>
      <c r="J68" s="97">
        <v>0.48823922473619435</v>
      </c>
      <c r="K68" s="97">
        <v>0.48857906673307189</v>
      </c>
      <c r="L68" s="97">
        <v>0.489767375582981</v>
      </c>
      <c r="M68" s="97">
        <v>0.49053758036774442</v>
      </c>
      <c r="N68" s="97">
        <v>0.4908958870592332</v>
      </c>
      <c r="O68" s="97">
        <v>0.4914070016733541</v>
      </c>
      <c r="P68" s="97">
        <v>0.49195490312147716</v>
      </c>
      <c r="Q68" s="36">
        <f t="shared" si="34"/>
        <v>0.48835863957348613</v>
      </c>
      <c r="R68" s="36">
        <f t="shared" si="35"/>
        <v>0.48835863957348613</v>
      </c>
      <c r="S68" s="36">
        <f t="shared" si="35"/>
        <v>0.48835863957348613</v>
      </c>
      <c r="T68" s="36">
        <f t="shared" si="35"/>
        <v>0.48835863957348613</v>
      </c>
      <c r="U68" s="36">
        <f t="shared" si="35"/>
        <v>0.48835863957348613</v>
      </c>
      <c r="V68" s="36">
        <f t="shared" si="35"/>
        <v>0.48835863957348613</v>
      </c>
      <c r="W68" s="36">
        <f t="shared" si="35"/>
        <v>0.48835863957348613</v>
      </c>
      <c r="X68" s="139">
        <f t="shared" si="36"/>
        <v>0.48835863957348613</v>
      </c>
      <c r="Y68" s="139">
        <f t="shared" si="37"/>
        <v>0.48835863957348613</v>
      </c>
      <c r="Z68" s="139">
        <f t="shared" si="38"/>
        <v>0.48835863957348613</v>
      </c>
      <c r="AA68" s="139">
        <f t="shared" si="39"/>
        <v>0.48835863957348613</v>
      </c>
      <c r="AB68" s="139">
        <f t="shared" si="40"/>
        <v>0.48835863957348613</v>
      </c>
      <c r="AC68" s="139">
        <f t="shared" si="41"/>
        <v>0.48835863957348613</v>
      </c>
      <c r="AD68" s="139">
        <f t="shared" si="42"/>
        <v>0.48835863957348613</v>
      </c>
      <c r="AE68" s="3"/>
      <c r="AF68" s="113" t="s">
        <v>52</v>
      </c>
      <c r="AG68" s="31"/>
      <c r="AH68" s="54">
        <f t="shared" si="43"/>
        <v>1</v>
      </c>
      <c r="AI68" s="3"/>
      <c r="AJ68" s="3"/>
      <c r="AK68" s="3"/>
      <c r="AL68" s="3"/>
      <c r="AM68" s="3"/>
      <c r="AN68" s="3"/>
      <c r="AO68" s="6"/>
    </row>
    <row r="69" spans="2:41" s="4" customFormat="1" ht="13">
      <c r="B69" s="29" t="s">
        <v>80</v>
      </c>
      <c r="C69" s="38"/>
      <c r="D69" s="38"/>
      <c r="E69" s="59">
        <v>0.72866919219386472</v>
      </c>
      <c r="F69" s="59">
        <v>0.72878359513273205</v>
      </c>
      <c r="G69" s="59">
        <v>0.73373188174799719</v>
      </c>
      <c r="H69" s="59">
        <v>0.71671515596100865</v>
      </c>
      <c r="I69" s="59">
        <v>0.7171531783558166</v>
      </c>
      <c r="J69" s="97">
        <v>0.71772248422485319</v>
      </c>
      <c r="K69" s="97">
        <v>0.71828618331119065</v>
      </c>
      <c r="L69" s="97">
        <v>0.71976747536127661</v>
      </c>
      <c r="M69" s="97">
        <v>0.72122961247781481</v>
      </c>
      <c r="N69" s="97">
        <v>0.72268387636775855</v>
      </c>
      <c r="O69" s="97">
        <v>0.72411802668140135</v>
      </c>
      <c r="P69" s="97">
        <v>0.72553228152179772</v>
      </c>
      <c r="Q69" s="36">
        <f t="shared" si="34"/>
        <v>0.7171531783558166</v>
      </c>
      <c r="R69" s="36">
        <f t="shared" si="35"/>
        <v>0.7171531783558166</v>
      </c>
      <c r="S69" s="36">
        <f t="shared" si="35"/>
        <v>0.7171531783558166</v>
      </c>
      <c r="T69" s="36">
        <f t="shared" si="35"/>
        <v>0.7171531783558166</v>
      </c>
      <c r="U69" s="36">
        <f t="shared" si="35"/>
        <v>0.7171531783558166</v>
      </c>
      <c r="V69" s="36">
        <f t="shared" si="35"/>
        <v>0.7171531783558166</v>
      </c>
      <c r="W69" s="36">
        <f>V69</f>
        <v>0.7171531783558166</v>
      </c>
      <c r="X69" s="139">
        <f t="shared" si="36"/>
        <v>0.7171531783558166</v>
      </c>
      <c r="Y69" s="139">
        <f t="shared" si="37"/>
        <v>0.7171531783558166</v>
      </c>
      <c r="Z69" s="139">
        <f t="shared" si="38"/>
        <v>0.7171531783558166</v>
      </c>
      <c r="AA69" s="139">
        <f t="shared" si="39"/>
        <v>0.7171531783558166</v>
      </c>
      <c r="AB69" s="139">
        <f t="shared" si="40"/>
        <v>0.7171531783558166</v>
      </c>
      <c r="AC69" s="139">
        <f t="shared" si="41"/>
        <v>0.7171531783558166</v>
      </c>
      <c r="AD69" s="139">
        <f t="shared" si="42"/>
        <v>0.7171531783558166</v>
      </c>
      <c r="AE69" s="3"/>
      <c r="AF69" s="113" t="s">
        <v>52</v>
      </c>
      <c r="AG69" s="31"/>
      <c r="AH69" s="54">
        <f t="shared" si="43"/>
        <v>1</v>
      </c>
      <c r="AI69" s="3"/>
      <c r="AJ69" s="3"/>
      <c r="AK69" s="3"/>
      <c r="AL69" s="3"/>
      <c r="AM69" s="3"/>
      <c r="AN69" s="3"/>
      <c r="AO69" s="6"/>
    </row>
    <row r="70" spans="2:41" s="4" customFormat="1" ht="13">
      <c r="B70" s="29" t="s">
        <v>36</v>
      </c>
      <c r="C70" s="38"/>
      <c r="D70" s="38"/>
      <c r="E70" s="59">
        <v>0.75016017338736707</v>
      </c>
      <c r="F70" s="59">
        <v>0.7501964413466744</v>
      </c>
      <c r="G70" s="59">
        <v>0.75494764004066606</v>
      </c>
      <c r="H70" s="59">
        <v>0.7374702624144055</v>
      </c>
      <c r="I70" s="59">
        <v>0.73797074928828499</v>
      </c>
      <c r="J70" s="97" t="s">
        <v>95</v>
      </c>
      <c r="K70" s="97" t="s">
        <v>95</v>
      </c>
      <c r="L70" s="97" t="s">
        <v>95</v>
      </c>
      <c r="M70" s="97" t="s">
        <v>95</v>
      </c>
      <c r="N70" s="97" t="s">
        <v>95</v>
      </c>
      <c r="O70" s="97" t="s">
        <v>95</v>
      </c>
      <c r="P70" s="97" t="s">
        <v>95</v>
      </c>
      <c r="Q70" s="36">
        <f t="shared" si="34"/>
        <v>0.73797074928828499</v>
      </c>
      <c r="R70" s="36">
        <f t="shared" ref="R70:W70" si="44">Q70</f>
        <v>0.73797074928828499</v>
      </c>
      <c r="S70" s="36">
        <f t="shared" si="44"/>
        <v>0.73797074928828499</v>
      </c>
      <c r="T70" s="36">
        <f t="shared" si="44"/>
        <v>0.73797074928828499</v>
      </c>
      <c r="U70" s="36">
        <f t="shared" si="44"/>
        <v>0.73797074928828499</v>
      </c>
      <c r="V70" s="36">
        <f t="shared" si="44"/>
        <v>0.73797074928828499</v>
      </c>
      <c r="W70" s="36">
        <f t="shared" si="44"/>
        <v>0.73797074928828499</v>
      </c>
      <c r="X70" s="139">
        <f t="shared" si="36"/>
        <v>0.73797074928828499</v>
      </c>
      <c r="Y70" s="139">
        <f t="shared" si="37"/>
        <v>0.73797074928828499</v>
      </c>
      <c r="Z70" s="139">
        <f t="shared" si="38"/>
        <v>0.73797074928828499</v>
      </c>
      <c r="AA70" s="139">
        <f t="shared" si="39"/>
        <v>0.73797074928828499</v>
      </c>
      <c r="AB70" s="139">
        <f t="shared" si="40"/>
        <v>0.73797074928828499</v>
      </c>
      <c r="AC70" s="139">
        <f t="shared" si="41"/>
        <v>0.73797074928828499</v>
      </c>
      <c r="AD70" s="139">
        <f t="shared" si="42"/>
        <v>0.73797074928828499</v>
      </c>
      <c r="AE70" s="3"/>
      <c r="AF70" s="113" t="s">
        <v>52</v>
      </c>
      <c r="AG70" s="31"/>
      <c r="AH70" s="54">
        <f t="shared" si="43"/>
        <v>1</v>
      </c>
      <c r="AI70" s="3"/>
      <c r="AJ70" s="3"/>
      <c r="AK70" s="3"/>
      <c r="AL70" s="3"/>
      <c r="AM70" s="3"/>
      <c r="AN70" s="3"/>
      <c r="AO70" s="6"/>
    </row>
    <row r="71" spans="2:41" s="4" customFormat="1" ht="13">
      <c r="B71" s="29" t="s">
        <v>37</v>
      </c>
      <c r="C71" s="38"/>
      <c r="D71" s="38"/>
      <c r="E71" s="59">
        <v>0.72268605560454557</v>
      </c>
      <c r="F71" s="59">
        <v>0.72430922347818527</v>
      </c>
      <c r="G71" s="59">
        <v>0.71808739561753554</v>
      </c>
      <c r="H71" s="59">
        <v>0.718424618817325</v>
      </c>
      <c r="I71" s="59">
        <v>0.72004260513250118</v>
      </c>
      <c r="J71" s="97">
        <v>0.72188610269937892</v>
      </c>
      <c r="K71" s="97">
        <v>0.7222817390290398</v>
      </c>
      <c r="L71" s="97">
        <v>0.72282967403537346</v>
      </c>
      <c r="M71" s="97">
        <v>0.72343119596358596</v>
      </c>
      <c r="N71" s="97">
        <v>0.72387366137668541</v>
      </c>
      <c r="O71" s="97">
        <v>0.72431802266281597</v>
      </c>
      <c r="P71" s="97">
        <v>0.72473667114296025</v>
      </c>
      <c r="Q71" s="36">
        <f t="shared" si="34"/>
        <v>0.72004260513250118</v>
      </c>
      <c r="R71" s="36">
        <f t="shared" ref="R71:W71" si="45">Q71</f>
        <v>0.72004260513250118</v>
      </c>
      <c r="S71" s="36">
        <f t="shared" si="45"/>
        <v>0.72004260513250118</v>
      </c>
      <c r="T71" s="36">
        <f t="shared" si="45"/>
        <v>0.72004260513250118</v>
      </c>
      <c r="U71" s="36">
        <f t="shared" si="45"/>
        <v>0.72004260513250118</v>
      </c>
      <c r="V71" s="36">
        <f t="shared" si="45"/>
        <v>0.72004260513250118</v>
      </c>
      <c r="W71" s="36">
        <f t="shared" si="45"/>
        <v>0.72004260513250118</v>
      </c>
      <c r="X71" s="139">
        <f t="shared" si="36"/>
        <v>0.72004260513250118</v>
      </c>
      <c r="Y71" s="139">
        <f t="shared" si="37"/>
        <v>0.72004260513250118</v>
      </c>
      <c r="Z71" s="139">
        <f t="shared" si="38"/>
        <v>0.72004260513250118</v>
      </c>
      <c r="AA71" s="139">
        <f t="shared" si="39"/>
        <v>0.72004260513250118</v>
      </c>
      <c r="AB71" s="139">
        <f t="shared" si="40"/>
        <v>0.72004260513250118</v>
      </c>
      <c r="AC71" s="139">
        <f t="shared" si="41"/>
        <v>0.72004260513250118</v>
      </c>
      <c r="AD71" s="139">
        <f t="shared" si="42"/>
        <v>0.72004260513250118</v>
      </c>
      <c r="AE71" s="3"/>
      <c r="AF71" s="113" t="s">
        <v>52</v>
      </c>
      <c r="AG71" s="31"/>
      <c r="AH71" s="54">
        <f t="shared" si="43"/>
        <v>1</v>
      </c>
      <c r="AI71" s="3"/>
      <c r="AJ71" s="3"/>
      <c r="AK71" s="3"/>
      <c r="AL71" s="3"/>
      <c r="AM71" s="3"/>
      <c r="AN71" s="3"/>
      <c r="AO71" s="6"/>
    </row>
    <row r="72" spans="2:41" s="4" customFormat="1" ht="13">
      <c r="B72" s="29" t="s">
        <v>38</v>
      </c>
      <c r="C72" s="38"/>
      <c r="D72" s="38"/>
      <c r="E72" s="59">
        <v>0.63477858387309383</v>
      </c>
      <c r="F72" s="59">
        <v>0.6348215405622406</v>
      </c>
      <c r="G72" s="59">
        <v>0.63630398328627069</v>
      </c>
      <c r="H72" s="59">
        <v>0.63469001238866718</v>
      </c>
      <c r="I72" s="59">
        <v>0.63370896516053477</v>
      </c>
      <c r="J72" s="97">
        <v>0.63378608261367553</v>
      </c>
      <c r="K72" s="97">
        <v>0.63379431478347548</v>
      </c>
      <c r="L72" s="97">
        <v>0.63396748752615484</v>
      </c>
      <c r="M72" s="97">
        <v>0.63422944422232241</v>
      </c>
      <c r="N72" s="97">
        <v>0.63457752865800465</v>
      </c>
      <c r="O72" s="97">
        <v>0.63484500903575092</v>
      </c>
      <c r="P72" s="97">
        <v>0.63507412253583895</v>
      </c>
      <c r="Q72" s="36">
        <f t="shared" si="34"/>
        <v>0.63370896516053477</v>
      </c>
      <c r="R72" s="36">
        <f t="shared" ref="R72:W72" si="46">Q72</f>
        <v>0.63370896516053477</v>
      </c>
      <c r="S72" s="36">
        <f t="shared" si="46"/>
        <v>0.63370896516053477</v>
      </c>
      <c r="T72" s="36">
        <f t="shared" si="46"/>
        <v>0.63370896516053477</v>
      </c>
      <c r="U72" s="36">
        <f t="shared" si="46"/>
        <v>0.63370896516053477</v>
      </c>
      <c r="V72" s="36">
        <f t="shared" si="46"/>
        <v>0.63370896516053477</v>
      </c>
      <c r="W72" s="36">
        <f t="shared" si="46"/>
        <v>0.63370896516053477</v>
      </c>
      <c r="X72" s="139">
        <f t="shared" si="36"/>
        <v>0.63370896516053477</v>
      </c>
      <c r="Y72" s="139">
        <f t="shared" si="37"/>
        <v>0.63370896516053477</v>
      </c>
      <c r="Z72" s="139">
        <f t="shared" si="38"/>
        <v>0.63370896516053477</v>
      </c>
      <c r="AA72" s="139">
        <f t="shared" si="39"/>
        <v>0.63370896516053477</v>
      </c>
      <c r="AB72" s="139">
        <f t="shared" si="40"/>
        <v>0.63370896516053477</v>
      </c>
      <c r="AC72" s="139">
        <f t="shared" si="41"/>
        <v>0.63370896516053477</v>
      </c>
      <c r="AD72" s="139">
        <f t="shared" si="42"/>
        <v>0.63370896516053477</v>
      </c>
      <c r="AE72" s="3"/>
      <c r="AF72" s="113" t="s">
        <v>52</v>
      </c>
      <c r="AG72" s="31"/>
      <c r="AH72" s="54">
        <f t="shared" si="43"/>
        <v>1</v>
      </c>
      <c r="AI72" s="3"/>
      <c r="AJ72" s="3"/>
      <c r="AK72" s="3"/>
      <c r="AL72" s="3"/>
      <c r="AM72" s="3"/>
      <c r="AN72" s="3"/>
      <c r="AO72" s="6"/>
    </row>
    <row r="73" spans="2:41" s="4" customFormat="1" ht="13">
      <c r="B73" s="29" t="s">
        <v>39</v>
      </c>
      <c r="C73" s="38"/>
      <c r="D73" s="38"/>
      <c r="E73" s="59">
        <v>0.84872758377943558</v>
      </c>
      <c r="F73" s="59">
        <v>0.85876196437503227</v>
      </c>
      <c r="G73" s="59">
        <v>0.84587853822429548</v>
      </c>
      <c r="H73" s="59">
        <v>0.8469121402568236</v>
      </c>
      <c r="I73" s="59">
        <v>0.84611136287411037</v>
      </c>
      <c r="J73" s="97">
        <v>0.84635793432696116</v>
      </c>
      <c r="K73" s="97">
        <v>0.84545144331312816</v>
      </c>
      <c r="L73" s="97">
        <v>0.84462669453048589</v>
      </c>
      <c r="M73" s="97">
        <v>0.84373772847661843</v>
      </c>
      <c r="N73" s="97">
        <v>0.84286020198112821</v>
      </c>
      <c r="O73" s="97">
        <v>0.84200148855416979</v>
      </c>
      <c r="P73" s="97">
        <v>0.84116036750546685</v>
      </c>
      <c r="Q73" s="36">
        <f t="shared" si="34"/>
        <v>0.84611136287411037</v>
      </c>
      <c r="R73" s="36">
        <f t="shared" ref="R73:W73" si="47">Q73</f>
        <v>0.84611136287411037</v>
      </c>
      <c r="S73" s="36">
        <f t="shared" si="47"/>
        <v>0.84611136287411037</v>
      </c>
      <c r="T73" s="36">
        <f t="shared" si="47"/>
        <v>0.84611136287411037</v>
      </c>
      <c r="U73" s="36">
        <f t="shared" si="47"/>
        <v>0.84611136287411037</v>
      </c>
      <c r="V73" s="36">
        <f t="shared" si="47"/>
        <v>0.84611136287411037</v>
      </c>
      <c r="W73" s="36">
        <f t="shared" si="47"/>
        <v>0.84611136287411037</v>
      </c>
      <c r="X73" s="139">
        <f t="shared" si="36"/>
        <v>0.84611136287411037</v>
      </c>
      <c r="Y73" s="139">
        <f t="shared" si="37"/>
        <v>0.84611136287411037</v>
      </c>
      <c r="Z73" s="139">
        <f t="shared" si="38"/>
        <v>0.84611136287411037</v>
      </c>
      <c r="AA73" s="139">
        <f t="shared" si="39"/>
        <v>0.84611136287411037</v>
      </c>
      <c r="AB73" s="139">
        <f t="shared" si="40"/>
        <v>0.84611136287411037</v>
      </c>
      <c r="AC73" s="139">
        <f t="shared" si="41"/>
        <v>0.84611136287411037</v>
      </c>
      <c r="AD73" s="139">
        <f t="shared" si="42"/>
        <v>0.84611136287411037</v>
      </c>
      <c r="AE73" s="3"/>
      <c r="AF73" s="113" t="s">
        <v>52</v>
      </c>
      <c r="AG73" s="31"/>
      <c r="AH73" s="54">
        <f t="shared" si="43"/>
        <v>1</v>
      </c>
      <c r="AI73" s="3"/>
      <c r="AJ73" s="3"/>
      <c r="AK73" s="3"/>
      <c r="AL73" s="3"/>
      <c r="AM73" s="3"/>
      <c r="AN73" s="3"/>
      <c r="AO73" s="6"/>
    </row>
    <row r="74" spans="2:41" s="4" customFormat="1" ht="13">
      <c r="B74" s="29" t="s">
        <v>40</v>
      </c>
      <c r="C74" s="38"/>
      <c r="D74" s="38"/>
      <c r="E74" s="59">
        <v>0.43385223294791564</v>
      </c>
      <c r="F74" s="59">
        <v>0.4345292537635409</v>
      </c>
      <c r="G74" s="59">
        <v>0.42919688370661979</v>
      </c>
      <c r="H74" s="59">
        <v>0.43009264351283888</v>
      </c>
      <c r="I74" s="59">
        <v>0.43030071066995346</v>
      </c>
      <c r="J74" s="97">
        <v>0.43064881872789912</v>
      </c>
      <c r="K74" s="97">
        <v>0.43118880293500017</v>
      </c>
      <c r="L74" s="97">
        <v>0.43194867037322981</v>
      </c>
      <c r="M74" s="97">
        <v>0.43239165450143136</v>
      </c>
      <c r="N74" s="97">
        <v>0.43271309367469946</v>
      </c>
      <c r="O74" s="97">
        <v>0.43300715299478548</v>
      </c>
      <c r="P74" s="97">
        <v>0.43329420238340222</v>
      </c>
      <c r="Q74" s="36">
        <f t="shared" si="34"/>
        <v>0.43030071066995346</v>
      </c>
      <c r="R74" s="36">
        <f t="shared" ref="R74:W74" si="48">Q74</f>
        <v>0.43030071066995346</v>
      </c>
      <c r="S74" s="36">
        <f t="shared" si="48"/>
        <v>0.43030071066995346</v>
      </c>
      <c r="T74" s="36">
        <f t="shared" si="48"/>
        <v>0.43030071066995346</v>
      </c>
      <c r="U74" s="36">
        <f t="shared" si="48"/>
        <v>0.43030071066995346</v>
      </c>
      <c r="V74" s="36">
        <f t="shared" si="48"/>
        <v>0.43030071066995346</v>
      </c>
      <c r="W74" s="36">
        <f t="shared" si="48"/>
        <v>0.43030071066995346</v>
      </c>
      <c r="X74" s="139">
        <f t="shared" si="36"/>
        <v>0.43030071066995346</v>
      </c>
      <c r="Y74" s="139">
        <f t="shared" si="37"/>
        <v>0.43030071066995346</v>
      </c>
      <c r="Z74" s="139">
        <f t="shared" si="38"/>
        <v>0.43030071066995346</v>
      </c>
      <c r="AA74" s="139">
        <f t="shared" si="39"/>
        <v>0.43030071066995346</v>
      </c>
      <c r="AB74" s="139">
        <f t="shared" si="40"/>
        <v>0.43030071066995346</v>
      </c>
      <c r="AC74" s="139">
        <f t="shared" si="41"/>
        <v>0.43030071066995346</v>
      </c>
      <c r="AD74" s="139">
        <f t="shared" si="42"/>
        <v>0.43030071066995346</v>
      </c>
      <c r="AE74" s="3"/>
      <c r="AF74" s="113" t="s">
        <v>52</v>
      </c>
      <c r="AG74" s="31"/>
      <c r="AH74" s="54">
        <f t="shared" si="43"/>
        <v>1</v>
      </c>
      <c r="AI74" s="3"/>
      <c r="AJ74" s="3"/>
      <c r="AK74" s="3"/>
      <c r="AL74" s="3"/>
      <c r="AM74" s="3"/>
      <c r="AN74" s="3"/>
      <c r="AO74" s="6"/>
    </row>
    <row r="75" spans="2:41" s="4" customFormat="1" ht="13">
      <c r="B75" s="29" t="s">
        <v>41</v>
      </c>
      <c r="C75" s="38"/>
      <c r="D75" s="38"/>
      <c r="E75" s="59">
        <v>0.89748217738396041</v>
      </c>
      <c r="F75" s="59">
        <v>0.89734173150222163</v>
      </c>
      <c r="G75" s="59">
        <v>0.89657389938949383</v>
      </c>
      <c r="H75" s="59">
        <v>0.89717846786616007</v>
      </c>
      <c r="I75" s="59">
        <v>0.89922651790779184</v>
      </c>
      <c r="J75" s="97">
        <v>0.89991925716592647</v>
      </c>
      <c r="K75" s="97">
        <v>0.90060325502560645</v>
      </c>
      <c r="L75" s="97">
        <v>0.90018974305815325</v>
      </c>
      <c r="M75" s="97">
        <v>0.90050961863880841</v>
      </c>
      <c r="N75" s="97">
        <v>0.90082579192025269</v>
      </c>
      <c r="O75" s="97">
        <v>0.90113501696959508</v>
      </c>
      <c r="P75" s="97">
        <v>0.90143844527706707</v>
      </c>
      <c r="Q75" s="36">
        <f t="shared" si="34"/>
        <v>0.89922651790779184</v>
      </c>
      <c r="R75" s="36">
        <f t="shared" ref="R75:W75" si="49">Q75</f>
        <v>0.89922651790779184</v>
      </c>
      <c r="S75" s="36">
        <f t="shared" si="49"/>
        <v>0.89922651790779184</v>
      </c>
      <c r="T75" s="36">
        <f t="shared" si="49"/>
        <v>0.89922651790779184</v>
      </c>
      <c r="U75" s="36">
        <f t="shared" si="49"/>
        <v>0.89922651790779184</v>
      </c>
      <c r="V75" s="36">
        <f t="shared" si="49"/>
        <v>0.89922651790779184</v>
      </c>
      <c r="W75" s="36">
        <f t="shared" si="49"/>
        <v>0.89922651790779184</v>
      </c>
      <c r="X75" s="139">
        <f t="shared" si="36"/>
        <v>0.89922651790779184</v>
      </c>
      <c r="Y75" s="139">
        <f t="shared" si="37"/>
        <v>0.89922651790779184</v>
      </c>
      <c r="Z75" s="139">
        <f t="shared" si="38"/>
        <v>0.89922651790779184</v>
      </c>
      <c r="AA75" s="139">
        <f t="shared" si="39"/>
        <v>0.89922651790779184</v>
      </c>
      <c r="AB75" s="139">
        <f t="shared" si="40"/>
        <v>0.89922651790779184</v>
      </c>
      <c r="AC75" s="139">
        <f t="shared" si="41"/>
        <v>0.89922651790779184</v>
      </c>
      <c r="AD75" s="139">
        <f t="shared" si="42"/>
        <v>0.89922651790779184</v>
      </c>
      <c r="AE75" s="3"/>
      <c r="AF75" s="113" t="s">
        <v>52</v>
      </c>
      <c r="AG75" s="31"/>
      <c r="AH75" s="54">
        <f t="shared" si="43"/>
        <v>1</v>
      </c>
      <c r="AI75" s="3"/>
      <c r="AJ75" s="3"/>
      <c r="AK75" s="3"/>
      <c r="AL75" s="3"/>
      <c r="AM75" s="3"/>
      <c r="AN75" s="3"/>
      <c r="AO75" s="6"/>
    </row>
    <row r="76" spans="2:41" s="4" customFormat="1" ht="13">
      <c r="B76" s="29" t="s">
        <v>42</v>
      </c>
      <c r="C76" s="38"/>
      <c r="D76" s="38"/>
      <c r="E76" s="38"/>
      <c r="F76" s="38"/>
      <c r="G76" s="38"/>
      <c r="H76" s="38"/>
      <c r="I76" s="38"/>
      <c r="J76" s="38"/>
      <c r="K76" s="38"/>
      <c r="L76" s="38"/>
      <c r="M76" s="38"/>
      <c r="N76" s="38"/>
      <c r="O76" s="38"/>
      <c r="P76" s="38"/>
      <c r="Q76" s="39"/>
      <c r="R76" s="39"/>
      <c r="S76" s="39"/>
      <c r="T76" s="39"/>
      <c r="U76" s="39"/>
      <c r="V76" s="39"/>
      <c r="W76" s="39"/>
      <c r="X76" s="49"/>
      <c r="Y76" s="49"/>
      <c r="Z76" s="49"/>
      <c r="AA76" s="49"/>
      <c r="AB76" s="49"/>
      <c r="AC76" s="49"/>
      <c r="AD76" s="49"/>
      <c r="AE76" s="3"/>
      <c r="AF76" s="40"/>
      <c r="AG76" s="40"/>
      <c r="AH76" s="46"/>
      <c r="AI76" s="3"/>
      <c r="AJ76" s="3"/>
      <c r="AK76" s="3"/>
      <c r="AL76" s="3"/>
      <c r="AM76" s="3"/>
      <c r="AN76" s="3"/>
      <c r="AO76" s="6"/>
    </row>
    <row r="77" spans="2:41" s="4" customFormat="1" ht="13">
      <c r="B77" s="29" t="s">
        <v>43</v>
      </c>
      <c r="C77" s="38"/>
      <c r="D77" s="38"/>
      <c r="E77" s="38"/>
      <c r="F77" s="38"/>
      <c r="G77" s="38"/>
      <c r="H77" s="38"/>
      <c r="I77" s="38"/>
      <c r="J77" s="38"/>
      <c r="K77" s="38"/>
      <c r="L77" s="38"/>
      <c r="M77" s="38"/>
      <c r="N77" s="38"/>
      <c r="O77" s="38"/>
      <c r="P77" s="38"/>
      <c r="Q77" s="39"/>
      <c r="R77" s="39"/>
      <c r="S77" s="39"/>
      <c r="T77" s="39"/>
      <c r="U77" s="39"/>
      <c r="V77" s="39"/>
      <c r="W77" s="39"/>
      <c r="X77" s="49"/>
      <c r="Y77" s="49"/>
      <c r="Z77" s="49"/>
      <c r="AA77" s="49"/>
      <c r="AB77" s="49"/>
      <c r="AC77" s="49"/>
      <c r="AD77" s="49"/>
      <c r="AE77" s="3"/>
      <c r="AF77" s="40"/>
      <c r="AG77" s="40"/>
      <c r="AH77" s="46"/>
      <c r="AI77" s="3"/>
      <c r="AJ77" s="3"/>
      <c r="AK77" s="3"/>
      <c r="AL77" s="3"/>
      <c r="AM77" s="3"/>
      <c r="AN77" s="3"/>
      <c r="AO77" s="6"/>
    </row>
    <row r="78" spans="2:41" s="4" customFormat="1" ht="13">
      <c r="B78" s="29" t="s">
        <v>44</v>
      </c>
      <c r="C78" s="38"/>
      <c r="D78" s="38"/>
      <c r="E78" s="38"/>
      <c r="F78" s="38"/>
      <c r="G78" s="38"/>
      <c r="H78" s="38"/>
      <c r="I78" s="38"/>
      <c r="J78" s="38"/>
      <c r="K78" s="38"/>
      <c r="L78" s="38"/>
      <c r="M78" s="38"/>
      <c r="N78" s="38"/>
      <c r="O78" s="38"/>
      <c r="P78" s="38"/>
      <c r="Q78" s="39"/>
      <c r="R78" s="39"/>
      <c r="S78" s="39"/>
      <c r="T78" s="39"/>
      <c r="U78" s="39"/>
      <c r="V78" s="39"/>
      <c r="W78" s="39"/>
      <c r="X78" s="49"/>
      <c r="Y78" s="49"/>
      <c r="Z78" s="49"/>
      <c r="AA78" s="49"/>
      <c r="AB78" s="49"/>
      <c r="AC78" s="49"/>
      <c r="AD78" s="49"/>
      <c r="AE78" s="3"/>
      <c r="AF78" s="40"/>
      <c r="AG78" s="40"/>
      <c r="AH78" s="46"/>
      <c r="AI78" s="3"/>
      <c r="AJ78" s="3"/>
      <c r="AK78" s="3"/>
      <c r="AL78" s="3"/>
      <c r="AM78" s="3"/>
      <c r="AN78" s="3"/>
      <c r="AO78" s="6"/>
    </row>
    <row r="79" spans="2:41" s="4" customFormat="1" ht="13">
      <c r="B79" s="29" t="s">
        <v>45</v>
      </c>
      <c r="C79" s="38"/>
      <c r="D79" s="38"/>
      <c r="E79" s="38"/>
      <c r="F79" s="38"/>
      <c r="G79" s="38"/>
      <c r="H79" s="38"/>
      <c r="I79" s="38"/>
      <c r="J79" s="38"/>
      <c r="K79" s="38"/>
      <c r="L79" s="38"/>
      <c r="M79" s="38"/>
      <c r="N79" s="38"/>
      <c r="O79" s="38"/>
      <c r="P79" s="38"/>
      <c r="Q79" s="39"/>
      <c r="R79" s="39"/>
      <c r="S79" s="39"/>
      <c r="T79" s="39"/>
      <c r="U79" s="39"/>
      <c r="V79" s="39"/>
      <c r="W79" s="39"/>
      <c r="X79" s="49"/>
      <c r="Y79" s="49"/>
      <c r="Z79" s="49"/>
      <c r="AA79" s="49"/>
      <c r="AB79" s="49"/>
      <c r="AC79" s="49"/>
      <c r="AD79" s="49"/>
      <c r="AE79" s="3"/>
      <c r="AF79" s="40"/>
      <c r="AG79" s="40"/>
      <c r="AH79" s="46"/>
      <c r="AI79" s="3"/>
      <c r="AJ79" s="3"/>
      <c r="AK79" s="3"/>
      <c r="AL79" s="3"/>
      <c r="AM79" s="3"/>
      <c r="AN79" s="3"/>
      <c r="AO79" s="6"/>
    </row>
    <row r="80" spans="2:41" s="4" customFormat="1" ht="13">
      <c r="B80" s="29" t="s">
        <v>46</v>
      </c>
      <c r="C80" s="38"/>
      <c r="D80" s="38"/>
      <c r="E80" s="38"/>
      <c r="F80" s="38"/>
      <c r="G80" s="38"/>
      <c r="H80" s="38"/>
      <c r="I80" s="38"/>
      <c r="J80" s="38"/>
      <c r="K80" s="38"/>
      <c r="L80" s="38"/>
      <c r="M80" s="38"/>
      <c r="N80" s="38"/>
      <c r="O80" s="38"/>
      <c r="P80" s="38"/>
      <c r="Q80" s="39"/>
      <c r="R80" s="39"/>
      <c r="S80" s="39"/>
      <c r="T80" s="39"/>
      <c r="U80" s="39"/>
      <c r="V80" s="39"/>
      <c r="W80" s="39"/>
      <c r="X80" s="49"/>
      <c r="Y80" s="49"/>
      <c r="Z80" s="49"/>
      <c r="AA80" s="49"/>
      <c r="AB80" s="49"/>
      <c r="AC80" s="49"/>
      <c r="AD80" s="49"/>
      <c r="AE80" s="3"/>
      <c r="AF80" s="40"/>
      <c r="AG80" s="40"/>
      <c r="AH80" s="46"/>
      <c r="AI80" s="3"/>
      <c r="AJ80" s="3"/>
      <c r="AK80" s="3"/>
      <c r="AL80" s="3"/>
      <c r="AM80" s="3"/>
      <c r="AN80" s="3"/>
      <c r="AO80" s="6"/>
    </row>
    <row r="81" spans="1:41" s="4" customFormat="1" ht="13">
      <c r="B81" s="29" t="s">
        <v>47</v>
      </c>
      <c r="C81" s="38"/>
      <c r="D81" s="38"/>
      <c r="E81" s="38"/>
      <c r="F81" s="38"/>
      <c r="G81" s="38"/>
      <c r="H81" s="38"/>
      <c r="I81" s="38"/>
      <c r="J81" s="38"/>
      <c r="K81" s="38"/>
      <c r="L81" s="38"/>
      <c r="M81" s="38"/>
      <c r="N81" s="38"/>
      <c r="O81" s="38"/>
      <c r="P81" s="38"/>
      <c r="Q81" s="39"/>
      <c r="R81" s="39"/>
      <c r="S81" s="39"/>
      <c r="T81" s="39"/>
      <c r="U81" s="39"/>
      <c r="V81" s="39"/>
      <c r="W81" s="39"/>
      <c r="X81" s="49"/>
      <c r="Y81" s="49"/>
      <c r="Z81" s="49"/>
      <c r="AA81" s="49"/>
      <c r="AB81" s="49"/>
      <c r="AC81" s="49"/>
      <c r="AD81" s="49"/>
      <c r="AE81" s="3"/>
      <c r="AF81" s="40"/>
      <c r="AG81" s="40"/>
      <c r="AH81" s="46"/>
      <c r="AI81" s="3"/>
      <c r="AJ81" s="3"/>
      <c r="AK81" s="3"/>
      <c r="AL81" s="3"/>
      <c r="AM81" s="3"/>
      <c r="AN81" s="3"/>
      <c r="AO81" s="6"/>
    </row>
    <row r="82" spans="1:41" s="4" customFormat="1" ht="13">
      <c r="B82" s="29" t="s">
        <v>48</v>
      </c>
      <c r="C82" s="38"/>
      <c r="D82" s="38"/>
      <c r="E82" s="38"/>
      <c r="F82" s="38"/>
      <c r="G82" s="38"/>
      <c r="H82" s="38"/>
      <c r="I82" s="38"/>
      <c r="J82" s="38"/>
      <c r="K82" s="38"/>
      <c r="L82" s="38"/>
      <c r="M82" s="38"/>
      <c r="N82" s="38"/>
      <c r="O82" s="38"/>
      <c r="P82" s="38"/>
      <c r="Q82" s="39"/>
      <c r="R82" s="39"/>
      <c r="S82" s="39"/>
      <c r="T82" s="39"/>
      <c r="U82" s="39"/>
      <c r="V82" s="39"/>
      <c r="W82" s="39"/>
      <c r="X82" s="49"/>
      <c r="Y82" s="49"/>
      <c r="Z82" s="49"/>
      <c r="AA82" s="49"/>
      <c r="AB82" s="49"/>
      <c r="AC82" s="49"/>
      <c r="AD82" s="49"/>
      <c r="AE82" s="3"/>
      <c r="AF82" s="40"/>
      <c r="AG82" s="40"/>
      <c r="AH82" s="46"/>
      <c r="AI82" s="3"/>
      <c r="AJ82" s="3"/>
      <c r="AK82" s="3"/>
      <c r="AL82" s="3"/>
      <c r="AM82" s="3"/>
      <c r="AN82" s="3"/>
      <c r="AO82" s="6"/>
    </row>
    <row r="83" spans="1:41" s="4" customFormat="1" ht="13">
      <c r="B83" s="30" t="s">
        <v>53</v>
      </c>
      <c r="C83" s="38"/>
      <c r="D83" s="38"/>
      <c r="E83" s="37">
        <f t="shared" ref="E83:W83" si="50">IFERROR(AVERAGE(E65:E75),"")</f>
        <v>0.696512992280369</v>
      </c>
      <c r="F83" s="37">
        <f t="shared" si="50"/>
        <v>0.69761420185023737</v>
      </c>
      <c r="G83" s="37">
        <f t="shared" si="50"/>
        <v>0.6961164128632199</v>
      </c>
      <c r="H83" s="37">
        <f t="shared" si="50"/>
        <v>0.69239354511835505</v>
      </c>
      <c r="I83" s="37">
        <f t="shared" si="50"/>
        <v>0.69243691234904692</v>
      </c>
      <c r="J83" s="98">
        <f t="shared" si="50"/>
        <v>0.68627396386173323</v>
      </c>
      <c r="K83" s="98">
        <f t="shared" si="50"/>
        <v>0.6856110519509846</v>
      </c>
      <c r="L83" s="98">
        <f t="shared" si="50"/>
        <v>0.68569819858781811</v>
      </c>
      <c r="M83" s="98">
        <f t="shared" si="50"/>
        <v>0.6861236464969056</v>
      </c>
      <c r="N83" s="98">
        <f t="shared" si="50"/>
        <v>0.68677970172192937</v>
      </c>
      <c r="O83" s="98">
        <f t="shared" si="50"/>
        <v>0.68751662409374581</v>
      </c>
      <c r="P83" s="98">
        <f t="shared" si="50"/>
        <v>0.68815878297040656</v>
      </c>
      <c r="Q83" s="88">
        <f t="shared" si="50"/>
        <v>0.69243691234904692</v>
      </c>
      <c r="R83" s="88">
        <f t="shared" si="50"/>
        <v>0.69243691234904692</v>
      </c>
      <c r="S83" s="88">
        <f t="shared" si="50"/>
        <v>0.69243691234904692</v>
      </c>
      <c r="T83" s="88">
        <f t="shared" si="50"/>
        <v>0.69243691234904692</v>
      </c>
      <c r="U83" s="88">
        <f t="shared" si="50"/>
        <v>0.69243691234904692</v>
      </c>
      <c r="V83" s="88">
        <f t="shared" si="50"/>
        <v>0.69243691234904692</v>
      </c>
      <c r="W83" s="88">
        <f t="shared" si="50"/>
        <v>0.69243691234904692</v>
      </c>
      <c r="X83" s="101">
        <f t="shared" ref="X83:AD83" si="51">IFERROR(AVERAGE(X65:X82),"")</f>
        <v>0.69243691234904692</v>
      </c>
      <c r="Y83" s="101">
        <f t="shared" si="51"/>
        <v>0.69243691234904692</v>
      </c>
      <c r="Z83" s="101">
        <f t="shared" si="51"/>
        <v>0.69243691234904692</v>
      </c>
      <c r="AA83" s="101">
        <f t="shared" si="51"/>
        <v>0.69243691234904692</v>
      </c>
      <c r="AB83" s="101">
        <f t="shared" si="51"/>
        <v>0.69243691234904692</v>
      </c>
      <c r="AC83" s="101">
        <f t="shared" si="51"/>
        <v>0.69243691234904692</v>
      </c>
      <c r="AD83" s="101">
        <f t="shared" si="51"/>
        <v>0.69243691234904692</v>
      </c>
      <c r="AE83" s="3"/>
      <c r="AF83" s="3"/>
      <c r="AG83" s="3"/>
      <c r="AH83" s="3"/>
      <c r="AI83" s="3"/>
      <c r="AJ83" s="3"/>
      <c r="AK83" s="3"/>
      <c r="AL83" s="3"/>
      <c r="AM83" s="3"/>
      <c r="AN83" s="3"/>
      <c r="AO83" s="7"/>
    </row>
    <row r="84" spans="1:41">
      <c r="C84" s="11"/>
    </row>
    <row r="85" spans="1:41" s="18" customFormat="1" ht="18">
      <c r="A85" s="19" t="s">
        <v>56</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row>
    <row r="86" spans="1:41">
      <c r="B86" s="15"/>
      <c r="C86" s="16"/>
      <c r="D86" s="16"/>
      <c r="E86" s="16"/>
      <c r="F86" s="16"/>
      <c r="G86" s="16"/>
      <c r="H86" s="16"/>
      <c r="I86" s="16"/>
      <c r="J86" s="16"/>
      <c r="K86" s="16"/>
      <c r="L86" s="16"/>
      <c r="M86" s="16"/>
      <c r="N86" s="16"/>
      <c r="O86" s="16"/>
      <c r="P86" s="16"/>
      <c r="Q86" s="16"/>
      <c r="R86" s="16"/>
      <c r="S86" s="16"/>
      <c r="T86" s="16"/>
      <c r="U86" s="16"/>
      <c r="V86" s="16"/>
      <c r="W86" s="16"/>
      <c r="X86" s="16"/>
      <c r="AE86" s="16"/>
      <c r="AL86" s="16"/>
    </row>
    <row r="87" spans="1:41" ht="15.5">
      <c r="B87" s="20" t="s">
        <v>60</v>
      </c>
    </row>
    <row r="88" spans="1:41">
      <c r="B88" s="21" t="s">
        <v>7</v>
      </c>
      <c r="AL88" s="4"/>
      <c r="AM88" s="4"/>
      <c r="AN88" s="4"/>
    </row>
    <row r="89" spans="1:41" ht="15" customHeight="1">
      <c r="B89" s="22"/>
      <c r="C89" s="68" t="s">
        <v>50</v>
      </c>
      <c r="D89" s="73"/>
      <c r="E89" s="73"/>
      <c r="F89" s="73"/>
      <c r="G89" s="73"/>
      <c r="H89" s="73"/>
      <c r="I89" s="74"/>
      <c r="J89" s="90" t="s">
        <v>66</v>
      </c>
      <c r="K89" s="91"/>
      <c r="L89" s="91"/>
      <c r="M89" s="91"/>
      <c r="N89" s="91"/>
      <c r="O89" s="91"/>
      <c r="P89" s="92"/>
      <c r="Q89" s="33" t="s">
        <v>93</v>
      </c>
      <c r="R89" s="34"/>
      <c r="S89" s="34"/>
      <c r="T89" s="34"/>
      <c r="U89" s="34"/>
      <c r="V89" s="34"/>
      <c r="W89" s="35"/>
      <c r="X89" s="42" t="s">
        <v>1</v>
      </c>
      <c r="Y89" s="43"/>
      <c r="Z89" s="43"/>
      <c r="AA89" s="43"/>
      <c r="AB89" s="43"/>
      <c r="AC89" s="43"/>
      <c r="AD89" s="44"/>
      <c r="AE89" s="2"/>
      <c r="AF89" s="143" t="s">
        <v>1</v>
      </c>
      <c r="AG89" s="143" t="s">
        <v>87</v>
      </c>
      <c r="AH89" s="143" t="s">
        <v>88</v>
      </c>
      <c r="AI89" s="1"/>
      <c r="AJ89" s="1"/>
      <c r="AK89" s="1"/>
      <c r="AL89" s="4"/>
      <c r="AM89" s="4"/>
      <c r="AN89" s="4"/>
    </row>
    <row r="90" spans="1:41" s="4" customFormat="1" ht="17.25" customHeight="1">
      <c r="B90" s="27"/>
      <c r="C90" s="75" t="s">
        <v>19</v>
      </c>
      <c r="D90" s="75" t="s">
        <v>20</v>
      </c>
      <c r="E90" s="75" t="s">
        <v>21</v>
      </c>
      <c r="F90" s="75" t="s">
        <v>22</v>
      </c>
      <c r="G90" s="75" t="s">
        <v>23</v>
      </c>
      <c r="H90" s="75" t="s">
        <v>24</v>
      </c>
      <c r="I90" s="75" t="s">
        <v>25</v>
      </c>
      <c r="J90" s="95" t="s">
        <v>26</v>
      </c>
      <c r="K90" s="95" t="s">
        <v>27</v>
      </c>
      <c r="L90" s="95" t="s">
        <v>28</v>
      </c>
      <c r="M90" s="95" t="s">
        <v>29</v>
      </c>
      <c r="N90" s="95" t="s">
        <v>30</v>
      </c>
      <c r="O90" s="95" t="s">
        <v>31</v>
      </c>
      <c r="P90" s="95" t="s">
        <v>32</v>
      </c>
      <c r="Q90" s="76" t="s">
        <v>26</v>
      </c>
      <c r="R90" s="76" t="s">
        <v>27</v>
      </c>
      <c r="S90" s="76" t="s">
        <v>28</v>
      </c>
      <c r="T90" s="76" t="s">
        <v>29</v>
      </c>
      <c r="U90" s="76" t="s">
        <v>30</v>
      </c>
      <c r="V90" s="76" t="s">
        <v>31</v>
      </c>
      <c r="W90" s="76" t="s">
        <v>32</v>
      </c>
      <c r="X90" s="77" t="s">
        <v>26</v>
      </c>
      <c r="Y90" s="77" t="s">
        <v>27</v>
      </c>
      <c r="Z90" s="77" t="s">
        <v>28</v>
      </c>
      <c r="AA90" s="77" t="s">
        <v>29</v>
      </c>
      <c r="AB90" s="77" t="s">
        <v>30</v>
      </c>
      <c r="AC90" s="77" t="s">
        <v>31</v>
      </c>
      <c r="AD90" s="77" t="s">
        <v>32</v>
      </c>
      <c r="AE90" s="2"/>
      <c r="AF90" s="143"/>
      <c r="AG90" s="143"/>
      <c r="AH90" s="143"/>
      <c r="AO90" s="5"/>
    </row>
    <row r="91" spans="1:41" s="10" customFormat="1" ht="13">
      <c r="B91" s="28" t="s">
        <v>51</v>
      </c>
      <c r="C91" s="78">
        <v>1</v>
      </c>
      <c r="D91" s="78">
        <v>2</v>
      </c>
      <c r="E91" s="78">
        <v>3</v>
      </c>
      <c r="F91" s="78">
        <v>4</v>
      </c>
      <c r="G91" s="78">
        <v>5</v>
      </c>
      <c r="H91" s="78">
        <v>6</v>
      </c>
      <c r="I91" s="78">
        <v>7</v>
      </c>
      <c r="J91" s="96">
        <v>8</v>
      </c>
      <c r="K91" s="96">
        <v>9</v>
      </c>
      <c r="L91" s="96">
        <v>10</v>
      </c>
      <c r="M91" s="96">
        <v>11</v>
      </c>
      <c r="N91" s="96">
        <v>12</v>
      </c>
      <c r="O91" s="96">
        <v>13</v>
      </c>
      <c r="P91" s="96">
        <v>14</v>
      </c>
      <c r="Q91" s="79">
        <v>8</v>
      </c>
      <c r="R91" s="79">
        <v>9</v>
      </c>
      <c r="S91" s="79">
        <v>10</v>
      </c>
      <c r="T91" s="79">
        <v>11</v>
      </c>
      <c r="U91" s="79">
        <v>12</v>
      </c>
      <c r="V91" s="79">
        <v>13</v>
      </c>
      <c r="W91" s="79">
        <v>14</v>
      </c>
      <c r="X91" s="89">
        <v>8</v>
      </c>
      <c r="Y91" s="89">
        <v>9</v>
      </c>
      <c r="Z91" s="89">
        <v>10</v>
      </c>
      <c r="AA91" s="89">
        <v>11</v>
      </c>
      <c r="AB91" s="89">
        <v>12</v>
      </c>
      <c r="AC91" s="89">
        <v>13</v>
      </c>
      <c r="AD91" s="89">
        <v>14</v>
      </c>
      <c r="AE91" s="2"/>
      <c r="AL91" s="4"/>
      <c r="AM91" s="4"/>
      <c r="AN91" s="4"/>
      <c r="AO91" s="9"/>
    </row>
    <row r="92" spans="1:41" s="4" customFormat="1" ht="13">
      <c r="B92" s="29" t="s">
        <v>18</v>
      </c>
      <c r="C92" s="38"/>
      <c r="D92" s="38"/>
      <c r="E92" s="59">
        <v>0.71387760557919</v>
      </c>
      <c r="F92" s="59">
        <v>0.73287255320230127</v>
      </c>
      <c r="G92" s="59">
        <v>0.74656059860368373</v>
      </c>
      <c r="H92" s="59">
        <v>0.76117107109365578</v>
      </c>
      <c r="I92" s="59">
        <v>0.77441626927965534</v>
      </c>
      <c r="J92" s="97">
        <v>0.78653439862954599</v>
      </c>
      <c r="K92" s="97">
        <v>0.7967443486886282</v>
      </c>
      <c r="L92" s="97">
        <v>0.80656845857863924</v>
      </c>
      <c r="M92" s="97">
        <v>0.81596282172693979</v>
      </c>
      <c r="N92" s="97">
        <v>0.82502526091847828</v>
      </c>
      <c r="O92" s="97">
        <v>0.83354118136370881</v>
      </c>
      <c r="P92" s="97">
        <v>0.84134195885659191</v>
      </c>
      <c r="Q92" s="63">
        <v>0.82681996962106807</v>
      </c>
      <c r="R92" s="63">
        <v>0.84183746489855737</v>
      </c>
      <c r="S92" s="63">
        <v>0.85508559577859944</v>
      </c>
      <c r="T92" s="63">
        <v>0.86688051705401226</v>
      </c>
      <c r="U92" s="63">
        <v>0.877557349472319</v>
      </c>
      <c r="V92" s="63">
        <v>0.88732387834039839</v>
      </c>
      <c r="W92" s="63">
        <v>0.89618210064662773</v>
      </c>
      <c r="X92" s="139">
        <f t="shared" ref="X92:X102" si="52">CHOOSE($AH92,Q92,J92)</f>
        <v>0.82681996962106807</v>
      </c>
      <c r="Y92" s="139">
        <f t="shared" ref="Y92:Y102" si="53">CHOOSE($AH92,R92,K92)</f>
        <v>0.84183746489855737</v>
      </c>
      <c r="Z92" s="139">
        <f t="shared" ref="Z92:Z102" si="54">CHOOSE($AH92,S92,L92)</f>
        <v>0.85508559577859944</v>
      </c>
      <c r="AA92" s="139">
        <f t="shared" ref="AA92:AA102" si="55">CHOOSE($AH92,T92,M92)</f>
        <v>0.86688051705401226</v>
      </c>
      <c r="AB92" s="139">
        <f t="shared" ref="AB92:AB102" si="56">CHOOSE($AH92,U92,N92)</f>
        <v>0.877557349472319</v>
      </c>
      <c r="AC92" s="139">
        <f t="shared" ref="AC92:AC102" si="57">CHOOSE($AH92,V92,O92)</f>
        <v>0.88732387834039839</v>
      </c>
      <c r="AD92" s="139">
        <f t="shared" ref="AD92:AD102" si="58">CHOOSE($AH92,W92,P92)</f>
        <v>0.89618210064662773</v>
      </c>
      <c r="AE92" s="2"/>
      <c r="AF92" s="113" t="s">
        <v>52</v>
      </c>
      <c r="AG92" s="31"/>
      <c r="AH92" s="54">
        <f t="shared" ref="AH92:AH109" si="59">IF(AG92="Company forecast",2,1)</f>
        <v>1</v>
      </c>
      <c r="AO92" s="3"/>
    </row>
    <row r="93" spans="1:41" s="4" customFormat="1" ht="13">
      <c r="B93" s="29" t="s">
        <v>33</v>
      </c>
      <c r="C93" s="38"/>
      <c r="D93" s="38"/>
      <c r="E93" s="59">
        <v>0.39436242367838453</v>
      </c>
      <c r="F93" s="59">
        <v>0.41221883349977056</v>
      </c>
      <c r="G93" s="59">
        <v>0.42816995877275998</v>
      </c>
      <c r="H93" s="59">
        <v>0.44460964752712562</v>
      </c>
      <c r="I93" s="59">
        <v>0.46219254593578252</v>
      </c>
      <c r="J93" s="97">
        <v>0.48428567838880304</v>
      </c>
      <c r="K93" s="97">
        <v>0.50151785034477292</v>
      </c>
      <c r="L93" s="97">
        <v>0.51907761383599715</v>
      </c>
      <c r="M93" s="97">
        <v>0.53796386681628405</v>
      </c>
      <c r="N93" s="97">
        <v>0.5561962143326673</v>
      </c>
      <c r="O93" s="97">
        <v>0.5738234004353342</v>
      </c>
      <c r="P93" s="97">
        <v>0.59092189748931367</v>
      </c>
      <c r="Q93" s="63">
        <v>0.37811665892341467</v>
      </c>
      <c r="R93" s="63">
        <v>0.39636843962327312</v>
      </c>
      <c r="S93" s="63">
        <v>0.41410213812983232</v>
      </c>
      <c r="T93" s="63">
        <v>0.43111483385758714</v>
      </c>
      <c r="U93" s="63">
        <v>0.4476477769324676</v>
      </c>
      <c r="V93" s="63">
        <v>0.46385341086769383</v>
      </c>
      <c r="W93" s="63">
        <v>0.47978784653767648</v>
      </c>
      <c r="X93" s="139">
        <f t="shared" si="52"/>
        <v>0.37811665892341467</v>
      </c>
      <c r="Y93" s="139">
        <f t="shared" si="53"/>
        <v>0.39636843962327312</v>
      </c>
      <c r="Z93" s="139">
        <f t="shared" si="54"/>
        <v>0.41410213812983232</v>
      </c>
      <c r="AA93" s="139">
        <f t="shared" si="55"/>
        <v>0.43111483385758714</v>
      </c>
      <c r="AB93" s="139">
        <f t="shared" si="56"/>
        <v>0.4476477769324676</v>
      </c>
      <c r="AC93" s="139">
        <f t="shared" si="57"/>
        <v>0.46385341086769383</v>
      </c>
      <c r="AD93" s="139">
        <f t="shared" si="58"/>
        <v>0.47978784653767648</v>
      </c>
      <c r="AE93" s="2"/>
      <c r="AF93" s="113" t="s">
        <v>52</v>
      </c>
      <c r="AG93" s="31"/>
      <c r="AH93" s="54">
        <f t="shared" si="59"/>
        <v>1</v>
      </c>
      <c r="AO93" s="6"/>
    </row>
    <row r="94" spans="1:41" s="4" customFormat="1" ht="13">
      <c r="B94" s="29" t="s">
        <v>34</v>
      </c>
      <c r="C94" s="38"/>
      <c r="D94" s="38"/>
      <c r="E94" s="59">
        <v>0.35899121090128444</v>
      </c>
      <c r="F94" s="59">
        <v>0.37607850352315725</v>
      </c>
      <c r="G94" s="59">
        <v>0.38986780752348765</v>
      </c>
      <c r="H94" s="59">
        <v>0.40838916644683354</v>
      </c>
      <c r="I94" s="59">
        <v>0.42482432832620298</v>
      </c>
      <c r="J94" s="97">
        <v>0.43994332108262107</v>
      </c>
      <c r="K94" s="97">
        <v>0.45658873394094562</v>
      </c>
      <c r="L94" s="97">
        <v>0.47251725337148964</v>
      </c>
      <c r="M94" s="97">
        <v>0.48824431942192914</v>
      </c>
      <c r="N94" s="97">
        <v>0.50377464833648034</v>
      </c>
      <c r="O94" s="97">
        <v>0.51906862465153647</v>
      </c>
      <c r="P94" s="97">
        <v>0.53410263612475506</v>
      </c>
      <c r="Q94" s="63">
        <v>0.44000682467689423</v>
      </c>
      <c r="R94" s="63">
        <v>0.46116373000335115</v>
      </c>
      <c r="S94" s="63">
        <v>0.48064708946067713</v>
      </c>
      <c r="T94" s="63">
        <v>0.49802383852926524</v>
      </c>
      <c r="U94" s="63">
        <v>0.51055324913984479</v>
      </c>
      <c r="V94" s="63">
        <v>0.52631946406901942</v>
      </c>
      <c r="W94" s="63">
        <v>0.5415578678060875</v>
      </c>
      <c r="X94" s="139">
        <f t="shared" si="52"/>
        <v>0.44000682467689423</v>
      </c>
      <c r="Y94" s="139">
        <f t="shared" si="53"/>
        <v>0.46116373000335115</v>
      </c>
      <c r="Z94" s="139">
        <f t="shared" si="54"/>
        <v>0.48064708946067713</v>
      </c>
      <c r="AA94" s="139">
        <f t="shared" si="55"/>
        <v>0.49802383852926524</v>
      </c>
      <c r="AB94" s="139">
        <f t="shared" si="56"/>
        <v>0.51055324913984479</v>
      </c>
      <c r="AC94" s="139">
        <f t="shared" si="57"/>
        <v>0.52631946406901942</v>
      </c>
      <c r="AD94" s="139">
        <f t="shared" si="58"/>
        <v>0.5415578678060875</v>
      </c>
      <c r="AE94" s="2"/>
      <c r="AF94" s="113" t="s">
        <v>52</v>
      </c>
      <c r="AG94" s="31"/>
      <c r="AH94" s="54">
        <f t="shared" si="59"/>
        <v>1</v>
      </c>
      <c r="AO94" s="6"/>
    </row>
    <row r="95" spans="1:41" s="4" customFormat="1" ht="13">
      <c r="B95" s="29" t="s">
        <v>35</v>
      </c>
      <c r="C95" s="38"/>
      <c r="D95" s="38"/>
      <c r="E95" s="59">
        <v>0.61948946928511228</v>
      </c>
      <c r="F95" s="59">
        <v>0.68626241867322724</v>
      </c>
      <c r="G95" s="59">
        <v>0.73037990356277827</v>
      </c>
      <c r="H95" s="59">
        <v>0.7553895946974134</v>
      </c>
      <c r="I95" s="59">
        <v>0.77393943720825742</v>
      </c>
      <c r="J95" s="97">
        <v>0.7794344890730488</v>
      </c>
      <c r="K95" s="97">
        <v>0.78403487505813896</v>
      </c>
      <c r="L95" s="97">
        <v>0.79419333998317432</v>
      </c>
      <c r="M95" s="97">
        <v>0.80390470603075959</v>
      </c>
      <c r="N95" s="97">
        <v>0.8133324164992537</v>
      </c>
      <c r="O95" s="97">
        <v>0.82256332796418685</v>
      </c>
      <c r="P95" s="97">
        <v>0.83162386419243362</v>
      </c>
      <c r="Q95" s="63">
        <v>0.87088617405710189</v>
      </c>
      <c r="R95" s="63">
        <v>0.87270707012653614</v>
      </c>
      <c r="S95" s="63">
        <v>0.87464185413179762</v>
      </c>
      <c r="T95" s="63">
        <v>0.88311676179622045</v>
      </c>
      <c r="U95" s="63">
        <v>0.89419987443217486</v>
      </c>
      <c r="V95" s="63">
        <v>0.90539171390235218</v>
      </c>
      <c r="W95" s="63">
        <v>0.91722126403048554</v>
      </c>
      <c r="X95" s="139">
        <f t="shared" si="52"/>
        <v>0.87088617405710189</v>
      </c>
      <c r="Y95" s="139">
        <f t="shared" si="53"/>
        <v>0.87270707012653614</v>
      </c>
      <c r="Z95" s="139">
        <f t="shared" si="54"/>
        <v>0.87464185413179762</v>
      </c>
      <c r="AA95" s="139">
        <f t="shared" si="55"/>
        <v>0.88311676179622045</v>
      </c>
      <c r="AB95" s="139">
        <f t="shared" si="56"/>
        <v>0.89419987443217486</v>
      </c>
      <c r="AC95" s="139">
        <f t="shared" si="57"/>
        <v>0.90539171390235218</v>
      </c>
      <c r="AD95" s="139">
        <f t="shared" si="58"/>
        <v>0.91722126403048554</v>
      </c>
      <c r="AE95" s="2"/>
      <c r="AF95" s="113" t="s">
        <v>52</v>
      </c>
      <c r="AG95" s="31"/>
      <c r="AH95" s="54">
        <f t="shared" si="59"/>
        <v>1</v>
      </c>
      <c r="AO95" s="6"/>
    </row>
    <row r="96" spans="1:41" s="4" customFormat="1" ht="13">
      <c r="B96" s="29" t="s">
        <v>80</v>
      </c>
      <c r="C96" s="38"/>
      <c r="D96" s="38"/>
      <c r="E96" s="59">
        <v>0.38116247101242079</v>
      </c>
      <c r="F96" s="59">
        <v>0.3959309699861201</v>
      </c>
      <c r="G96" s="59">
        <v>0.42495179584330373</v>
      </c>
      <c r="H96" s="59">
        <v>0.42320946544887478</v>
      </c>
      <c r="I96" s="59">
        <v>0.43737750984695706</v>
      </c>
      <c r="J96" s="97">
        <v>0.44867862463367503</v>
      </c>
      <c r="K96" s="97">
        <v>0.45984907764758193</v>
      </c>
      <c r="L96" s="97">
        <v>0.4878655507262662</v>
      </c>
      <c r="M96" s="97">
        <v>0.51547030932316151</v>
      </c>
      <c r="N96" s="97">
        <v>0.54277678999133372</v>
      </c>
      <c r="O96" s="97">
        <v>0.56965980197350252</v>
      </c>
      <c r="P96" s="97">
        <v>0.59612188371596375</v>
      </c>
      <c r="Q96" s="63">
        <v>0.46793947036089739</v>
      </c>
      <c r="R96" s="63">
        <v>0.483858660835633</v>
      </c>
      <c r="S96" s="63">
        <v>0.51928308035458293</v>
      </c>
      <c r="T96" s="63">
        <v>0.55387012858044171</v>
      </c>
      <c r="U96" s="63">
        <v>0.5872589690787402</v>
      </c>
      <c r="V96" s="63">
        <v>0.61958713734181348</v>
      </c>
      <c r="W96" s="63">
        <v>0.65114485364217201</v>
      </c>
      <c r="X96" s="139">
        <f t="shared" si="52"/>
        <v>0.46793947036089739</v>
      </c>
      <c r="Y96" s="139">
        <f t="shared" si="53"/>
        <v>0.483858660835633</v>
      </c>
      <c r="Z96" s="139">
        <f t="shared" si="54"/>
        <v>0.51928308035458293</v>
      </c>
      <c r="AA96" s="139">
        <f t="shared" si="55"/>
        <v>0.55387012858044171</v>
      </c>
      <c r="AB96" s="139">
        <f t="shared" si="56"/>
        <v>0.5872589690787402</v>
      </c>
      <c r="AC96" s="139">
        <f t="shared" si="57"/>
        <v>0.61958713734181348</v>
      </c>
      <c r="AD96" s="139">
        <f t="shared" si="58"/>
        <v>0.65114485364217201</v>
      </c>
      <c r="AE96" s="2"/>
      <c r="AF96" s="113" t="s">
        <v>52</v>
      </c>
      <c r="AG96" s="31"/>
      <c r="AH96" s="54">
        <f t="shared" si="59"/>
        <v>1</v>
      </c>
      <c r="AO96" s="6"/>
    </row>
    <row r="97" spans="1:41" s="4" customFormat="1" ht="13">
      <c r="B97" s="29" t="s">
        <v>36</v>
      </c>
      <c r="C97" s="38"/>
      <c r="D97" s="38"/>
      <c r="E97" s="59">
        <v>0.37587692656238547</v>
      </c>
      <c r="F97" s="59">
        <v>0.39056897897573228</v>
      </c>
      <c r="G97" s="59">
        <v>0.42032335371200275</v>
      </c>
      <c r="H97" s="59">
        <v>0.41812050418461977</v>
      </c>
      <c r="I97" s="59">
        <v>0.43218633049642419</v>
      </c>
      <c r="J97" s="97" t="s">
        <v>95</v>
      </c>
      <c r="K97" s="97" t="s">
        <v>95</v>
      </c>
      <c r="L97" s="97" t="s">
        <v>95</v>
      </c>
      <c r="M97" s="97" t="s">
        <v>95</v>
      </c>
      <c r="N97" s="97" t="s">
        <v>95</v>
      </c>
      <c r="O97" s="97" t="s">
        <v>95</v>
      </c>
      <c r="P97" s="97" t="s">
        <v>95</v>
      </c>
      <c r="Q97" s="63">
        <v>0.46430059815650132</v>
      </c>
      <c r="R97" s="63">
        <v>0.48025675761680925</v>
      </c>
      <c r="S97" s="63">
        <v>0.51616763952462952</v>
      </c>
      <c r="T97" s="63">
        <v>0.55123463020465346</v>
      </c>
      <c r="U97" s="63">
        <v>0.58508895991437737</v>
      </c>
      <c r="V97" s="63">
        <v>0.61786788537319004</v>
      </c>
      <c r="W97" s="63">
        <v>0.64987097650414238</v>
      </c>
      <c r="X97" s="139">
        <f t="shared" si="52"/>
        <v>0.46430059815650132</v>
      </c>
      <c r="Y97" s="139">
        <f t="shared" si="53"/>
        <v>0.48025675761680925</v>
      </c>
      <c r="Z97" s="139">
        <f t="shared" si="54"/>
        <v>0.51616763952462952</v>
      </c>
      <c r="AA97" s="139">
        <f t="shared" si="55"/>
        <v>0.55123463020465346</v>
      </c>
      <c r="AB97" s="139">
        <f t="shared" si="56"/>
        <v>0.58508895991437737</v>
      </c>
      <c r="AC97" s="139">
        <f t="shared" si="57"/>
        <v>0.61786788537319004</v>
      </c>
      <c r="AD97" s="139">
        <f t="shared" si="58"/>
        <v>0.64987097650414238</v>
      </c>
      <c r="AE97" s="2"/>
      <c r="AF97" s="113" t="s">
        <v>52</v>
      </c>
      <c r="AG97" s="31"/>
      <c r="AH97" s="54">
        <f t="shared" si="59"/>
        <v>1</v>
      </c>
      <c r="AO97" s="6"/>
    </row>
    <row r="98" spans="1:41" s="4" customFormat="1" ht="13">
      <c r="B98" s="29" t="s">
        <v>37</v>
      </c>
      <c r="C98" s="38"/>
      <c r="D98" s="38"/>
      <c r="E98" s="59">
        <v>0.73532546905589857</v>
      </c>
      <c r="F98" s="59">
        <v>0.74985469236139535</v>
      </c>
      <c r="G98" s="59">
        <v>0.7629939432965942</v>
      </c>
      <c r="H98" s="59">
        <v>0.78863802575957098</v>
      </c>
      <c r="I98" s="59">
        <v>0.78893324279213817</v>
      </c>
      <c r="J98" s="97">
        <v>0.79824224529240295</v>
      </c>
      <c r="K98" s="97">
        <v>0.80659605856453798</v>
      </c>
      <c r="L98" s="97">
        <v>0.81474475869021046</v>
      </c>
      <c r="M98" s="97">
        <v>0.82346180875851394</v>
      </c>
      <c r="N98" s="97">
        <v>0.83187375008063991</v>
      </c>
      <c r="O98" s="97">
        <v>0.83942027306065914</v>
      </c>
      <c r="P98" s="97">
        <v>0.846145237897172</v>
      </c>
      <c r="Q98" s="63">
        <v>0.79950426879647485</v>
      </c>
      <c r="R98" s="63">
        <v>0.80858033829968179</v>
      </c>
      <c r="S98" s="63">
        <v>0.81675790437732865</v>
      </c>
      <c r="T98" s="63">
        <v>0.82411095746217833</v>
      </c>
      <c r="U98" s="63">
        <v>0.83079237097368319</v>
      </c>
      <c r="V98" s="63">
        <v>0.83681566796894813</v>
      </c>
      <c r="W98" s="63">
        <v>0.8422880264111442</v>
      </c>
      <c r="X98" s="139">
        <f t="shared" si="52"/>
        <v>0.79950426879647485</v>
      </c>
      <c r="Y98" s="139">
        <f t="shared" si="53"/>
        <v>0.80858033829968179</v>
      </c>
      <c r="Z98" s="139">
        <f t="shared" si="54"/>
        <v>0.81675790437732865</v>
      </c>
      <c r="AA98" s="139">
        <f t="shared" si="55"/>
        <v>0.82411095746217833</v>
      </c>
      <c r="AB98" s="139">
        <f t="shared" si="56"/>
        <v>0.83079237097368319</v>
      </c>
      <c r="AC98" s="139">
        <f t="shared" si="57"/>
        <v>0.83681566796894813</v>
      </c>
      <c r="AD98" s="139">
        <f t="shared" si="58"/>
        <v>0.8422880264111442</v>
      </c>
      <c r="AE98" s="2"/>
      <c r="AF98" s="113" t="s">
        <v>52</v>
      </c>
      <c r="AG98" s="31"/>
      <c r="AH98" s="54">
        <f t="shared" si="59"/>
        <v>1</v>
      </c>
      <c r="AO98" s="6"/>
    </row>
    <row r="99" spans="1:41" s="4" customFormat="1" ht="13">
      <c r="B99" s="29" t="s">
        <v>38</v>
      </c>
      <c r="C99" s="38"/>
      <c r="D99" s="38"/>
      <c r="E99" s="59">
        <v>0.3312061449529643</v>
      </c>
      <c r="F99" s="59">
        <v>0.34337678558955337</v>
      </c>
      <c r="G99" s="59">
        <v>0.40286419674681861</v>
      </c>
      <c r="H99" s="59">
        <v>0.42607383912844343</v>
      </c>
      <c r="I99" s="59">
        <v>0.44839149215262158</v>
      </c>
      <c r="J99" s="97">
        <v>0.4763417638055516</v>
      </c>
      <c r="K99" s="97">
        <v>0.51242309932538943</v>
      </c>
      <c r="L99" s="97">
        <v>0.53779315771590031</v>
      </c>
      <c r="M99" s="97">
        <v>0.5564714876244049</v>
      </c>
      <c r="N99" s="97">
        <v>0.5847878763418739</v>
      </c>
      <c r="O99" s="97">
        <v>0.6152767125220362</v>
      </c>
      <c r="P99" s="97">
        <v>0.64512162723803768</v>
      </c>
      <c r="Q99" s="63">
        <v>0.43609666729530938</v>
      </c>
      <c r="R99" s="63">
        <v>0.44916594155224004</v>
      </c>
      <c r="S99" s="63">
        <v>0.48276673025163969</v>
      </c>
      <c r="T99" s="63">
        <v>0.51498419258507278</v>
      </c>
      <c r="U99" s="63">
        <v>0.54578873859320187</v>
      </c>
      <c r="V99" s="63">
        <v>0.57552216892428676</v>
      </c>
      <c r="W99" s="63">
        <v>0.60452870324121366</v>
      </c>
      <c r="X99" s="139">
        <f t="shared" si="52"/>
        <v>0.43609666729530938</v>
      </c>
      <c r="Y99" s="139">
        <f t="shared" si="53"/>
        <v>0.44916594155224004</v>
      </c>
      <c r="Z99" s="139">
        <f t="shared" si="54"/>
        <v>0.48276673025163969</v>
      </c>
      <c r="AA99" s="139">
        <f t="shared" si="55"/>
        <v>0.51498419258507278</v>
      </c>
      <c r="AB99" s="139">
        <f t="shared" si="56"/>
        <v>0.54578873859320187</v>
      </c>
      <c r="AC99" s="139">
        <f t="shared" si="57"/>
        <v>0.57552216892428676</v>
      </c>
      <c r="AD99" s="139">
        <f t="shared" si="58"/>
        <v>0.60452870324121366</v>
      </c>
      <c r="AE99" s="2"/>
      <c r="AF99" s="113" t="s">
        <v>52</v>
      </c>
      <c r="AG99" s="31"/>
      <c r="AH99" s="54">
        <f t="shared" si="59"/>
        <v>1</v>
      </c>
      <c r="AO99" s="6"/>
    </row>
    <row r="100" spans="1:41" s="4" customFormat="1" ht="13">
      <c r="B100" s="29" t="s">
        <v>39</v>
      </c>
      <c r="C100" s="38"/>
      <c r="D100" s="38"/>
      <c r="E100" s="59">
        <v>0.38124693908756557</v>
      </c>
      <c r="F100" s="59">
        <v>0.39860680283847827</v>
      </c>
      <c r="G100" s="59">
        <v>0.40715595348322337</v>
      </c>
      <c r="H100" s="59">
        <v>0.42657200297031495</v>
      </c>
      <c r="I100" s="59">
        <v>0.4422182371052058</v>
      </c>
      <c r="J100" s="97">
        <v>0.45250233282824387</v>
      </c>
      <c r="K100" s="97">
        <v>0.46593591284758934</v>
      </c>
      <c r="L100" s="97">
        <v>0.47853723370661316</v>
      </c>
      <c r="M100" s="97">
        <v>0.491263371608882</v>
      </c>
      <c r="N100" s="97">
        <v>0.50363690369285607</v>
      </c>
      <c r="O100" s="97">
        <v>0.51562502141681299</v>
      </c>
      <c r="P100" s="97">
        <v>0.5272365286073305</v>
      </c>
      <c r="Q100" s="63">
        <v>0.41971430170187923</v>
      </c>
      <c r="R100" s="63">
        <v>0.45740463148456878</v>
      </c>
      <c r="S100" s="63">
        <v>0.44927604844754804</v>
      </c>
      <c r="T100" s="63">
        <v>0.46354979033585442</v>
      </c>
      <c r="U100" s="63">
        <v>0.47750875827170108</v>
      </c>
      <c r="V100" s="63">
        <v>0.49110422095243988</v>
      </c>
      <c r="W100" s="63">
        <v>0.50432739196879051</v>
      </c>
      <c r="X100" s="139">
        <f t="shared" si="52"/>
        <v>0.41971430170187923</v>
      </c>
      <c r="Y100" s="139">
        <f t="shared" si="53"/>
        <v>0.45740463148456878</v>
      </c>
      <c r="Z100" s="139">
        <f t="shared" si="54"/>
        <v>0.44927604844754804</v>
      </c>
      <c r="AA100" s="139">
        <f t="shared" si="55"/>
        <v>0.46354979033585442</v>
      </c>
      <c r="AB100" s="139">
        <f t="shared" si="56"/>
        <v>0.47750875827170108</v>
      </c>
      <c r="AC100" s="139">
        <f t="shared" si="57"/>
        <v>0.49110422095243988</v>
      </c>
      <c r="AD100" s="139">
        <f t="shared" si="58"/>
        <v>0.50432739196879051</v>
      </c>
      <c r="AE100" s="2"/>
      <c r="AF100" s="113" t="s">
        <v>52</v>
      </c>
      <c r="AG100" s="31"/>
      <c r="AH100" s="54">
        <f t="shared" si="59"/>
        <v>1</v>
      </c>
      <c r="AO100" s="6"/>
    </row>
    <row r="101" spans="1:41" s="4" customFormat="1" ht="13">
      <c r="B101" s="29" t="s">
        <v>40</v>
      </c>
      <c r="C101" s="38"/>
      <c r="D101" s="38"/>
      <c r="E101" s="59">
        <v>0.5076279127329304</v>
      </c>
      <c r="F101" s="59">
        <v>0.52886879367632211</v>
      </c>
      <c r="G101" s="59">
        <v>0.55486454214845604</v>
      </c>
      <c r="H101" s="59">
        <v>0.57190659503363084</v>
      </c>
      <c r="I101" s="59">
        <v>0.59353992870638261</v>
      </c>
      <c r="J101" s="97">
        <v>0.61613196088266875</v>
      </c>
      <c r="K101" s="97">
        <v>0.63748715199740336</v>
      </c>
      <c r="L101" s="97">
        <v>0.65779302716344135</v>
      </c>
      <c r="M101" s="97">
        <v>0.67495748521111343</v>
      </c>
      <c r="N101" s="97">
        <v>0.69124109105613929</v>
      </c>
      <c r="O101" s="97">
        <v>0.70677441789476003</v>
      </c>
      <c r="P101" s="97">
        <v>0.72162850229796893</v>
      </c>
      <c r="Q101" s="63">
        <v>0.66289037490218405</v>
      </c>
      <c r="R101" s="63">
        <v>0.68450634956879142</v>
      </c>
      <c r="S101" s="63">
        <v>0.70655191560244313</v>
      </c>
      <c r="T101" s="63">
        <v>0.72774222328981009</v>
      </c>
      <c r="U101" s="63">
        <v>0.74765308027908395</v>
      </c>
      <c r="V101" s="63">
        <v>0.76597496429471568</v>
      </c>
      <c r="W101" s="63">
        <v>0.78144604376404025</v>
      </c>
      <c r="X101" s="139">
        <f t="shared" si="52"/>
        <v>0.66289037490218405</v>
      </c>
      <c r="Y101" s="139">
        <f t="shared" si="53"/>
        <v>0.68450634956879142</v>
      </c>
      <c r="Z101" s="139">
        <f t="shared" si="54"/>
        <v>0.70655191560244313</v>
      </c>
      <c r="AA101" s="139">
        <f t="shared" si="55"/>
        <v>0.72774222328981009</v>
      </c>
      <c r="AB101" s="139">
        <f t="shared" si="56"/>
        <v>0.74765308027908395</v>
      </c>
      <c r="AC101" s="139">
        <f t="shared" si="57"/>
        <v>0.76597496429471568</v>
      </c>
      <c r="AD101" s="139">
        <f t="shared" si="58"/>
        <v>0.78144604376404025</v>
      </c>
      <c r="AE101" s="2"/>
      <c r="AF101" s="113" t="s">
        <v>52</v>
      </c>
      <c r="AG101" s="31"/>
      <c r="AH101" s="54">
        <f t="shared" si="59"/>
        <v>1</v>
      </c>
      <c r="AO101" s="6"/>
    </row>
    <row r="102" spans="1:41" s="4" customFormat="1" ht="13">
      <c r="B102" s="29" t="s">
        <v>41</v>
      </c>
      <c r="C102" s="38"/>
      <c r="D102" s="38"/>
      <c r="E102" s="59">
        <v>0.45262588519981506</v>
      </c>
      <c r="F102" s="59">
        <v>0.47149768222644395</v>
      </c>
      <c r="G102" s="59">
        <v>0.48976013311616029</v>
      </c>
      <c r="H102" s="59">
        <v>0.5080289643144078</v>
      </c>
      <c r="I102" s="59">
        <v>0.52454364371781381</v>
      </c>
      <c r="J102" s="97">
        <v>0.54616609167981789</v>
      </c>
      <c r="K102" s="97">
        <v>0.56749302885053488</v>
      </c>
      <c r="L102" s="97">
        <v>0.5896177646374825</v>
      </c>
      <c r="M102" s="97">
        <v>0.60857814881721506</v>
      </c>
      <c r="N102" s="97">
        <v>0.62602405673543038</v>
      </c>
      <c r="O102" s="97">
        <v>0.64207302535622124</v>
      </c>
      <c r="P102" s="97">
        <v>0.65686409896975984</v>
      </c>
      <c r="Q102" s="63">
        <v>0.56031480674257406</v>
      </c>
      <c r="R102" s="63">
        <v>0.58125752077391724</v>
      </c>
      <c r="S102" s="63">
        <v>0.60117549459356856</v>
      </c>
      <c r="T102" s="63">
        <v>0.61979389100362092</v>
      </c>
      <c r="U102" s="63">
        <v>0.63684515434908551</v>
      </c>
      <c r="V102" s="63">
        <v>0.65245352110110122</v>
      </c>
      <c r="W102" s="63">
        <v>0.66675991264956946</v>
      </c>
      <c r="X102" s="139">
        <f t="shared" si="52"/>
        <v>0.56031480674257406</v>
      </c>
      <c r="Y102" s="139">
        <f t="shared" si="53"/>
        <v>0.58125752077391724</v>
      </c>
      <c r="Z102" s="139">
        <f t="shared" si="54"/>
        <v>0.60117549459356856</v>
      </c>
      <c r="AA102" s="139">
        <f t="shared" si="55"/>
        <v>0.61979389100362092</v>
      </c>
      <c r="AB102" s="139">
        <f t="shared" si="56"/>
        <v>0.63684515434908551</v>
      </c>
      <c r="AC102" s="139">
        <f t="shared" si="57"/>
        <v>0.65245352110110122</v>
      </c>
      <c r="AD102" s="139">
        <f t="shared" si="58"/>
        <v>0.66675991264956946</v>
      </c>
      <c r="AE102" s="2"/>
      <c r="AF102" s="113" t="s">
        <v>52</v>
      </c>
      <c r="AG102" s="31"/>
      <c r="AH102" s="54">
        <f t="shared" si="59"/>
        <v>1</v>
      </c>
      <c r="AO102" s="6"/>
    </row>
    <row r="103" spans="1:41" s="4" customFormat="1" ht="13">
      <c r="B103" s="29" t="s">
        <v>42</v>
      </c>
      <c r="C103" s="38"/>
      <c r="D103" s="38"/>
      <c r="E103" s="59">
        <v>0.48046832952601937</v>
      </c>
      <c r="F103" s="59">
        <v>0.4911042491556461</v>
      </c>
      <c r="G103" s="59">
        <v>0.5001411428410123</v>
      </c>
      <c r="H103" s="59">
        <v>0.51415881374926919</v>
      </c>
      <c r="I103" s="59">
        <v>0.53320469658484826</v>
      </c>
      <c r="J103" s="97">
        <v>0.57285304450413355</v>
      </c>
      <c r="K103" s="97">
        <v>0.63015138794795911</v>
      </c>
      <c r="L103" s="97">
        <v>0.67128512320844047</v>
      </c>
      <c r="M103" s="97">
        <v>0.71054259973750855</v>
      </c>
      <c r="N103" s="97">
        <v>0.74704783146176679</v>
      </c>
      <c r="O103" s="97">
        <v>0.78067228521258025</v>
      </c>
      <c r="P103" s="97">
        <v>0.81852011005063208</v>
      </c>
      <c r="Q103" s="140">
        <v>0</v>
      </c>
      <c r="R103" s="63">
        <v>0.62029769580086336</v>
      </c>
      <c r="S103" s="63">
        <v>0.68817084000531425</v>
      </c>
      <c r="T103" s="63">
        <v>0.7474912306394137</v>
      </c>
      <c r="U103" s="63">
        <v>0.80480679581477255</v>
      </c>
      <c r="V103" s="63">
        <v>0.86316019952240519</v>
      </c>
      <c r="W103" s="63">
        <v>0.90895963554024928</v>
      </c>
      <c r="X103" s="139">
        <f t="shared" ref="X103:X109" si="60">CHOOSE($AH103,Q103,J103)</f>
        <v>0</v>
      </c>
      <c r="Y103" s="139">
        <f t="shared" ref="Y103:Y109" si="61">CHOOSE($AH103,R103,K103)</f>
        <v>0.62029769580086336</v>
      </c>
      <c r="Z103" s="139">
        <f t="shared" ref="Z103:Z109" si="62">CHOOSE($AH103,S103,L103)</f>
        <v>0.68817084000531425</v>
      </c>
      <c r="AA103" s="139">
        <f t="shared" ref="AA103:AA109" si="63">CHOOSE($AH103,T103,M103)</f>
        <v>0.7474912306394137</v>
      </c>
      <c r="AB103" s="139">
        <f t="shared" ref="AB103:AB109" si="64">CHOOSE($AH103,U103,N103)</f>
        <v>0.80480679581477255</v>
      </c>
      <c r="AC103" s="139">
        <f t="shared" ref="AC103:AC109" si="65">CHOOSE($AH103,V103,O103)</f>
        <v>0.86316019952240519</v>
      </c>
      <c r="AD103" s="139">
        <f t="shared" ref="AD103:AD109" si="66">CHOOSE($AH103,W103,P103)</f>
        <v>0.90895963554024928</v>
      </c>
      <c r="AE103" s="2"/>
      <c r="AF103" s="113" t="s">
        <v>52</v>
      </c>
      <c r="AG103" s="31"/>
      <c r="AH103" s="54">
        <f t="shared" si="59"/>
        <v>1</v>
      </c>
      <c r="AO103" s="6"/>
    </row>
    <row r="104" spans="1:41" s="4" customFormat="1" ht="13">
      <c r="B104" s="29" t="s">
        <v>43</v>
      </c>
      <c r="C104" s="38"/>
      <c r="D104" s="38"/>
      <c r="E104" s="59">
        <v>0.42221282891260697</v>
      </c>
      <c r="F104" s="59">
        <v>0.44620786870390416</v>
      </c>
      <c r="G104" s="59">
        <v>0.46621967086366067</v>
      </c>
      <c r="H104" s="59">
        <v>0.48440537361480834</v>
      </c>
      <c r="I104" s="59">
        <v>0.51058362502678811</v>
      </c>
      <c r="J104" s="97">
        <v>0.5528553139585286</v>
      </c>
      <c r="K104" s="97">
        <v>0.61760000956219119</v>
      </c>
      <c r="L104" s="97">
        <v>0.66546079371109046</v>
      </c>
      <c r="M104" s="97">
        <v>0.68307847943659783</v>
      </c>
      <c r="N104" s="97">
        <v>0.7007253323477437</v>
      </c>
      <c r="O104" s="97">
        <v>0.71839157108562279</v>
      </c>
      <c r="P104" s="97">
        <v>0.73660938295825384</v>
      </c>
      <c r="Q104" s="63">
        <v>0.52199591432212133</v>
      </c>
      <c r="R104" s="63">
        <v>0.54049676025917925</v>
      </c>
      <c r="S104" s="63">
        <v>0.55848571710981509</v>
      </c>
      <c r="T104" s="63">
        <v>0.57628111273792093</v>
      </c>
      <c r="U104" s="63">
        <v>0.59269917914051184</v>
      </c>
      <c r="V104" s="63">
        <v>0.6084978688430589</v>
      </c>
      <c r="W104" s="63">
        <v>0.62365184484389791</v>
      </c>
      <c r="X104" s="139">
        <f t="shared" si="60"/>
        <v>0.52199591432212133</v>
      </c>
      <c r="Y104" s="139">
        <f t="shared" si="61"/>
        <v>0.54049676025917925</v>
      </c>
      <c r="Z104" s="139">
        <f t="shared" si="62"/>
        <v>0.55848571710981509</v>
      </c>
      <c r="AA104" s="139">
        <f t="shared" si="63"/>
        <v>0.57628111273792093</v>
      </c>
      <c r="AB104" s="139">
        <f t="shared" si="64"/>
        <v>0.59269917914051184</v>
      </c>
      <c r="AC104" s="139">
        <f t="shared" si="65"/>
        <v>0.6084978688430589</v>
      </c>
      <c r="AD104" s="139">
        <f t="shared" si="66"/>
        <v>0.62365184484389791</v>
      </c>
      <c r="AE104" s="2"/>
      <c r="AF104" s="113" t="s">
        <v>52</v>
      </c>
      <c r="AG104" s="31"/>
      <c r="AH104" s="54">
        <f t="shared" si="59"/>
        <v>1</v>
      </c>
      <c r="AO104" s="6"/>
    </row>
    <row r="105" spans="1:41" s="4" customFormat="1" ht="13">
      <c r="B105" s="29" t="s">
        <v>44</v>
      </c>
      <c r="C105" s="38"/>
      <c r="D105" s="38"/>
      <c r="E105" s="59">
        <v>0.56037315339282412</v>
      </c>
      <c r="F105" s="59">
        <v>0.57842567650838927</v>
      </c>
      <c r="G105" s="59">
        <v>0.58502316862731352</v>
      </c>
      <c r="H105" s="59">
        <v>0.59894143167028202</v>
      </c>
      <c r="I105" s="59">
        <v>0.61497657223917812</v>
      </c>
      <c r="J105" s="97" t="s">
        <v>95</v>
      </c>
      <c r="K105" s="97" t="s">
        <v>95</v>
      </c>
      <c r="L105" s="97" t="s">
        <v>95</v>
      </c>
      <c r="M105" s="97" t="s">
        <v>95</v>
      </c>
      <c r="N105" s="97" t="s">
        <v>95</v>
      </c>
      <c r="O105" s="97" t="s">
        <v>95</v>
      </c>
      <c r="P105" s="97" t="s">
        <v>95</v>
      </c>
      <c r="Q105" s="63">
        <v>0.6304329189884269</v>
      </c>
      <c r="R105" s="63">
        <v>0.64474356789913101</v>
      </c>
      <c r="S105" s="63">
        <v>0.65850973751058428</v>
      </c>
      <c r="T105" s="63">
        <v>0.67171589665909281</v>
      </c>
      <c r="U105" s="63">
        <v>0.68436898887680864</v>
      </c>
      <c r="V105" s="63">
        <v>0.69659185369908561</v>
      </c>
      <c r="W105" s="63">
        <v>0.70825415186317442</v>
      </c>
      <c r="X105" s="139">
        <f t="shared" si="60"/>
        <v>0.6304329189884269</v>
      </c>
      <c r="Y105" s="139">
        <f t="shared" si="61"/>
        <v>0.64474356789913101</v>
      </c>
      <c r="Z105" s="139">
        <f t="shared" si="62"/>
        <v>0.65850973751058428</v>
      </c>
      <c r="AA105" s="139">
        <f t="shared" si="63"/>
        <v>0.67171589665909281</v>
      </c>
      <c r="AB105" s="139">
        <f t="shared" si="64"/>
        <v>0.68436898887680864</v>
      </c>
      <c r="AC105" s="139">
        <f t="shared" si="65"/>
        <v>0.69659185369908561</v>
      </c>
      <c r="AD105" s="139">
        <f t="shared" si="66"/>
        <v>0.70825415186317442</v>
      </c>
      <c r="AE105" s="2"/>
      <c r="AF105" s="113" t="s">
        <v>52</v>
      </c>
      <c r="AG105" s="31"/>
      <c r="AH105" s="54">
        <f t="shared" si="59"/>
        <v>1</v>
      </c>
      <c r="AO105" s="6"/>
    </row>
    <row r="106" spans="1:41" s="4" customFormat="1" ht="13">
      <c r="B106" s="29" t="s">
        <v>45</v>
      </c>
      <c r="C106" s="38"/>
      <c r="D106" s="38"/>
      <c r="E106" s="59">
        <v>0.23398355157815465</v>
      </c>
      <c r="F106" s="59">
        <v>0.25319742316561511</v>
      </c>
      <c r="G106" s="59">
        <v>0.27197270192091177</v>
      </c>
      <c r="H106" s="59">
        <v>0.28898215223277252</v>
      </c>
      <c r="I106" s="59">
        <v>0.30427670812744934</v>
      </c>
      <c r="J106" s="97">
        <v>0.32018930110707344</v>
      </c>
      <c r="K106" s="97">
        <v>0.33761836922819072</v>
      </c>
      <c r="L106" s="97">
        <v>0.35844738972143481</v>
      </c>
      <c r="M106" s="97">
        <v>0.37894973798071357</v>
      </c>
      <c r="N106" s="97">
        <v>0.39922684652080936</v>
      </c>
      <c r="O106" s="97">
        <v>0.41932583534950629</v>
      </c>
      <c r="P106" s="97">
        <v>0.4392919560542371</v>
      </c>
      <c r="Q106" s="63">
        <v>0.32451889796483457</v>
      </c>
      <c r="R106" s="63">
        <v>0.34767246406641283</v>
      </c>
      <c r="S106" s="63">
        <v>0.37048243973753103</v>
      </c>
      <c r="T106" s="63">
        <v>0.39276686103340186</v>
      </c>
      <c r="U106" s="63">
        <v>0.41447434397459471</v>
      </c>
      <c r="V106" s="63">
        <v>0.43590253605171564</v>
      </c>
      <c r="W106" s="63">
        <v>0.45722830194879888</v>
      </c>
      <c r="X106" s="139">
        <f t="shared" si="60"/>
        <v>0.32451889796483457</v>
      </c>
      <c r="Y106" s="139">
        <f t="shared" si="61"/>
        <v>0.34767246406641283</v>
      </c>
      <c r="Z106" s="139">
        <f t="shared" si="62"/>
        <v>0.37048243973753103</v>
      </c>
      <c r="AA106" s="139">
        <f t="shared" si="63"/>
        <v>0.39276686103340186</v>
      </c>
      <c r="AB106" s="139">
        <f t="shared" si="64"/>
        <v>0.41447434397459471</v>
      </c>
      <c r="AC106" s="139">
        <f t="shared" si="65"/>
        <v>0.43590253605171564</v>
      </c>
      <c r="AD106" s="139">
        <f t="shared" si="66"/>
        <v>0.45722830194879888</v>
      </c>
      <c r="AE106" s="2"/>
      <c r="AF106" s="113" t="s">
        <v>52</v>
      </c>
      <c r="AG106" s="31"/>
      <c r="AH106" s="54">
        <f t="shared" si="59"/>
        <v>1</v>
      </c>
      <c r="AO106" s="6"/>
    </row>
    <row r="107" spans="1:41" s="4" customFormat="1" ht="13">
      <c r="B107" s="29" t="s">
        <v>46</v>
      </c>
      <c r="C107" s="38"/>
      <c r="D107" s="38"/>
      <c r="E107" s="59">
        <v>0.42878987042948746</v>
      </c>
      <c r="F107" s="59">
        <v>0.45750677444803961</v>
      </c>
      <c r="G107" s="59">
        <v>0.48554772708271587</v>
      </c>
      <c r="H107" s="59">
        <v>0.51205356296113658</v>
      </c>
      <c r="I107" s="59">
        <v>0.53807381550637201</v>
      </c>
      <c r="J107" s="97">
        <v>0.5691964285714286</v>
      </c>
      <c r="K107" s="97">
        <v>0.59971703204539162</v>
      </c>
      <c r="L107" s="97">
        <v>0.64539368570209876</v>
      </c>
      <c r="M107" s="97">
        <v>0.70855384086194106</v>
      </c>
      <c r="N107" s="97">
        <v>0.76940393635643811</v>
      </c>
      <c r="O107" s="97">
        <v>0.82801115915159496</v>
      </c>
      <c r="P107" s="97">
        <v>0.88442526371565411</v>
      </c>
      <c r="Q107" s="63">
        <v>0.56976614905681344</v>
      </c>
      <c r="R107" s="63">
        <v>0.59700944193394323</v>
      </c>
      <c r="S107" s="63">
        <v>0.64150187552350768</v>
      </c>
      <c r="T107" s="63">
        <v>0.68394455674270871</v>
      </c>
      <c r="U107" s="63">
        <v>0.7244438085699979</v>
      </c>
      <c r="V107" s="63">
        <v>0.76311966266255615</v>
      </c>
      <c r="W107" s="63">
        <v>0.80000702222534315</v>
      </c>
      <c r="X107" s="139">
        <f t="shared" si="60"/>
        <v>0.56976614905681344</v>
      </c>
      <c r="Y107" s="139">
        <f t="shared" si="61"/>
        <v>0.59700944193394323</v>
      </c>
      <c r="Z107" s="139">
        <f t="shared" si="62"/>
        <v>0.64150187552350768</v>
      </c>
      <c r="AA107" s="139">
        <f t="shared" si="63"/>
        <v>0.68394455674270871</v>
      </c>
      <c r="AB107" s="139">
        <f t="shared" si="64"/>
        <v>0.7244438085699979</v>
      </c>
      <c r="AC107" s="139">
        <f t="shared" si="65"/>
        <v>0.76311966266255615</v>
      </c>
      <c r="AD107" s="139">
        <f t="shared" si="66"/>
        <v>0.80000702222534315</v>
      </c>
      <c r="AE107" s="2"/>
      <c r="AF107" s="113" t="s">
        <v>52</v>
      </c>
      <c r="AG107" s="31"/>
      <c r="AH107" s="54">
        <f t="shared" si="59"/>
        <v>1</v>
      </c>
      <c r="AO107" s="6"/>
    </row>
    <row r="108" spans="1:41" s="4" customFormat="1" ht="13">
      <c r="B108" s="29" t="s">
        <v>47</v>
      </c>
      <c r="C108" s="38"/>
      <c r="D108" s="38"/>
      <c r="E108" s="59">
        <v>0.60359367168416467</v>
      </c>
      <c r="F108" s="59">
        <v>0.6682385237959807</v>
      </c>
      <c r="G108" s="59">
        <v>0.7261201640272168</v>
      </c>
      <c r="H108" s="59">
        <v>0.78098164295982453</v>
      </c>
      <c r="I108" s="59">
        <v>0.83335537689218597</v>
      </c>
      <c r="J108" s="97">
        <v>0.86776526958328692</v>
      </c>
      <c r="K108" s="97">
        <v>0.87016321059323931</v>
      </c>
      <c r="L108" s="97">
        <v>0.87196804746921119</v>
      </c>
      <c r="M108" s="97">
        <v>0.87364711634545944</v>
      </c>
      <c r="N108" s="97">
        <v>0.87520262573952123</v>
      </c>
      <c r="O108" s="97">
        <v>0.87663858453693211</v>
      </c>
      <c r="P108" s="97">
        <v>0.87795646818685991</v>
      </c>
      <c r="Q108" s="63">
        <v>0.87891239225498408</v>
      </c>
      <c r="R108" s="63">
        <v>0.88158251900108575</v>
      </c>
      <c r="S108" s="63">
        <v>0.88391561558209619</v>
      </c>
      <c r="T108" s="63">
        <v>0.88555252026788867</v>
      </c>
      <c r="U108" s="63">
        <v>0.88758175624938784</v>
      </c>
      <c r="V108" s="63">
        <v>0.88912190138194325</v>
      </c>
      <c r="W108" s="63">
        <v>0.89048494965497438</v>
      </c>
      <c r="X108" s="139">
        <f t="shared" si="60"/>
        <v>0.87891239225498408</v>
      </c>
      <c r="Y108" s="139">
        <f t="shared" si="61"/>
        <v>0.88158251900108575</v>
      </c>
      <c r="Z108" s="139">
        <f t="shared" si="62"/>
        <v>0.88391561558209619</v>
      </c>
      <c r="AA108" s="139">
        <f t="shared" si="63"/>
        <v>0.88555252026788867</v>
      </c>
      <c r="AB108" s="139">
        <f t="shared" si="64"/>
        <v>0.88758175624938784</v>
      </c>
      <c r="AC108" s="139">
        <f t="shared" si="65"/>
        <v>0.88912190138194325</v>
      </c>
      <c r="AD108" s="139">
        <f t="shared" si="66"/>
        <v>0.89048494965497438</v>
      </c>
      <c r="AE108" s="2"/>
      <c r="AF108" s="113" t="s">
        <v>52</v>
      </c>
      <c r="AG108" s="31"/>
      <c r="AH108" s="54">
        <f t="shared" si="59"/>
        <v>1</v>
      </c>
      <c r="AO108" s="6"/>
    </row>
    <row r="109" spans="1:41" s="4" customFormat="1" ht="13">
      <c r="B109" s="29" t="s">
        <v>48</v>
      </c>
      <c r="C109" s="38"/>
      <c r="D109" s="38"/>
      <c r="E109" s="59">
        <v>0.38366368895439185</v>
      </c>
      <c r="F109" s="59">
        <v>0.40033830716300356</v>
      </c>
      <c r="G109" s="59">
        <v>0.41520704199078196</v>
      </c>
      <c r="H109" s="59">
        <v>0.43122382045280683</v>
      </c>
      <c r="I109" s="59">
        <v>0.43204506064655918</v>
      </c>
      <c r="J109" s="97">
        <v>0.45976898420946827</v>
      </c>
      <c r="K109" s="97">
        <v>0.47595121286889763</v>
      </c>
      <c r="L109" s="97">
        <v>0.48605351952939857</v>
      </c>
      <c r="M109" s="97">
        <v>0.50568152194237548</v>
      </c>
      <c r="N109" s="97">
        <v>0.52451960942545961</v>
      </c>
      <c r="O109" s="97">
        <v>0.54317679701042387</v>
      </c>
      <c r="P109" s="97">
        <v>0.56121304304966035</v>
      </c>
      <c r="Q109" s="63">
        <v>0.45976502538670444</v>
      </c>
      <c r="R109" s="63">
        <v>0.47595523301565096</v>
      </c>
      <c r="S109" s="63">
        <v>0.49601969280377728</v>
      </c>
      <c r="T109" s="63">
        <v>0.5150756271432434</v>
      </c>
      <c r="U109" s="63">
        <v>0.53349568546854542</v>
      </c>
      <c r="V109" s="63">
        <v>0.55127401401485077</v>
      </c>
      <c r="W109" s="63">
        <v>0.56846141115463122</v>
      </c>
      <c r="X109" s="139">
        <f t="shared" si="60"/>
        <v>0.45976502538670444</v>
      </c>
      <c r="Y109" s="139">
        <f t="shared" si="61"/>
        <v>0.47595523301565096</v>
      </c>
      <c r="Z109" s="139">
        <f t="shared" si="62"/>
        <v>0.49601969280377728</v>
      </c>
      <c r="AA109" s="139">
        <f t="shared" si="63"/>
        <v>0.5150756271432434</v>
      </c>
      <c r="AB109" s="139">
        <f t="shared" si="64"/>
        <v>0.53349568546854542</v>
      </c>
      <c r="AC109" s="139">
        <f t="shared" si="65"/>
        <v>0.55127401401485077</v>
      </c>
      <c r="AD109" s="139">
        <f t="shared" si="66"/>
        <v>0.56846141115463122</v>
      </c>
      <c r="AE109" s="2"/>
      <c r="AF109" s="113" t="s">
        <v>52</v>
      </c>
      <c r="AG109" s="31"/>
      <c r="AH109" s="54">
        <f t="shared" si="59"/>
        <v>1</v>
      </c>
      <c r="AO109" s="6"/>
    </row>
    <row r="110" spans="1:41" s="4" customFormat="1" ht="13">
      <c r="B110" s="30" t="s">
        <v>53</v>
      </c>
      <c r="C110" s="38"/>
      <c r="D110" s="38"/>
      <c r="E110" s="37">
        <f t="shared" ref="E110:I110" si="67">IFERROR(AVERAGE(E92:E109),"")</f>
        <v>0.4647154195847556</v>
      </c>
      <c r="F110" s="37">
        <f t="shared" si="67"/>
        <v>0.48784199097183784</v>
      </c>
      <c r="G110" s="37">
        <f t="shared" si="67"/>
        <v>0.5115624335646044</v>
      </c>
      <c r="H110" s="37">
        <f t="shared" si="67"/>
        <v>0.53015864856921058</v>
      </c>
      <c r="I110" s="37">
        <f t="shared" si="67"/>
        <v>0.5482821566994901</v>
      </c>
      <c r="J110" s="99">
        <f t="shared" ref="J110:P110" si="68">IFERROR(AVERAGE(J92:J109),"")</f>
        <v>0.5731805780143937</v>
      </c>
      <c r="K110" s="99">
        <f t="shared" si="68"/>
        <v>0.59499195996946208</v>
      </c>
      <c r="L110" s="99">
        <f t="shared" si="68"/>
        <v>0.61608229485943056</v>
      </c>
      <c r="M110" s="99">
        <f t="shared" si="68"/>
        <v>0.63604572635273737</v>
      </c>
      <c r="N110" s="99">
        <f t="shared" si="68"/>
        <v>0.65592469936480557</v>
      </c>
      <c r="O110" s="99">
        <f t="shared" si="68"/>
        <v>0.67525262618658866</v>
      </c>
      <c r="P110" s="99">
        <f t="shared" si="68"/>
        <v>0.69432027871278901</v>
      </c>
      <c r="Q110" s="88">
        <f t="shared" ref="Q110:W110" si="69">IFERROR(AVERAGE(Q92:Q109),"")</f>
        <v>0.53955452295601025</v>
      </c>
      <c r="R110" s="88">
        <f t="shared" si="69"/>
        <v>0.59027025481997919</v>
      </c>
      <c r="S110" s="88">
        <f t="shared" si="69"/>
        <v>0.61186341160695956</v>
      </c>
      <c r="T110" s="88">
        <f t="shared" si="69"/>
        <v>0.63373608721791019</v>
      </c>
      <c r="U110" s="88">
        <f t="shared" si="69"/>
        <v>0.65459804664062771</v>
      </c>
      <c r="V110" s="88">
        <f t="shared" si="69"/>
        <v>0.67499344829508745</v>
      </c>
      <c r="W110" s="88">
        <f t="shared" si="69"/>
        <v>0.69400901691294559</v>
      </c>
      <c r="X110" s="101">
        <f t="shared" ref="X110:AD110" si="70">IFERROR(AVERAGE(X92:X109),"")</f>
        <v>0.53955452295601025</v>
      </c>
      <c r="Y110" s="101">
        <f t="shared" si="70"/>
        <v>0.59027025481997919</v>
      </c>
      <c r="Z110" s="101">
        <f t="shared" si="70"/>
        <v>0.61186341160695956</v>
      </c>
      <c r="AA110" s="101">
        <f t="shared" si="70"/>
        <v>0.63373608721791019</v>
      </c>
      <c r="AB110" s="101">
        <f t="shared" si="70"/>
        <v>0.65459804664062771</v>
      </c>
      <c r="AC110" s="101">
        <f t="shared" si="70"/>
        <v>0.67499344829508745</v>
      </c>
      <c r="AD110" s="101">
        <f t="shared" si="70"/>
        <v>0.69400901691294559</v>
      </c>
      <c r="AE110" s="2"/>
      <c r="AO110" s="7"/>
    </row>
    <row r="111" spans="1:41">
      <c r="C111" s="11"/>
    </row>
    <row r="112" spans="1:41" s="18" customFormat="1" ht="18">
      <c r="A112" s="19" t="s">
        <v>14</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row>
    <row r="113" spans="2:41">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AE113" s="16"/>
      <c r="AL113" s="16"/>
    </row>
    <row r="114" spans="2:41" ht="15.5">
      <c r="B114" s="20" t="s">
        <v>61</v>
      </c>
    </row>
    <row r="115" spans="2:41">
      <c r="B115" s="21" t="s">
        <v>9</v>
      </c>
    </row>
    <row r="116" spans="2:41" ht="15" customHeight="1">
      <c r="B116" s="22"/>
      <c r="C116" s="68" t="s">
        <v>50</v>
      </c>
      <c r="D116" s="73"/>
      <c r="E116" s="73"/>
      <c r="F116" s="73"/>
      <c r="G116" s="73"/>
      <c r="H116" s="73"/>
      <c r="I116" s="74"/>
      <c r="J116" s="90" t="s">
        <v>66</v>
      </c>
      <c r="K116" s="91"/>
      <c r="L116" s="91"/>
      <c r="M116" s="91"/>
      <c r="N116" s="91"/>
      <c r="O116" s="91"/>
      <c r="P116" s="92"/>
      <c r="Q116" s="33" t="s">
        <v>94</v>
      </c>
      <c r="R116" s="34"/>
      <c r="S116" s="34"/>
      <c r="T116" s="34"/>
      <c r="U116" s="34"/>
      <c r="V116" s="34"/>
      <c r="W116" s="35"/>
      <c r="X116" s="42" t="s">
        <v>1</v>
      </c>
      <c r="Y116" s="43"/>
      <c r="Z116" s="43"/>
      <c r="AA116" s="43"/>
      <c r="AB116" s="43"/>
      <c r="AC116" s="43"/>
      <c r="AD116" s="44"/>
      <c r="AE116" s="2"/>
      <c r="AF116" s="143" t="s">
        <v>1</v>
      </c>
      <c r="AG116" s="143" t="s">
        <v>87</v>
      </c>
      <c r="AH116" s="143" t="s">
        <v>88</v>
      </c>
      <c r="AI116" s="2"/>
      <c r="AJ116" s="2"/>
      <c r="AK116" s="2"/>
      <c r="AL116" s="2"/>
      <c r="AM116" s="2"/>
      <c r="AN116" s="2"/>
    </row>
    <row r="117" spans="2:41" s="4" customFormat="1" ht="17.25" customHeight="1">
      <c r="B117" s="27"/>
      <c r="C117" s="75" t="s">
        <v>19</v>
      </c>
      <c r="D117" s="75" t="s">
        <v>20</v>
      </c>
      <c r="E117" s="75" t="s">
        <v>21</v>
      </c>
      <c r="F117" s="75" t="s">
        <v>22</v>
      </c>
      <c r="G117" s="75" t="s">
        <v>23</v>
      </c>
      <c r="H117" s="75" t="s">
        <v>24</v>
      </c>
      <c r="I117" s="75" t="s">
        <v>25</v>
      </c>
      <c r="J117" s="95" t="s">
        <v>26</v>
      </c>
      <c r="K117" s="95" t="s">
        <v>27</v>
      </c>
      <c r="L117" s="95" t="s">
        <v>28</v>
      </c>
      <c r="M117" s="95" t="s">
        <v>29</v>
      </c>
      <c r="N117" s="95" t="s">
        <v>30</v>
      </c>
      <c r="O117" s="95" t="s">
        <v>31</v>
      </c>
      <c r="P117" s="95" t="s">
        <v>32</v>
      </c>
      <c r="Q117" s="76" t="s">
        <v>26</v>
      </c>
      <c r="R117" s="76" t="s">
        <v>27</v>
      </c>
      <c r="S117" s="76" t="s">
        <v>28</v>
      </c>
      <c r="T117" s="76" t="s">
        <v>29</v>
      </c>
      <c r="U117" s="76" t="s">
        <v>30</v>
      </c>
      <c r="V117" s="76" t="s">
        <v>31</v>
      </c>
      <c r="W117" s="76" t="s">
        <v>32</v>
      </c>
      <c r="X117" s="77" t="s">
        <v>26</v>
      </c>
      <c r="Y117" s="77" t="s">
        <v>27</v>
      </c>
      <c r="Z117" s="77" t="s">
        <v>28</v>
      </c>
      <c r="AA117" s="77" t="s">
        <v>29</v>
      </c>
      <c r="AB117" s="77" t="s">
        <v>30</v>
      </c>
      <c r="AC117" s="77" t="s">
        <v>31</v>
      </c>
      <c r="AD117" s="77" t="s">
        <v>32</v>
      </c>
      <c r="AE117" s="2"/>
      <c r="AF117" s="143"/>
      <c r="AG117" s="143"/>
      <c r="AH117" s="143"/>
      <c r="AI117" s="2"/>
      <c r="AJ117" s="2"/>
      <c r="AK117" s="2"/>
      <c r="AL117" s="2"/>
      <c r="AM117" s="2"/>
      <c r="AN117" s="2"/>
      <c r="AO117" s="5"/>
    </row>
    <row r="118" spans="2:41" s="10" customFormat="1" ht="13">
      <c r="B118" s="28" t="s">
        <v>51</v>
      </c>
      <c r="C118" s="78">
        <v>1</v>
      </c>
      <c r="D118" s="78">
        <v>2</v>
      </c>
      <c r="E118" s="78">
        <v>3</v>
      </c>
      <c r="F118" s="78">
        <v>4</v>
      </c>
      <c r="G118" s="78">
        <v>5</v>
      </c>
      <c r="H118" s="78">
        <v>6</v>
      </c>
      <c r="I118" s="78">
        <v>7</v>
      </c>
      <c r="J118" s="96">
        <v>8</v>
      </c>
      <c r="K118" s="96">
        <v>9</v>
      </c>
      <c r="L118" s="96">
        <v>10</v>
      </c>
      <c r="M118" s="96">
        <v>11</v>
      </c>
      <c r="N118" s="96">
        <v>12</v>
      </c>
      <c r="O118" s="96">
        <v>13</v>
      </c>
      <c r="P118" s="96">
        <v>14</v>
      </c>
      <c r="Q118" s="79">
        <v>8</v>
      </c>
      <c r="R118" s="79">
        <v>9</v>
      </c>
      <c r="S118" s="79">
        <v>10</v>
      </c>
      <c r="T118" s="79">
        <v>11</v>
      </c>
      <c r="U118" s="79">
        <v>12</v>
      </c>
      <c r="V118" s="79">
        <v>13</v>
      </c>
      <c r="W118" s="79">
        <v>14</v>
      </c>
      <c r="X118" s="89">
        <v>8</v>
      </c>
      <c r="Y118" s="89">
        <v>9</v>
      </c>
      <c r="Z118" s="89">
        <v>10</v>
      </c>
      <c r="AA118" s="89">
        <v>11</v>
      </c>
      <c r="AB118" s="89">
        <v>12</v>
      </c>
      <c r="AC118" s="89">
        <v>13</v>
      </c>
      <c r="AD118" s="89">
        <v>14</v>
      </c>
      <c r="AE118" s="2"/>
      <c r="AI118" s="2"/>
      <c r="AJ118" s="2"/>
      <c r="AK118" s="2"/>
      <c r="AL118" s="2"/>
      <c r="AM118" s="2"/>
      <c r="AN118" s="2"/>
      <c r="AO118" s="9"/>
    </row>
    <row r="119" spans="2:41" s="4" customFormat="1" ht="13">
      <c r="B119" s="29" t="s">
        <v>18</v>
      </c>
      <c r="C119" s="38"/>
      <c r="D119" s="38"/>
      <c r="E119" s="62">
        <v>0.266268</v>
      </c>
      <c r="F119" s="62">
        <v>0.26696399999999998</v>
      </c>
      <c r="G119" s="62">
        <v>0.26400200000000001</v>
      </c>
      <c r="H119" s="62">
        <v>0.25523899999999999</v>
      </c>
      <c r="I119" s="62">
        <v>0.25523899999999999</v>
      </c>
      <c r="J119" s="60"/>
      <c r="K119" s="60"/>
      <c r="L119" s="60"/>
      <c r="M119" s="60"/>
      <c r="N119" s="60"/>
      <c r="O119" s="60"/>
      <c r="P119" s="60"/>
      <c r="Q119" s="36">
        <f>$H119</f>
        <v>0.25523899999999999</v>
      </c>
      <c r="R119" s="36">
        <f t="shared" ref="R119:W134" si="71">$H119</f>
        <v>0.25523899999999999</v>
      </c>
      <c r="S119" s="36">
        <f t="shared" si="71"/>
        <v>0.25523899999999999</v>
      </c>
      <c r="T119" s="36">
        <f t="shared" si="71"/>
        <v>0.25523899999999999</v>
      </c>
      <c r="U119" s="36">
        <f t="shared" si="71"/>
        <v>0.25523899999999999</v>
      </c>
      <c r="V119" s="36">
        <f t="shared" si="71"/>
        <v>0.25523899999999999</v>
      </c>
      <c r="W119" s="36">
        <f t="shared" si="71"/>
        <v>0.25523899999999999</v>
      </c>
      <c r="X119" s="139">
        <f t="shared" ref="X119:X136" si="72">CHOOSE($AH119,Q119,J119)</f>
        <v>0.25523899999999999</v>
      </c>
      <c r="Y119" s="139">
        <f t="shared" ref="Y119:Y136" si="73">CHOOSE($AH119,R119,K119)</f>
        <v>0.25523899999999999</v>
      </c>
      <c r="Z119" s="139">
        <f t="shared" ref="Z119:Z136" si="74">CHOOSE($AH119,S119,L119)</f>
        <v>0.25523899999999999</v>
      </c>
      <c r="AA119" s="139">
        <f t="shared" ref="AA119:AA136" si="75">CHOOSE($AH119,T119,M119)</f>
        <v>0.25523899999999999</v>
      </c>
      <c r="AB119" s="139">
        <f t="shared" ref="AB119:AB136" si="76">CHOOSE($AH119,U119,N119)</f>
        <v>0.25523899999999999</v>
      </c>
      <c r="AC119" s="139">
        <f t="shared" ref="AC119:AC136" si="77">CHOOSE($AH119,V119,O119)</f>
        <v>0.25523899999999999</v>
      </c>
      <c r="AD119" s="139">
        <f t="shared" ref="AD119:AD136" si="78">CHOOSE($AH119,W119,P119)</f>
        <v>0.25523899999999999</v>
      </c>
      <c r="AE119" s="2"/>
      <c r="AF119" s="113" t="s">
        <v>52</v>
      </c>
      <c r="AG119" s="31"/>
      <c r="AH119" s="54">
        <f t="shared" ref="AH119:AH136" si="79">IF(AG119="Company forecast",2,1)</f>
        <v>1</v>
      </c>
      <c r="AI119" s="2"/>
      <c r="AJ119" s="2"/>
      <c r="AK119" s="2"/>
      <c r="AL119" s="2"/>
      <c r="AM119" s="2"/>
      <c r="AN119" s="2"/>
      <c r="AO119" s="3"/>
    </row>
    <row r="120" spans="2:41" s="4" customFormat="1" ht="13">
      <c r="B120" s="29" t="s">
        <v>33</v>
      </c>
      <c r="C120" s="38"/>
      <c r="D120" s="38"/>
      <c r="E120" s="62">
        <v>0.309224</v>
      </c>
      <c r="F120" s="62">
        <v>0.31217099999999998</v>
      </c>
      <c r="G120" s="62">
        <v>0.31067699999999998</v>
      </c>
      <c r="H120" s="62">
        <v>0.30547400000000002</v>
      </c>
      <c r="I120" s="62">
        <v>0.30547400000000002</v>
      </c>
      <c r="J120" s="60"/>
      <c r="K120" s="60"/>
      <c r="L120" s="60"/>
      <c r="M120" s="60"/>
      <c r="N120" s="60"/>
      <c r="O120" s="60"/>
      <c r="P120" s="60"/>
      <c r="Q120" s="36">
        <f t="shared" ref="Q120:W135" si="80">$H120</f>
        <v>0.30547400000000002</v>
      </c>
      <c r="R120" s="36">
        <f t="shared" si="71"/>
        <v>0.30547400000000002</v>
      </c>
      <c r="S120" s="36">
        <f t="shared" si="71"/>
        <v>0.30547400000000002</v>
      </c>
      <c r="T120" s="36">
        <f t="shared" si="71"/>
        <v>0.30547400000000002</v>
      </c>
      <c r="U120" s="36">
        <f t="shared" si="71"/>
        <v>0.30547400000000002</v>
      </c>
      <c r="V120" s="36">
        <f t="shared" si="71"/>
        <v>0.30547400000000002</v>
      </c>
      <c r="W120" s="36">
        <f t="shared" si="71"/>
        <v>0.30547400000000002</v>
      </c>
      <c r="X120" s="139">
        <f t="shared" si="72"/>
        <v>0.30547400000000002</v>
      </c>
      <c r="Y120" s="139">
        <f t="shared" si="73"/>
        <v>0.30547400000000002</v>
      </c>
      <c r="Z120" s="139">
        <f t="shared" si="74"/>
        <v>0.30547400000000002</v>
      </c>
      <c r="AA120" s="139">
        <f t="shared" si="75"/>
        <v>0.30547400000000002</v>
      </c>
      <c r="AB120" s="139">
        <f t="shared" si="76"/>
        <v>0.30547400000000002</v>
      </c>
      <c r="AC120" s="139">
        <f t="shared" si="77"/>
        <v>0.30547400000000002</v>
      </c>
      <c r="AD120" s="139">
        <f t="shared" si="78"/>
        <v>0.30547400000000002</v>
      </c>
      <c r="AE120" s="2"/>
      <c r="AF120" s="113" t="s">
        <v>52</v>
      </c>
      <c r="AG120" s="31"/>
      <c r="AH120" s="54">
        <f t="shared" si="79"/>
        <v>1</v>
      </c>
      <c r="AI120" s="2"/>
      <c r="AJ120" s="2"/>
      <c r="AK120" s="2"/>
      <c r="AL120" s="2"/>
      <c r="AM120" s="2"/>
      <c r="AN120" s="2"/>
      <c r="AO120" s="6"/>
    </row>
    <row r="121" spans="2:41" s="4" customFormat="1" ht="13">
      <c r="B121" s="29" t="s">
        <v>34</v>
      </c>
      <c r="C121" s="38"/>
      <c r="D121" s="38"/>
      <c r="E121" s="62">
        <v>0.31115300000000001</v>
      </c>
      <c r="F121" s="62">
        <v>0.31626399999999999</v>
      </c>
      <c r="G121" s="62">
        <v>0.316664</v>
      </c>
      <c r="H121" s="62">
        <v>0.31478499999999998</v>
      </c>
      <c r="I121" s="62">
        <v>0.31478499999999998</v>
      </c>
      <c r="J121" s="60"/>
      <c r="K121" s="60"/>
      <c r="L121" s="60"/>
      <c r="M121" s="60"/>
      <c r="N121" s="60"/>
      <c r="O121" s="60"/>
      <c r="P121" s="60"/>
      <c r="Q121" s="36">
        <f t="shared" si="80"/>
        <v>0.31478499999999998</v>
      </c>
      <c r="R121" s="36">
        <f t="shared" si="71"/>
        <v>0.31478499999999998</v>
      </c>
      <c r="S121" s="36">
        <f t="shared" si="71"/>
        <v>0.31478499999999998</v>
      </c>
      <c r="T121" s="36">
        <f t="shared" si="71"/>
        <v>0.31478499999999998</v>
      </c>
      <c r="U121" s="36">
        <f t="shared" si="71"/>
        <v>0.31478499999999998</v>
      </c>
      <c r="V121" s="36">
        <f t="shared" si="71"/>
        <v>0.31478499999999998</v>
      </c>
      <c r="W121" s="36">
        <f t="shared" si="71"/>
        <v>0.31478499999999998</v>
      </c>
      <c r="X121" s="139">
        <f t="shared" si="72"/>
        <v>0.31478499999999998</v>
      </c>
      <c r="Y121" s="139">
        <f t="shared" si="73"/>
        <v>0.31478499999999998</v>
      </c>
      <c r="Z121" s="139">
        <f t="shared" si="74"/>
        <v>0.31478499999999998</v>
      </c>
      <c r="AA121" s="139">
        <f t="shared" si="75"/>
        <v>0.31478499999999998</v>
      </c>
      <c r="AB121" s="139">
        <f t="shared" si="76"/>
        <v>0.31478499999999998</v>
      </c>
      <c r="AC121" s="139">
        <f t="shared" si="77"/>
        <v>0.31478499999999998</v>
      </c>
      <c r="AD121" s="139">
        <f t="shared" si="78"/>
        <v>0.31478499999999998</v>
      </c>
      <c r="AE121" s="2"/>
      <c r="AF121" s="113" t="s">
        <v>52</v>
      </c>
      <c r="AG121" s="31"/>
      <c r="AH121" s="54">
        <f t="shared" si="79"/>
        <v>1</v>
      </c>
      <c r="AI121" s="2"/>
      <c r="AJ121" s="2"/>
      <c r="AK121" s="2"/>
      <c r="AL121" s="2"/>
      <c r="AM121" s="2"/>
      <c r="AN121" s="2"/>
      <c r="AO121" s="6"/>
    </row>
    <row r="122" spans="2:41" s="4" customFormat="1" ht="13">
      <c r="B122" s="29" t="s">
        <v>35</v>
      </c>
      <c r="C122" s="38"/>
      <c r="D122" s="38"/>
      <c r="E122" s="62">
        <v>0.26070599999999999</v>
      </c>
      <c r="F122" s="62">
        <v>0.25861999999999996</v>
      </c>
      <c r="G122" s="62">
        <v>0.25506499999999999</v>
      </c>
      <c r="H122" s="62">
        <v>0.24613399999999999</v>
      </c>
      <c r="I122" s="62">
        <v>0.24613399999999999</v>
      </c>
      <c r="J122" s="60"/>
      <c r="K122" s="60"/>
      <c r="L122" s="60"/>
      <c r="M122" s="60"/>
      <c r="N122" s="60"/>
      <c r="O122" s="60"/>
      <c r="P122" s="60"/>
      <c r="Q122" s="36">
        <f t="shared" si="80"/>
        <v>0.24613399999999999</v>
      </c>
      <c r="R122" s="36">
        <f t="shared" si="71"/>
        <v>0.24613399999999999</v>
      </c>
      <c r="S122" s="36">
        <f t="shared" si="71"/>
        <v>0.24613399999999999</v>
      </c>
      <c r="T122" s="36">
        <f t="shared" si="71"/>
        <v>0.24613399999999999</v>
      </c>
      <c r="U122" s="36">
        <f t="shared" si="71"/>
        <v>0.24613399999999999</v>
      </c>
      <c r="V122" s="36">
        <f t="shared" si="71"/>
        <v>0.24613399999999999</v>
      </c>
      <c r="W122" s="36">
        <f t="shared" si="71"/>
        <v>0.24613399999999999</v>
      </c>
      <c r="X122" s="139">
        <f t="shared" si="72"/>
        <v>0.24613399999999999</v>
      </c>
      <c r="Y122" s="139">
        <f t="shared" si="73"/>
        <v>0.24613399999999999</v>
      </c>
      <c r="Z122" s="139">
        <f t="shared" si="74"/>
        <v>0.24613399999999999</v>
      </c>
      <c r="AA122" s="139">
        <f t="shared" si="75"/>
        <v>0.24613399999999999</v>
      </c>
      <c r="AB122" s="139">
        <f t="shared" si="76"/>
        <v>0.24613399999999999</v>
      </c>
      <c r="AC122" s="139">
        <f t="shared" si="77"/>
        <v>0.24613399999999999</v>
      </c>
      <c r="AD122" s="139">
        <f t="shared" si="78"/>
        <v>0.24613399999999999</v>
      </c>
      <c r="AE122" s="2"/>
      <c r="AF122" s="113" t="s">
        <v>52</v>
      </c>
      <c r="AG122" s="31"/>
      <c r="AH122" s="54">
        <f t="shared" si="79"/>
        <v>1</v>
      </c>
      <c r="AI122" s="2"/>
      <c r="AJ122" s="2"/>
      <c r="AK122" s="2"/>
      <c r="AL122" s="2"/>
      <c r="AM122" s="2"/>
      <c r="AN122" s="2"/>
      <c r="AO122" s="6"/>
    </row>
    <row r="123" spans="2:41" s="4" customFormat="1" ht="13">
      <c r="B123" s="29" t="s">
        <v>80</v>
      </c>
      <c r="C123" s="38"/>
      <c r="D123" s="38"/>
      <c r="E123" s="62">
        <v>0.28615841086109611</v>
      </c>
      <c r="F123" s="62">
        <v>0.28866946212907951</v>
      </c>
      <c r="G123" s="62">
        <v>0.28662589185692883</v>
      </c>
      <c r="H123" s="62">
        <v>0.2804069005843069</v>
      </c>
      <c r="I123" s="62" t="s">
        <v>95</v>
      </c>
      <c r="J123" s="60"/>
      <c r="K123" s="60"/>
      <c r="L123" s="60"/>
      <c r="M123" s="60"/>
      <c r="N123" s="60"/>
      <c r="O123" s="60"/>
      <c r="P123" s="60"/>
      <c r="Q123" s="36">
        <f t="shared" si="80"/>
        <v>0.2804069005843069</v>
      </c>
      <c r="R123" s="36">
        <f t="shared" si="71"/>
        <v>0.2804069005843069</v>
      </c>
      <c r="S123" s="36">
        <f t="shared" si="71"/>
        <v>0.2804069005843069</v>
      </c>
      <c r="T123" s="36">
        <f t="shared" si="71"/>
        <v>0.2804069005843069</v>
      </c>
      <c r="U123" s="36">
        <f t="shared" si="71"/>
        <v>0.2804069005843069</v>
      </c>
      <c r="V123" s="36">
        <f t="shared" si="71"/>
        <v>0.2804069005843069</v>
      </c>
      <c r="W123" s="36">
        <f t="shared" si="71"/>
        <v>0.2804069005843069</v>
      </c>
      <c r="X123" s="139">
        <f t="shared" si="72"/>
        <v>0.2804069005843069</v>
      </c>
      <c r="Y123" s="139">
        <f t="shared" si="73"/>
        <v>0.2804069005843069</v>
      </c>
      <c r="Z123" s="139">
        <f t="shared" si="74"/>
        <v>0.2804069005843069</v>
      </c>
      <c r="AA123" s="139">
        <f t="shared" si="75"/>
        <v>0.2804069005843069</v>
      </c>
      <c r="AB123" s="139">
        <f t="shared" si="76"/>
        <v>0.2804069005843069</v>
      </c>
      <c r="AC123" s="139">
        <f t="shared" si="77"/>
        <v>0.2804069005843069</v>
      </c>
      <c r="AD123" s="139">
        <f t="shared" si="78"/>
        <v>0.2804069005843069</v>
      </c>
      <c r="AE123" s="2"/>
      <c r="AF123" s="113" t="s">
        <v>52</v>
      </c>
      <c r="AG123" s="31"/>
      <c r="AH123" s="54">
        <f t="shared" si="79"/>
        <v>1</v>
      </c>
      <c r="AI123" s="2"/>
      <c r="AJ123" s="2"/>
      <c r="AK123" s="2"/>
      <c r="AL123" s="2"/>
      <c r="AM123" s="2"/>
      <c r="AN123" s="2"/>
      <c r="AO123" s="6"/>
    </row>
    <row r="124" spans="2:41" s="4" customFormat="1" ht="13">
      <c r="B124" s="29" t="s">
        <v>36</v>
      </c>
      <c r="C124" s="38"/>
      <c r="D124" s="38"/>
      <c r="E124" s="62">
        <v>0.28666399999999997</v>
      </c>
      <c r="F124" s="62">
        <v>0.28915600000000002</v>
      </c>
      <c r="G124" s="62">
        <v>0.28711200000000003</v>
      </c>
      <c r="H124" s="62">
        <v>0.28091100000000002</v>
      </c>
      <c r="I124" s="62">
        <v>0.28091100000000002</v>
      </c>
      <c r="J124" s="60"/>
      <c r="K124" s="60"/>
      <c r="L124" s="60"/>
      <c r="M124" s="60"/>
      <c r="N124" s="60"/>
      <c r="O124" s="60"/>
      <c r="P124" s="60"/>
      <c r="Q124" s="36">
        <f t="shared" si="80"/>
        <v>0.28091100000000002</v>
      </c>
      <c r="R124" s="36">
        <f t="shared" si="71"/>
        <v>0.28091100000000002</v>
      </c>
      <c r="S124" s="36">
        <f t="shared" si="71"/>
        <v>0.28091100000000002</v>
      </c>
      <c r="T124" s="36">
        <f t="shared" si="71"/>
        <v>0.28091100000000002</v>
      </c>
      <c r="U124" s="36">
        <f t="shared" si="71"/>
        <v>0.28091100000000002</v>
      </c>
      <c r="V124" s="36">
        <f t="shared" si="71"/>
        <v>0.28091100000000002</v>
      </c>
      <c r="W124" s="36">
        <f t="shared" si="71"/>
        <v>0.28091100000000002</v>
      </c>
      <c r="X124" s="139">
        <f t="shared" si="72"/>
        <v>0.28091100000000002</v>
      </c>
      <c r="Y124" s="139">
        <f t="shared" si="73"/>
        <v>0.28091100000000002</v>
      </c>
      <c r="Z124" s="139">
        <f t="shared" si="74"/>
        <v>0.28091100000000002</v>
      </c>
      <c r="AA124" s="139">
        <f t="shared" si="75"/>
        <v>0.28091100000000002</v>
      </c>
      <c r="AB124" s="139">
        <f t="shared" si="76"/>
        <v>0.28091100000000002</v>
      </c>
      <c r="AC124" s="139">
        <f t="shared" si="77"/>
        <v>0.28091100000000002</v>
      </c>
      <c r="AD124" s="139">
        <f t="shared" si="78"/>
        <v>0.28091100000000002</v>
      </c>
      <c r="AE124" s="2"/>
      <c r="AF124" s="113" t="s">
        <v>52</v>
      </c>
      <c r="AG124" s="31"/>
      <c r="AH124" s="54">
        <f t="shared" si="79"/>
        <v>1</v>
      </c>
      <c r="AI124" s="2"/>
      <c r="AJ124" s="2"/>
      <c r="AK124" s="2"/>
      <c r="AL124" s="2"/>
      <c r="AM124" s="2"/>
      <c r="AN124" s="2"/>
      <c r="AO124" s="6"/>
    </row>
    <row r="125" spans="2:41" s="4" customFormat="1" ht="13">
      <c r="B125" s="29" t="s">
        <v>37</v>
      </c>
      <c r="C125" s="38"/>
      <c r="D125" s="38"/>
      <c r="E125" s="62" t="s">
        <v>95</v>
      </c>
      <c r="F125" s="62" t="s">
        <v>95</v>
      </c>
      <c r="G125" s="62" t="s">
        <v>95</v>
      </c>
      <c r="H125" s="62">
        <v>0.22578574799308906</v>
      </c>
      <c r="I125" s="62">
        <v>0.22578574799308906</v>
      </c>
      <c r="J125" s="60"/>
      <c r="K125" s="60"/>
      <c r="L125" s="60"/>
      <c r="M125" s="60"/>
      <c r="N125" s="60"/>
      <c r="O125" s="60"/>
      <c r="P125" s="60"/>
      <c r="Q125" s="36">
        <f t="shared" si="80"/>
        <v>0.22578574799308906</v>
      </c>
      <c r="R125" s="36">
        <f t="shared" si="71"/>
        <v>0.22578574799308906</v>
      </c>
      <c r="S125" s="36">
        <f t="shared" si="71"/>
        <v>0.22578574799308906</v>
      </c>
      <c r="T125" s="36">
        <f t="shared" si="71"/>
        <v>0.22578574799308906</v>
      </c>
      <c r="U125" s="36">
        <f t="shared" si="71"/>
        <v>0.22578574799308906</v>
      </c>
      <c r="V125" s="36">
        <f t="shared" si="71"/>
        <v>0.22578574799308906</v>
      </c>
      <c r="W125" s="36">
        <f t="shared" si="71"/>
        <v>0.22578574799308906</v>
      </c>
      <c r="X125" s="139">
        <f t="shared" si="72"/>
        <v>0.22578574799308906</v>
      </c>
      <c r="Y125" s="139">
        <f t="shared" si="73"/>
        <v>0.22578574799308906</v>
      </c>
      <c r="Z125" s="139">
        <f t="shared" si="74"/>
        <v>0.22578574799308906</v>
      </c>
      <c r="AA125" s="139">
        <f t="shared" si="75"/>
        <v>0.22578574799308906</v>
      </c>
      <c r="AB125" s="139">
        <f t="shared" si="76"/>
        <v>0.22578574799308906</v>
      </c>
      <c r="AC125" s="139">
        <f t="shared" si="77"/>
        <v>0.22578574799308906</v>
      </c>
      <c r="AD125" s="139">
        <f t="shared" si="78"/>
        <v>0.22578574799308906</v>
      </c>
      <c r="AE125" s="2"/>
      <c r="AF125" s="113" t="s">
        <v>52</v>
      </c>
      <c r="AG125" s="31"/>
      <c r="AH125" s="54">
        <f t="shared" si="79"/>
        <v>1</v>
      </c>
      <c r="AI125" s="2"/>
      <c r="AJ125" s="2"/>
      <c r="AK125" s="2"/>
      <c r="AL125" s="2"/>
      <c r="AM125" s="2"/>
      <c r="AN125" s="2"/>
      <c r="AO125" s="6"/>
    </row>
    <row r="126" spans="2:41" s="4" customFormat="1" ht="13">
      <c r="B126" s="29" t="s">
        <v>38</v>
      </c>
      <c r="C126" s="38"/>
      <c r="D126" s="38"/>
      <c r="E126" s="62">
        <v>0.31222</v>
      </c>
      <c r="F126" s="62">
        <v>0.30933499999999997</v>
      </c>
      <c r="G126" s="62">
        <v>0.30376300000000001</v>
      </c>
      <c r="H126" s="62">
        <v>0.30046500000000004</v>
      </c>
      <c r="I126" s="62">
        <v>0.30046500000000004</v>
      </c>
      <c r="J126" s="60"/>
      <c r="K126" s="60"/>
      <c r="L126" s="60"/>
      <c r="M126" s="60"/>
      <c r="N126" s="60"/>
      <c r="O126" s="60"/>
      <c r="P126" s="60"/>
      <c r="Q126" s="36">
        <f t="shared" si="80"/>
        <v>0.30046500000000004</v>
      </c>
      <c r="R126" s="36">
        <f t="shared" si="71"/>
        <v>0.30046500000000004</v>
      </c>
      <c r="S126" s="36">
        <f t="shared" si="71"/>
        <v>0.30046500000000004</v>
      </c>
      <c r="T126" s="36">
        <f t="shared" si="71"/>
        <v>0.30046500000000004</v>
      </c>
      <c r="U126" s="36">
        <f t="shared" si="71"/>
        <v>0.30046500000000004</v>
      </c>
      <c r="V126" s="36">
        <f t="shared" si="71"/>
        <v>0.30046500000000004</v>
      </c>
      <c r="W126" s="36">
        <f t="shared" si="71"/>
        <v>0.30046500000000004</v>
      </c>
      <c r="X126" s="139">
        <f t="shared" si="72"/>
        <v>0.30046500000000004</v>
      </c>
      <c r="Y126" s="139">
        <f t="shared" si="73"/>
        <v>0.30046500000000004</v>
      </c>
      <c r="Z126" s="139">
        <f t="shared" si="74"/>
        <v>0.30046500000000004</v>
      </c>
      <c r="AA126" s="139">
        <f t="shared" si="75"/>
        <v>0.30046500000000004</v>
      </c>
      <c r="AB126" s="139">
        <f t="shared" si="76"/>
        <v>0.30046500000000004</v>
      </c>
      <c r="AC126" s="139">
        <f t="shared" si="77"/>
        <v>0.30046500000000004</v>
      </c>
      <c r="AD126" s="139">
        <f t="shared" si="78"/>
        <v>0.30046500000000004</v>
      </c>
      <c r="AE126" s="2"/>
      <c r="AF126" s="113" t="s">
        <v>52</v>
      </c>
      <c r="AG126" s="31"/>
      <c r="AH126" s="54">
        <f t="shared" si="79"/>
        <v>1</v>
      </c>
      <c r="AI126" s="2"/>
      <c r="AJ126" s="2"/>
      <c r="AK126" s="2"/>
      <c r="AL126" s="2"/>
      <c r="AM126" s="2"/>
      <c r="AN126" s="2"/>
      <c r="AO126" s="6"/>
    </row>
    <row r="127" spans="2:41" s="4" customFormat="1" ht="13">
      <c r="B127" s="29" t="s">
        <v>39</v>
      </c>
      <c r="C127" s="38"/>
      <c r="D127" s="38"/>
      <c r="E127" s="62">
        <v>0.28422199999999997</v>
      </c>
      <c r="F127" s="62">
        <v>0.28631099999999998</v>
      </c>
      <c r="G127" s="62">
        <v>0.28510400000000002</v>
      </c>
      <c r="H127" s="62">
        <v>0.27984200000000004</v>
      </c>
      <c r="I127" s="62">
        <v>0.27984200000000004</v>
      </c>
      <c r="J127" s="60"/>
      <c r="K127" s="60"/>
      <c r="L127" s="60"/>
      <c r="M127" s="60"/>
      <c r="N127" s="60"/>
      <c r="O127" s="60"/>
      <c r="P127" s="60"/>
      <c r="Q127" s="36">
        <f t="shared" si="80"/>
        <v>0.27984200000000004</v>
      </c>
      <c r="R127" s="36">
        <f t="shared" si="71"/>
        <v>0.27984200000000004</v>
      </c>
      <c r="S127" s="36">
        <f t="shared" si="71"/>
        <v>0.27984200000000004</v>
      </c>
      <c r="T127" s="36">
        <f>$H127</f>
        <v>0.27984200000000004</v>
      </c>
      <c r="U127" s="36">
        <f t="shared" si="71"/>
        <v>0.27984200000000004</v>
      </c>
      <c r="V127" s="36">
        <f t="shared" si="71"/>
        <v>0.27984200000000004</v>
      </c>
      <c r="W127" s="36">
        <f t="shared" si="71"/>
        <v>0.27984200000000004</v>
      </c>
      <c r="X127" s="139">
        <f t="shared" si="72"/>
        <v>0.27984200000000004</v>
      </c>
      <c r="Y127" s="139">
        <f t="shared" si="73"/>
        <v>0.27984200000000004</v>
      </c>
      <c r="Z127" s="139">
        <f t="shared" si="74"/>
        <v>0.27984200000000004</v>
      </c>
      <c r="AA127" s="139">
        <f t="shared" si="75"/>
        <v>0.27984200000000004</v>
      </c>
      <c r="AB127" s="139">
        <f t="shared" si="76"/>
        <v>0.27984200000000004</v>
      </c>
      <c r="AC127" s="139">
        <f t="shared" si="77"/>
        <v>0.27984200000000004</v>
      </c>
      <c r="AD127" s="139">
        <f t="shared" si="78"/>
        <v>0.27984200000000004</v>
      </c>
      <c r="AE127" s="2"/>
      <c r="AF127" s="113" t="s">
        <v>52</v>
      </c>
      <c r="AG127" s="31"/>
      <c r="AH127" s="54">
        <f t="shared" si="79"/>
        <v>1</v>
      </c>
      <c r="AI127" s="2"/>
      <c r="AJ127" s="2"/>
      <c r="AK127" s="2"/>
      <c r="AL127" s="2"/>
      <c r="AM127" s="2"/>
      <c r="AN127" s="2"/>
      <c r="AO127" s="6"/>
    </row>
    <row r="128" spans="2:41" s="4" customFormat="1" ht="13">
      <c r="B128" s="29" t="s">
        <v>40</v>
      </c>
      <c r="C128" s="38"/>
      <c r="D128" s="38"/>
      <c r="E128" s="62">
        <v>0.227966</v>
      </c>
      <c r="F128" s="62">
        <v>0.22683200000000001</v>
      </c>
      <c r="G128" s="62">
        <v>0.224105</v>
      </c>
      <c r="H128" s="62">
        <v>0.21548899999999999</v>
      </c>
      <c r="I128" s="62">
        <v>0.21548899999999999</v>
      </c>
      <c r="J128" s="60"/>
      <c r="K128" s="60"/>
      <c r="L128" s="60"/>
      <c r="M128" s="60"/>
      <c r="N128" s="60"/>
      <c r="O128" s="60"/>
      <c r="P128" s="60"/>
      <c r="Q128" s="36">
        <f t="shared" si="80"/>
        <v>0.21548899999999999</v>
      </c>
      <c r="R128" s="36">
        <f t="shared" si="71"/>
        <v>0.21548899999999999</v>
      </c>
      <c r="S128" s="36">
        <f t="shared" si="71"/>
        <v>0.21548899999999999</v>
      </c>
      <c r="T128" s="36">
        <f t="shared" si="71"/>
        <v>0.21548899999999999</v>
      </c>
      <c r="U128" s="36">
        <f t="shared" si="71"/>
        <v>0.21548899999999999</v>
      </c>
      <c r="V128" s="36">
        <f t="shared" si="71"/>
        <v>0.21548899999999999</v>
      </c>
      <c r="W128" s="36">
        <f t="shared" si="71"/>
        <v>0.21548899999999999</v>
      </c>
      <c r="X128" s="139">
        <f t="shared" si="72"/>
        <v>0.21548899999999999</v>
      </c>
      <c r="Y128" s="139">
        <f t="shared" si="73"/>
        <v>0.21548899999999999</v>
      </c>
      <c r="Z128" s="139">
        <f t="shared" si="74"/>
        <v>0.21548899999999999</v>
      </c>
      <c r="AA128" s="139">
        <f t="shared" si="75"/>
        <v>0.21548899999999999</v>
      </c>
      <c r="AB128" s="139">
        <f t="shared" si="76"/>
        <v>0.21548899999999999</v>
      </c>
      <c r="AC128" s="139">
        <f t="shared" si="77"/>
        <v>0.21548899999999999</v>
      </c>
      <c r="AD128" s="139">
        <f t="shared" si="78"/>
        <v>0.21548899999999999</v>
      </c>
      <c r="AE128" s="2"/>
      <c r="AF128" s="113" t="s">
        <v>52</v>
      </c>
      <c r="AG128" s="31"/>
      <c r="AH128" s="54">
        <f t="shared" si="79"/>
        <v>1</v>
      </c>
      <c r="AI128" s="2"/>
      <c r="AJ128" s="2"/>
      <c r="AK128" s="2"/>
      <c r="AL128" s="2"/>
      <c r="AM128" s="2"/>
      <c r="AN128" s="2"/>
      <c r="AO128" s="6"/>
    </row>
    <row r="129" spans="1:41" s="4" customFormat="1" ht="13">
      <c r="B129" s="29" t="s">
        <v>41</v>
      </c>
      <c r="C129" s="38"/>
      <c r="D129" s="38"/>
      <c r="E129" s="62">
        <v>0.28873100000000002</v>
      </c>
      <c r="F129" s="62">
        <v>0.29082599999999997</v>
      </c>
      <c r="G129" s="62">
        <v>0.289072</v>
      </c>
      <c r="H129" s="62">
        <v>0.28269699999999998</v>
      </c>
      <c r="I129" s="62">
        <v>0.28269699999999998</v>
      </c>
      <c r="J129" s="60"/>
      <c r="K129" s="60"/>
      <c r="L129" s="60"/>
      <c r="M129" s="60"/>
      <c r="N129" s="60"/>
      <c r="O129" s="60"/>
      <c r="P129" s="60"/>
      <c r="Q129" s="36">
        <f t="shared" si="80"/>
        <v>0.28269699999999998</v>
      </c>
      <c r="R129" s="36">
        <f t="shared" si="71"/>
        <v>0.28269699999999998</v>
      </c>
      <c r="S129" s="36">
        <f t="shared" si="71"/>
        <v>0.28269699999999998</v>
      </c>
      <c r="T129" s="36">
        <f t="shared" si="71"/>
        <v>0.28269699999999998</v>
      </c>
      <c r="U129" s="36">
        <f t="shared" si="71"/>
        <v>0.28269699999999998</v>
      </c>
      <c r="V129" s="36">
        <f t="shared" si="71"/>
        <v>0.28269699999999998</v>
      </c>
      <c r="W129" s="36">
        <f t="shared" si="71"/>
        <v>0.28269699999999998</v>
      </c>
      <c r="X129" s="139">
        <f t="shared" si="72"/>
        <v>0.28269699999999998</v>
      </c>
      <c r="Y129" s="139">
        <f t="shared" si="73"/>
        <v>0.28269699999999998</v>
      </c>
      <c r="Z129" s="139">
        <f t="shared" si="74"/>
        <v>0.28269699999999998</v>
      </c>
      <c r="AA129" s="139">
        <f t="shared" si="75"/>
        <v>0.28269699999999998</v>
      </c>
      <c r="AB129" s="139">
        <f t="shared" si="76"/>
        <v>0.28269699999999998</v>
      </c>
      <c r="AC129" s="139">
        <f t="shared" si="77"/>
        <v>0.28269699999999998</v>
      </c>
      <c r="AD129" s="139">
        <f t="shared" si="78"/>
        <v>0.28269699999999998</v>
      </c>
      <c r="AE129" s="2"/>
      <c r="AF129" s="113" t="s">
        <v>52</v>
      </c>
      <c r="AG129" s="31"/>
      <c r="AH129" s="54">
        <f t="shared" si="79"/>
        <v>1</v>
      </c>
      <c r="AI129" s="2"/>
      <c r="AJ129" s="2"/>
      <c r="AK129" s="2"/>
      <c r="AL129" s="2"/>
      <c r="AM129" s="2"/>
      <c r="AN129" s="2"/>
      <c r="AO129" s="6"/>
    </row>
    <row r="130" spans="1:41" s="4" customFormat="1" ht="13">
      <c r="B130" s="29" t="s">
        <v>42</v>
      </c>
      <c r="C130" s="38"/>
      <c r="D130" s="38"/>
      <c r="E130" s="62">
        <v>0.28353600000000001</v>
      </c>
      <c r="F130" s="62">
        <v>0.28196500000000002</v>
      </c>
      <c r="G130" s="62">
        <v>0.27837599999999996</v>
      </c>
      <c r="H130" s="62">
        <v>0.26967800000000003</v>
      </c>
      <c r="I130" s="62">
        <v>0.26967800000000003</v>
      </c>
      <c r="J130" s="60"/>
      <c r="K130" s="60"/>
      <c r="L130" s="60"/>
      <c r="M130" s="60"/>
      <c r="N130" s="60"/>
      <c r="O130" s="60"/>
      <c r="P130" s="60"/>
      <c r="Q130" s="36">
        <f t="shared" si="80"/>
        <v>0.26967800000000003</v>
      </c>
      <c r="R130" s="36">
        <f t="shared" si="71"/>
        <v>0.26967800000000003</v>
      </c>
      <c r="S130" s="36">
        <f t="shared" si="71"/>
        <v>0.26967800000000003</v>
      </c>
      <c r="T130" s="36">
        <f t="shared" si="71"/>
        <v>0.26967800000000003</v>
      </c>
      <c r="U130" s="36">
        <f t="shared" si="71"/>
        <v>0.26967800000000003</v>
      </c>
      <c r="V130" s="36">
        <f t="shared" si="71"/>
        <v>0.26967800000000003</v>
      </c>
      <c r="W130" s="36">
        <f t="shared" si="71"/>
        <v>0.26967800000000003</v>
      </c>
      <c r="X130" s="139">
        <f t="shared" si="72"/>
        <v>0.26967800000000003</v>
      </c>
      <c r="Y130" s="139">
        <f t="shared" si="73"/>
        <v>0.26967800000000003</v>
      </c>
      <c r="Z130" s="139">
        <f t="shared" si="74"/>
        <v>0.26967800000000003</v>
      </c>
      <c r="AA130" s="139">
        <f t="shared" si="75"/>
        <v>0.26967800000000003</v>
      </c>
      <c r="AB130" s="139">
        <f t="shared" si="76"/>
        <v>0.26967800000000003</v>
      </c>
      <c r="AC130" s="139">
        <f t="shared" si="77"/>
        <v>0.26967800000000003</v>
      </c>
      <c r="AD130" s="139">
        <f t="shared" si="78"/>
        <v>0.26967800000000003</v>
      </c>
      <c r="AE130" s="2"/>
      <c r="AF130" s="113" t="s">
        <v>52</v>
      </c>
      <c r="AG130" s="31"/>
      <c r="AH130" s="54">
        <f t="shared" si="79"/>
        <v>1</v>
      </c>
      <c r="AI130" s="2"/>
      <c r="AJ130" s="2"/>
      <c r="AK130" s="2"/>
      <c r="AL130" s="2"/>
      <c r="AM130" s="2"/>
      <c r="AN130" s="2"/>
      <c r="AO130" s="6"/>
    </row>
    <row r="131" spans="1:41" s="4" customFormat="1" ht="13">
      <c r="B131" s="29" t="s">
        <v>43</v>
      </c>
      <c r="C131" s="38"/>
      <c r="D131" s="38"/>
      <c r="E131" s="62">
        <v>0.24538299999999999</v>
      </c>
      <c r="F131" s="62">
        <v>0.24408299999999999</v>
      </c>
      <c r="G131" s="62">
        <v>0.24100100000000002</v>
      </c>
      <c r="H131" s="62">
        <v>0.23167400000000002</v>
      </c>
      <c r="I131" s="62">
        <v>0.23167400000000002</v>
      </c>
      <c r="J131" s="60"/>
      <c r="K131" s="60"/>
      <c r="L131" s="60"/>
      <c r="M131" s="60"/>
      <c r="N131" s="60"/>
      <c r="O131" s="60"/>
      <c r="P131" s="60"/>
      <c r="Q131" s="36">
        <f t="shared" si="80"/>
        <v>0.23167400000000002</v>
      </c>
      <c r="R131" s="36">
        <f t="shared" si="71"/>
        <v>0.23167400000000002</v>
      </c>
      <c r="S131" s="36">
        <f t="shared" si="71"/>
        <v>0.23167400000000002</v>
      </c>
      <c r="T131" s="36">
        <f t="shared" si="71"/>
        <v>0.23167400000000002</v>
      </c>
      <c r="U131" s="36">
        <f t="shared" si="71"/>
        <v>0.23167400000000002</v>
      </c>
      <c r="V131" s="36">
        <f t="shared" si="71"/>
        <v>0.23167400000000002</v>
      </c>
      <c r="W131" s="36">
        <f t="shared" si="71"/>
        <v>0.23167400000000002</v>
      </c>
      <c r="X131" s="139">
        <f t="shared" si="72"/>
        <v>0.23167400000000002</v>
      </c>
      <c r="Y131" s="139">
        <f t="shared" si="73"/>
        <v>0.23167400000000002</v>
      </c>
      <c r="Z131" s="139">
        <f t="shared" si="74"/>
        <v>0.23167400000000002</v>
      </c>
      <c r="AA131" s="139">
        <f t="shared" si="75"/>
        <v>0.23167400000000002</v>
      </c>
      <c r="AB131" s="139">
        <f t="shared" si="76"/>
        <v>0.23167400000000002</v>
      </c>
      <c r="AC131" s="139">
        <f t="shared" si="77"/>
        <v>0.23167400000000002</v>
      </c>
      <c r="AD131" s="139">
        <f t="shared" si="78"/>
        <v>0.23167400000000002</v>
      </c>
      <c r="AE131" s="2"/>
      <c r="AF131" s="113" t="s">
        <v>52</v>
      </c>
      <c r="AG131" s="31"/>
      <c r="AH131" s="54">
        <f t="shared" si="79"/>
        <v>1</v>
      </c>
      <c r="AI131" s="2"/>
      <c r="AJ131" s="2"/>
      <c r="AK131" s="2"/>
      <c r="AL131" s="2"/>
      <c r="AM131" s="2"/>
      <c r="AN131" s="2"/>
      <c r="AO131" s="6"/>
    </row>
    <row r="132" spans="1:41" s="4" customFormat="1" ht="13">
      <c r="B132" s="29" t="s">
        <v>44</v>
      </c>
      <c r="C132" s="38"/>
      <c r="D132" s="38"/>
      <c r="E132" s="62">
        <v>0.26901599999999998</v>
      </c>
      <c r="F132" s="62">
        <v>0.272173</v>
      </c>
      <c r="G132" s="62">
        <v>0.270144</v>
      </c>
      <c r="H132" s="62">
        <v>0.26331499999999997</v>
      </c>
      <c r="I132" s="62">
        <v>0.26331499999999997</v>
      </c>
      <c r="J132" s="60"/>
      <c r="K132" s="60"/>
      <c r="L132" s="60"/>
      <c r="M132" s="60"/>
      <c r="N132" s="60"/>
      <c r="O132" s="60"/>
      <c r="P132" s="60"/>
      <c r="Q132" s="36">
        <f t="shared" si="80"/>
        <v>0.26331499999999997</v>
      </c>
      <c r="R132" s="36">
        <f t="shared" si="71"/>
        <v>0.26331499999999997</v>
      </c>
      <c r="S132" s="36">
        <f t="shared" si="71"/>
        <v>0.26331499999999997</v>
      </c>
      <c r="T132" s="36">
        <f t="shared" si="71"/>
        <v>0.26331499999999997</v>
      </c>
      <c r="U132" s="36">
        <f t="shared" si="71"/>
        <v>0.26331499999999997</v>
      </c>
      <c r="V132" s="36">
        <f t="shared" si="71"/>
        <v>0.26331499999999997</v>
      </c>
      <c r="W132" s="36">
        <f t="shared" si="71"/>
        <v>0.26331499999999997</v>
      </c>
      <c r="X132" s="139">
        <f t="shared" si="72"/>
        <v>0.26331499999999997</v>
      </c>
      <c r="Y132" s="139">
        <f t="shared" si="73"/>
        <v>0.26331499999999997</v>
      </c>
      <c r="Z132" s="139">
        <f t="shared" si="74"/>
        <v>0.26331499999999997</v>
      </c>
      <c r="AA132" s="139">
        <f t="shared" si="75"/>
        <v>0.26331499999999997</v>
      </c>
      <c r="AB132" s="139">
        <f t="shared" si="76"/>
        <v>0.26331499999999997</v>
      </c>
      <c r="AC132" s="139">
        <f t="shared" si="77"/>
        <v>0.26331499999999997</v>
      </c>
      <c r="AD132" s="139">
        <f t="shared" si="78"/>
        <v>0.26331499999999997</v>
      </c>
      <c r="AE132" s="2"/>
      <c r="AF132" s="113" t="s">
        <v>52</v>
      </c>
      <c r="AG132" s="31"/>
      <c r="AH132" s="54">
        <f t="shared" si="79"/>
        <v>1</v>
      </c>
      <c r="AI132" s="2"/>
      <c r="AJ132" s="2"/>
      <c r="AK132" s="2"/>
      <c r="AL132" s="2"/>
      <c r="AM132" s="2"/>
      <c r="AN132" s="2"/>
      <c r="AO132" s="6"/>
    </row>
    <row r="133" spans="1:41" s="4" customFormat="1" ht="13">
      <c r="B133" s="29" t="s">
        <v>45</v>
      </c>
      <c r="C133" s="38"/>
      <c r="D133" s="38"/>
      <c r="E133" s="62">
        <v>0.28004899999999999</v>
      </c>
      <c r="F133" s="62">
        <v>0.27850799999999998</v>
      </c>
      <c r="G133" s="62">
        <v>0.274758</v>
      </c>
      <c r="H133" s="62">
        <v>0.26490600000000003</v>
      </c>
      <c r="I133" s="62">
        <v>0.26490600000000003</v>
      </c>
      <c r="J133" s="60"/>
      <c r="K133" s="60"/>
      <c r="L133" s="60"/>
      <c r="M133" s="60"/>
      <c r="N133" s="60"/>
      <c r="O133" s="60"/>
      <c r="P133" s="60"/>
      <c r="Q133" s="36">
        <f t="shared" si="80"/>
        <v>0.26490600000000003</v>
      </c>
      <c r="R133" s="36">
        <f t="shared" si="71"/>
        <v>0.26490600000000003</v>
      </c>
      <c r="S133" s="36">
        <f t="shared" si="71"/>
        <v>0.26490600000000003</v>
      </c>
      <c r="T133" s="36">
        <f t="shared" si="71"/>
        <v>0.26490600000000003</v>
      </c>
      <c r="U133" s="36">
        <f t="shared" si="71"/>
        <v>0.26490600000000003</v>
      </c>
      <c r="V133" s="36">
        <f t="shared" si="71"/>
        <v>0.26490600000000003</v>
      </c>
      <c r="W133" s="36">
        <f t="shared" si="71"/>
        <v>0.26490600000000003</v>
      </c>
      <c r="X133" s="139">
        <f t="shared" si="72"/>
        <v>0.26490600000000003</v>
      </c>
      <c r="Y133" s="139">
        <f t="shared" si="73"/>
        <v>0.26490600000000003</v>
      </c>
      <c r="Z133" s="139">
        <f t="shared" si="74"/>
        <v>0.26490600000000003</v>
      </c>
      <c r="AA133" s="139">
        <f t="shared" si="75"/>
        <v>0.26490600000000003</v>
      </c>
      <c r="AB133" s="139">
        <f t="shared" si="76"/>
        <v>0.26490600000000003</v>
      </c>
      <c r="AC133" s="139">
        <f t="shared" si="77"/>
        <v>0.26490600000000003</v>
      </c>
      <c r="AD133" s="139">
        <f t="shared" si="78"/>
        <v>0.26490600000000003</v>
      </c>
      <c r="AE133" s="2"/>
      <c r="AF133" s="113" t="s">
        <v>52</v>
      </c>
      <c r="AG133" s="31"/>
      <c r="AH133" s="54">
        <f t="shared" si="79"/>
        <v>1</v>
      </c>
      <c r="AI133" s="2"/>
      <c r="AJ133" s="2"/>
      <c r="AK133" s="2"/>
      <c r="AL133" s="2"/>
      <c r="AM133" s="2"/>
      <c r="AN133" s="2"/>
      <c r="AO133" s="6"/>
    </row>
    <row r="134" spans="1:41" s="4" customFormat="1" ht="13">
      <c r="B134" s="29" t="s">
        <v>46</v>
      </c>
      <c r="C134" s="38"/>
      <c r="D134" s="38"/>
      <c r="E134" s="62">
        <v>0.22096399999999999</v>
      </c>
      <c r="F134" s="62">
        <v>0.21953900000000001</v>
      </c>
      <c r="G134" s="62">
        <v>0.21589900000000001</v>
      </c>
      <c r="H134" s="62">
        <v>0.20986199999999999</v>
      </c>
      <c r="I134" s="62">
        <v>0.20986199999999999</v>
      </c>
      <c r="J134" s="60"/>
      <c r="K134" s="60"/>
      <c r="L134" s="60"/>
      <c r="M134" s="60"/>
      <c r="N134" s="60"/>
      <c r="O134" s="60"/>
      <c r="P134" s="60"/>
      <c r="Q134" s="36">
        <f>$H134</f>
        <v>0.20986199999999999</v>
      </c>
      <c r="R134" s="36">
        <f t="shared" si="71"/>
        <v>0.20986199999999999</v>
      </c>
      <c r="S134" s="36">
        <f t="shared" si="71"/>
        <v>0.20986199999999999</v>
      </c>
      <c r="T134" s="36">
        <f t="shared" si="71"/>
        <v>0.20986199999999999</v>
      </c>
      <c r="U134" s="36">
        <f t="shared" si="71"/>
        <v>0.20986199999999999</v>
      </c>
      <c r="V134" s="36">
        <f t="shared" si="71"/>
        <v>0.20986199999999999</v>
      </c>
      <c r="W134" s="36">
        <f t="shared" si="71"/>
        <v>0.20986199999999999</v>
      </c>
      <c r="X134" s="139">
        <f t="shared" si="72"/>
        <v>0.20986199999999999</v>
      </c>
      <c r="Y134" s="139">
        <f t="shared" si="73"/>
        <v>0.20986199999999999</v>
      </c>
      <c r="Z134" s="139">
        <f t="shared" si="74"/>
        <v>0.20986199999999999</v>
      </c>
      <c r="AA134" s="139">
        <f t="shared" si="75"/>
        <v>0.20986199999999999</v>
      </c>
      <c r="AB134" s="139">
        <f t="shared" si="76"/>
        <v>0.20986199999999999</v>
      </c>
      <c r="AC134" s="139">
        <f t="shared" si="77"/>
        <v>0.20986199999999999</v>
      </c>
      <c r="AD134" s="139">
        <f t="shared" si="78"/>
        <v>0.20986199999999999</v>
      </c>
      <c r="AE134" s="2"/>
      <c r="AF134" s="113" t="s">
        <v>52</v>
      </c>
      <c r="AG134" s="31"/>
      <c r="AH134" s="54">
        <f t="shared" si="79"/>
        <v>1</v>
      </c>
      <c r="AI134" s="2"/>
      <c r="AJ134" s="2"/>
      <c r="AK134" s="2"/>
      <c r="AL134" s="2"/>
      <c r="AM134" s="2"/>
      <c r="AN134" s="2"/>
      <c r="AO134" s="6"/>
    </row>
    <row r="135" spans="1:41" s="4" customFormat="1" ht="13">
      <c r="B135" s="29" t="s">
        <v>47</v>
      </c>
      <c r="C135" s="38"/>
      <c r="D135" s="38"/>
      <c r="E135" s="62">
        <v>0.22814900000000002</v>
      </c>
      <c r="F135" s="62">
        <v>0.22587199999999999</v>
      </c>
      <c r="G135" s="62">
        <v>0.222437</v>
      </c>
      <c r="H135" s="62">
        <v>0.21316199999999999</v>
      </c>
      <c r="I135" s="62">
        <v>0.21316199999999999</v>
      </c>
      <c r="J135" s="60"/>
      <c r="K135" s="60"/>
      <c r="L135" s="60"/>
      <c r="M135" s="60"/>
      <c r="N135" s="60"/>
      <c r="O135" s="60"/>
      <c r="P135" s="60"/>
      <c r="Q135" s="36">
        <f t="shared" si="80"/>
        <v>0.21316199999999999</v>
      </c>
      <c r="R135" s="36">
        <f t="shared" si="80"/>
        <v>0.21316199999999999</v>
      </c>
      <c r="S135" s="36">
        <f t="shared" si="80"/>
        <v>0.21316199999999999</v>
      </c>
      <c r="T135" s="36">
        <f t="shared" si="80"/>
        <v>0.21316199999999999</v>
      </c>
      <c r="U135" s="36">
        <f t="shared" si="80"/>
        <v>0.21316199999999999</v>
      </c>
      <c r="V135" s="36">
        <f t="shared" si="80"/>
        <v>0.21316199999999999</v>
      </c>
      <c r="W135" s="36">
        <f t="shared" si="80"/>
        <v>0.21316199999999999</v>
      </c>
      <c r="X135" s="139">
        <f t="shared" si="72"/>
        <v>0.21316199999999999</v>
      </c>
      <c r="Y135" s="139">
        <f t="shared" si="73"/>
        <v>0.21316199999999999</v>
      </c>
      <c r="Z135" s="139">
        <f t="shared" si="74"/>
        <v>0.21316199999999999</v>
      </c>
      <c r="AA135" s="139">
        <f t="shared" si="75"/>
        <v>0.21316199999999999</v>
      </c>
      <c r="AB135" s="139">
        <f t="shared" si="76"/>
        <v>0.21316199999999999</v>
      </c>
      <c r="AC135" s="139">
        <f t="shared" si="77"/>
        <v>0.21316199999999999</v>
      </c>
      <c r="AD135" s="139">
        <f t="shared" si="78"/>
        <v>0.21316199999999999</v>
      </c>
      <c r="AE135" s="2"/>
      <c r="AF135" s="113" t="s">
        <v>52</v>
      </c>
      <c r="AG135" s="31"/>
      <c r="AH135" s="54">
        <f t="shared" si="79"/>
        <v>1</v>
      </c>
      <c r="AI135" s="2"/>
      <c r="AJ135" s="2"/>
      <c r="AK135" s="2"/>
      <c r="AL135" s="2"/>
      <c r="AM135" s="2"/>
      <c r="AN135" s="2"/>
      <c r="AO135" s="6"/>
    </row>
    <row r="136" spans="1:41" s="4" customFormat="1" ht="13">
      <c r="B136" s="29" t="s">
        <v>48</v>
      </c>
      <c r="C136" s="38"/>
      <c r="D136" s="38"/>
      <c r="E136" s="62">
        <v>0.28779499999999997</v>
      </c>
      <c r="F136" s="62">
        <v>0.29230899999999999</v>
      </c>
      <c r="G136" s="62">
        <v>0.28988600000000003</v>
      </c>
      <c r="H136" s="62">
        <v>0.28280100000000002</v>
      </c>
      <c r="I136" s="62">
        <v>0.28280100000000002</v>
      </c>
      <c r="J136" s="60"/>
      <c r="K136" s="60"/>
      <c r="L136" s="60"/>
      <c r="M136" s="60"/>
      <c r="N136" s="60"/>
      <c r="O136" s="60"/>
      <c r="P136" s="60"/>
      <c r="Q136" s="36">
        <f t="shared" ref="Q136:W136" si="81">$H136</f>
        <v>0.28280100000000002</v>
      </c>
      <c r="R136" s="36">
        <f t="shared" si="81"/>
        <v>0.28280100000000002</v>
      </c>
      <c r="S136" s="36">
        <f t="shared" si="81"/>
        <v>0.28280100000000002</v>
      </c>
      <c r="T136" s="36">
        <f t="shared" si="81"/>
        <v>0.28280100000000002</v>
      </c>
      <c r="U136" s="36">
        <f t="shared" si="81"/>
        <v>0.28280100000000002</v>
      </c>
      <c r="V136" s="36">
        <f t="shared" si="81"/>
        <v>0.28280100000000002</v>
      </c>
      <c r="W136" s="36">
        <f t="shared" si="81"/>
        <v>0.28280100000000002</v>
      </c>
      <c r="X136" s="139">
        <f t="shared" si="72"/>
        <v>0.28280100000000002</v>
      </c>
      <c r="Y136" s="139">
        <f t="shared" si="73"/>
        <v>0.28280100000000002</v>
      </c>
      <c r="Z136" s="139">
        <f t="shared" si="74"/>
        <v>0.28280100000000002</v>
      </c>
      <c r="AA136" s="139">
        <f t="shared" si="75"/>
        <v>0.28280100000000002</v>
      </c>
      <c r="AB136" s="139">
        <f t="shared" si="76"/>
        <v>0.28280100000000002</v>
      </c>
      <c r="AC136" s="139">
        <f t="shared" si="77"/>
        <v>0.28280100000000002</v>
      </c>
      <c r="AD136" s="139">
        <f t="shared" si="78"/>
        <v>0.28280100000000002</v>
      </c>
      <c r="AE136" s="2"/>
      <c r="AF136" s="113" t="s">
        <v>52</v>
      </c>
      <c r="AG136" s="31"/>
      <c r="AH136" s="54">
        <f t="shared" si="79"/>
        <v>1</v>
      </c>
      <c r="AI136" s="2"/>
      <c r="AJ136" s="2"/>
      <c r="AK136" s="2"/>
      <c r="AL136" s="2"/>
      <c r="AM136" s="2"/>
      <c r="AN136" s="2"/>
      <c r="AO136" s="6"/>
    </row>
    <row r="137" spans="1:41" s="4" customFormat="1" ht="13">
      <c r="B137" s="30" t="s">
        <v>53</v>
      </c>
      <c r="C137" s="38"/>
      <c r="D137" s="38"/>
      <c r="E137" s="37">
        <f>AVERAGE(E119:E136)</f>
        <v>0.27342378887418212</v>
      </c>
      <c r="F137" s="37">
        <f t="shared" ref="F137:W137" si="82">AVERAGE(F119:F136)</f>
        <v>0.27409396836053412</v>
      </c>
      <c r="G137" s="37">
        <f t="shared" si="82"/>
        <v>0.27145240540334875</v>
      </c>
      <c r="H137" s="37">
        <f t="shared" si="82"/>
        <v>0.26236814714318868</v>
      </c>
      <c r="I137" s="37">
        <f t="shared" si="82"/>
        <v>0.26130704399959342</v>
      </c>
      <c r="J137" s="60"/>
      <c r="K137" s="60"/>
      <c r="L137" s="60"/>
      <c r="M137" s="60"/>
      <c r="N137" s="60"/>
      <c r="O137" s="60"/>
      <c r="P137" s="60"/>
      <c r="Q137" s="88">
        <f t="shared" si="82"/>
        <v>0.26236814714318868</v>
      </c>
      <c r="R137" s="88">
        <f t="shared" si="82"/>
        <v>0.26236814714318868</v>
      </c>
      <c r="S137" s="88">
        <f t="shared" si="82"/>
        <v>0.26236814714318868</v>
      </c>
      <c r="T137" s="88">
        <f t="shared" si="82"/>
        <v>0.26236814714318868</v>
      </c>
      <c r="U137" s="88">
        <f t="shared" si="82"/>
        <v>0.26236814714318868</v>
      </c>
      <c r="V137" s="88">
        <f t="shared" si="82"/>
        <v>0.26236814714318868</v>
      </c>
      <c r="W137" s="88">
        <f t="shared" si="82"/>
        <v>0.26236814714318868</v>
      </c>
      <c r="X137" s="101">
        <f t="shared" ref="X137:AD137" si="83">AVERAGE(X119:X136)</f>
        <v>0.26236814714318868</v>
      </c>
      <c r="Y137" s="101">
        <f t="shared" si="83"/>
        <v>0.26236814714318868</v>
      </c>
      <c r="Z137" s="101">
        <f t="shared" si="83"/>
        <v>0.26236814714318868</v>
      </c>
      <c r="AA137" s="101">
        <f t="shared" si="83"/>
        <v>0.26236814714318868</v>
      </c>
      <c r="AB137" s="101">
        <f t="shared" si="83"/>
        <v>0.26236814714318868</v>
      </c>
      <c r="AC137" s="101">
        <f t="shared" si="83"/>
        <v>0.26236814714318868</v>
      </c>
      <c r="AD137" s="101">
        <f t="shared" si="83"/>
        <v>0.26236814714318868</v>
      </c>
      <c r="AE137" s="2"/>
      <c r="AF137" s="2"/>
      <c r="AG137" s="2"/>
      <c r="AH137" s="2"/>
      <c r="AI137" s="2"/>
      <c r="AJ137" s="2"/>
      <c r="AK137" s="2"/>
      <c r="AL137" s="2"/>
      <c r="AM137" s="2"/>
      <c r="AN137" s="2"/>
      <c r="AO137" s="7"/>
    </row>
    <row r="138" spans="1:41">
      <c r="C138" s="11"/>
    </row>
    <row r="139" spans="1:41" s="18" customFormat="1" ht="18">
      <c r="A139" s="19" t="s">
        <v>15</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row>
    <row r="141" spans="1:41" ht="15.5">
      <c r="B141" s="20" t="s">
        <v>62</v>
      </c>
    </row>
    <row r="142" spans="1:41">
      <c r="B142" s="21" t="s">
        <v>10</v>
      </c>
    </row>
    <row r="143" spans="1:41" ht="15" customHeight="1">
      <c r="B143" s="22"/>
      <c r="C143" s="68" t="s">
        <v>50</v>
      </c>
      <c r="D143" s="73"/>
      <c r="E143" s="73"/>
      <c r="F143" s="73"/>
      <c r="G143" s="73"/>
      <c r="H143" s="73"/>
      <c r="I143" s="74"/>
      <c r="J143" s="90" t="s">
        <v>66</v>
      </c>
      <c r="K143" s="91"/>
      <c r="L143" s="91"/>
      <c r="M143" s="91"/>
      <c r="N143" s="91"/>
      <c r="O143" s="91"/>
      <c r="P143" s="92"/>
      <c r="Q143" s="33" t="s">
        <v>94</v>
      </c>
      <c r="R143" s="34"/>
      <c r="S143" s="34"/>
      <c r="T143" s="34"/>
      <c r="U143" s="34"/>
      <c r="V143" s="34"/>
      <c r="W143" s="35"/>
      <c r="X143" s="42" t="s">
        <v>1</v>
      </c>
      <c r="Y143" s="43"/>
      <c r="Z143" s="43"/>
      <c r="AA143" s="43"/>
      <c r="AB143" s="43"/>
      <c r="AC143" s="43"/>
      <c r="AD143" s="44"/>
      <c r="AE143" s="1"/>
      <c r="AF143" s="143" t="s">
        <v>1</v>
      </c>
      <c r="AG143" s="143" t="s">
        <v>87</v>
      </c>
      <c r="AH143" s="143" t="s">
        <v>88</v>
      </c>
      <c r="AI143" s="1"/>
      <c r="AJ143" s="1"/>
      <c r="AK143" s="1"/>
    </row>
    <row r="144" spans="1:41" s="4" customFormat="1" ht="17.25" customHeight="1">
      <c r="B144" s="27"/>
      <c r="C144" s="75" t="s">
        <v>19</v>
      </c>
      <c r="D144" s="75" t="s">
        <v>20</v>
      </c>
      <c r="E144" s="75" t="s">
        <v>21</v>
      </c>
      <c r="F144" s="75" t="s">
        <v>22</v>
      </c>
      <c r="G144" s="75" t="s">
        <v>23</v>
      </c>
      <c r="H144" s="75" t="s">
        <v>24</v>
      </c>
      <c r="I144" s="75" t="s">
        <v>25</v>
      </c>
      <c r="J144" s="95" t="s">
        <v>26</v>
      </c>
      <c r="K144" s="95" t="s">
        <v>27</v>
      </c>
      <c r="L144" s="95" t="s">
        <v>28</v>
      </c>
      <c r="M144" s="95" t="s">
        <v>29</v>
      </c>
      <c r="N144" s="95" t="s">
        <v>30</v>
      </c>
      <c r="O144" s="95" t="s">
        <v>31</v>
      </c>
      <c r="P144" s="95" t="s">
        <v>32</v>
      </c>
      <c r="Q144" s="76" t="s">
        <v>26</v>
      </c>
      <c r="R144" s="76" t="s">
        <v>27</v>
      </c>
      <c r="S144" s="76" t="s">
        <v>28</v>
      </c>
      <c r="T144" s="76" t="s">
        <v>29</v>
      </c>
      <c r="U144" s="76" t="s">
        <v>30</v>
      </c>
      <c r="V144" s="76" t="s">
        <v>31</v>
      </c>
      <c r="W144" s="76" t="s">
        <v>32</v>
      </c>
      <c r="X144" s="77" t="s">
        <v>26</v>
      </c>
      <c r="Y144" s="77" t="s">
        <v>27</v>
      </c>
      <c r="Z144" s="77" t="s">
        <v>28</v>
      </c>
      <c r="AA144" s="77" t="s">
        <v>29</v>
      </c>
      <c r="AB144" s="77" t="s">
        <v>30</v>
      </c>
      <c r="AC144" s="77" t="s">
        <v>31</v>
      </c>
      <c r="AD144" s="77" t="s">
        <v>32</v>
      </c>
      <c r="AF144" s="143"/>
      <c r="AG144" s="143"/>
      <c r="AH144" s="143"/>
      <c r="AL144" s="3"/>
      <c r="AM144" s="3"/>
      <c r="AN144" s="3"/>
      <c r="AO144" s="5"/>
    </row>
    <row r="145" spans="2:41" s="10" customFormat="1" ht="13">
      <c r="B145" s="28" t="s">
        <v>51</v>
      </c>
      <c r="C145" s="78">
        <v>1</v>
      </c>
      <c r="D145" s="78">
        <v>2</v>
      </c>
      <c r="E145" s="78">
        <v>3</v>
      </c>
      <c r="F145" s="78">
        <v>4</v>
      </c>
      <c r="G145" s="78">
        <v>5</v>
      </c>
      <c r="H145" s="78">
        <v>6</v>
      </c>
      <c r="I145" s="78">
        <v>7</v>
      </c>
      <c r="J145" s="96">
        <v>8</v>
      </c>
      <c r="K145" s="96">
        <v>9</v>
      </c>
      <c r="L145" s="96">
        <v>10</v>
      </c>
      <c r="M145" s="96">
        <v>11</v>
      </c>
      <c r="N145" s="96">
        <v>12</v>
      </c>
      <c r="O145" s="96">
        <v>13</v>
      </c>
      <c r="P145" s="96">
        <v>14</v>
      </c>
      <c r="Q145" s="79">
        <v>8</v>
      </c>
      <c r="R145" s="79">
        <v>9</v>
      </c>
      <c r="S145" s="79">
        <v>10</v>
      </c>
      <c r="T145" s="79">
        <v>11</v>
      </c>
      <c r="U145" s="79">
        <v>12</v>
      </c>
      <c r="V145" s="79">
        <v>13</v>
      </c>
      <c r="W145" s="79">
        <v>14</v>
      </c>
      <c r="X145" s="89">
        <v>8</v>
      </c>
      <c r="Y145" s="89">
        <v>9</v>
      </c>
      <c r="Z145" s="89">
        <v>10</v>
      </c>
      <c r="AA145" s="89">
        <v>11</v>
      </c>
      <c r="AB145" s="89">
        <v>12</v>
      </c>
      <c r="AC145" s="89">
        <v>13</v>
      </c>
      <c r="AD145" s="89">
        <v>14</v>
      </c>
      <c r="AL145" s="3"/>
      <c r="AM145" s="3"/>
      <c r="AN145" s="3"/>
      <c r="AO145" s="9"/>
    </row>
    <row r="146" spans="2:41" s="4" customFormat="1" ht="13">
      <c r="B146" s="29" t="s">
        <v>18</v>
      </c>
      <c r="C146" s="38"/>
      <c r="D146" s="38"/>
      <c r="E146" s="53"/>
      <c r="F146" s="53"/>
      <c r="G146" s="53"/>
      <c r="H146" s="62">
        <v>0.12701471452047</v>
      </c>
      <c r="I146" s="60"/>
      <c r="J146" s="60"/>
      <c r="K146" s="60"/>
      <c r="L146" s="60"/>
      <c r="M146" s="60"/>
      <c r="N146" s="60"/>
      <c r="O146" s="60"/>
      <c r="P146" s="60"/>
      <c r="Q146" s="63">
        <f xml:space="preserve"> $H146</f>
        <v>0.12701471452047</v>
      </c>
      <c r="R146" s="63">
        <f t="shared" ref="R146:W162" si="84" xml:space="preserve"> $H146</f>
        <v>0.12701471452047</v>
      </c>
      <c r="S146" s="63">
        <f t="shared" si="84"/>
        <v>0.12701471452047</v>
      </c>
      <c r="T146" s="63">
        <f t="shared" si="84"/>
        <v>0.12701471452047</v>
      </c>
      <c r="U146" s="63">
        <f t="shared" si="84"/>
        <v>0.12701471452047</v>
      </c>
      <c r="V146" s="63">
        <f t="shared" si="84"/>
        <v>0.12701471452047</v>
      </c>
      <c r="W146" s="63">
        <f t="shared" si="84"/>
        <v>0.12701471452047</v>
      </c>
      <c r="X146" s="139">
        <f t="shared" ref="X146:X163" si="85">CHOOSE($AH146,Q146,J146)</f>
        <v>0.12701471452047</v>
      </c>
      <c r="Y146" s="139">
        <f t="shared" ref="Y146:Y163" si="86">CHOOSE($AH146,R146,K146)</f>
        <v>0.12701471452047</v>
      </c>
      <c r="Z146" s="139">
        <f t="shared" ref="Z146:Z163" si="87">CHOOSE($AH146,S146,L146)</f>
        <v>0.12701471452047</v>
      </c>
      <c r="AA146" s="139">
        <f t="shared" ref="AA146:AA163" si="88">CHOOSE($AH146,T146,M146)</f>
        <v>0.12701471452047</v>
      </c>
      <c r="AB146" s="139">
        <f t="shared" ref="AB146:AB163" si="89">CHOOSE($AH146,U146,N146)</f>
        <v>0.12701471452047</v>
      </c>
      <c r="AC146" s="139">
        <f t="shared" ref="AC146:AC163" si="90">CHOOSE($AH146,V146,O146)</f>
        <v>0.12701471452047</v>
      </c>
      <c r="AD146" s="139">
        <f t="shared" ref="AD146:AD163" si="91">CHOOSE($AH146,W146,P146)</f>
        <v>0.12701471452047</v>
      </c>
      <c r="AF146" s="113" t="s">
        <v>52</v>
      </c>
      <c r="AG146" s="31"/>
      <c r="AH146" s="54">
        <f t="shared" ref="AH146:AH163" si="92">IF(AG146="Company forecast",2,1)</f>
        <v>1</v>
      </c>
      <c r="AL146" s="3"/>
      <c r="AM146" s="3"/>
      <c r="AN146" s="3"/>
      <c r="AO146" s="3"/>
    </row>
    <row r="147" spans="2:41" s="4" customFormat="1" ht="13">
      <c r="B147" s="29" t="s">
        <v>33</v>
      </c>
      <c r="C147" s="38"/>
      <c r="D147" s="38"/>
      <c r="E147" s="53"/>
      <c r="F147" s="53"/>
      <c r="G147" s="53"/>
      <c r="H147" s="62">
        <v>0.17393574078757187</v>
      </c>
      <c r="I147" s="60"/>
      <c r="J147" s="60"/>
      <c r="K147" s="60"/>
      <c r="L147" s="60"/>
      <c r="M147" s="60"/>
      <c r="N147" s="60"/>
      <c r="O147" s="60"/>
      <c r="P147" s="60"/>
      <c r="Q147" s="63">
        <f t="shared" ref="Q147:Q150" si="93" xml:space="preserve"> $H147</f>
        <v>0.17393574078757187</v>
      </c>
      <c r="R147" s="63">
        <f t="shared" si="84"/>
        <v>0.17393574078757187</v>
      </c>
      <c r="S147" s="63">
        <f t="shared" si="84"/>
        <v>0.17393574078757187</v>
      </c>
      <c r="T147" s="63">
        <f t="shared" si="84"/>
        <v>0.17393574078757187</v>
      </c>
      <c r="U147" s="63">
        <f t="shared" si="84"/>
        <v>0.17393574078757187</v>
      </c>
      <c r="V147" s="63">
        <f t="shared" si="84"/>
        <v>0.17393574078757187</v>
      </c>
      <c r="W147" s="63">
        <f t="shared" si="84"/>
        <v>0.17393574078757187</v>
      </c>
      <c r="X147" s="139">
        <f t="shared" si="85"/>
        <v>0.17393574078757187</v>
      </c>
      <c r="Y147" s="139">
        <f t="shared" si="86"/>
        <v>0.17393574078757187</v>
      </c>
      <c r="Z147" s="139">
        <f t="shared" si="87"/>
        <v>0.17393574078757187</v>
      </c>
      <c r="AA147" s="139">
        <f t="shared" si="88"/>
        <v>0.17393574078757187</v>
      </c>
      <c r="AB147" s="139">
        <f t="shared" si="89"/>
        <v>0.17393574078757187</v>
      </c>
      <c r="AC147" s="139">
        <f t="shared" si="90"/>
        <v>0.17393574078757187</v>
      </c>
      <c r="AD147" s="139">
        <f t="shared" si="91"/>
        <v>0.17393574078757187</v>
      </c>
      <c r="AF147" s="113" t="s">
        <v>52</v>
      </c>
      <c r="AG147" s="31"/>
      <c r="AH147" s="54">
        <f t="shared" si="92"/>
        <v>1</v>
      </c>
      <c r="AL147" s="3"/>
      <c r="AM147" s="3"/>
      <c r="AN147" s="3"/>
      <c r="AO147" s="6"/>
    </row>
    <row r="148" spans="2:41" s="4" customFormat="1" ht="13">
      <c r="B148" s="29" t="s">
        <v>34</v>
      </c>
      <c r="C148" s="38"/>
      <c r="D148" s="38"/>
      <c r="E148" s="53"/>
      <c r="F148" s="53"/>
      <c r="G148" s="53"/>
      <c r="H148" s="62">
        <v>0.17345573914666704</v>
      </c>
      <c r="I148" s="60"/>
      <c r="J148" s="60"/>
      <c r="K148" s="60"/>
      <c r="L148" s="60"/>
      <c r="M148" s="60"/>
      <c r="N148" s="60"/>
      <c r="O148" s="60"/>
      <c r="P148" s="60"/>
      <c r="Q148" s="63">
        <f t="shared" si="93"/>
        <v>0.17345573914666704</v>
      </c>
      <c r="R148" s="63">
        <f t="shared" si="84"/>
        <v>0.17345573914666704</v>
      </c>
      <c r="S148" s="63">
        <f t="shared" si="84"/>
        <v>0.17345573914666704</v>
      </c>
      <c r="T148" s="63">
        <f t="shared" si="84"/>
        <v>0.17345573914666704</v>
      </c>
      <c r="U148" s="63">
        <f t="shared" si="84"/>
        <v>0.17345573914666704</v>
      </c>
      <c r="V148" s="63">
        <f t="shared" si="84"/>
        <v>0.17345573914666704</v>
      </c>
      <c r="W148" s="63">
        <f t="shared" si="84"/>
        <v>0.17345573914666704</v>
      </c>
      <c r="X148" s="139">
        <f t="shared" si="85"/>
        <v>0.17345573914666704</v>
      </c>
      <c r="Y148" s="139">
        <f t="shared" si="86"/>
        <v>0.17345573914666704</v>
      </c>
      <c r="Z148" s="139">
        <f t="shared" si="87"/>
        <v>0.17345573914666704</v>
      </c>
      <c r="AA148" s="139">
        <f t="shared" si="88"/>
        <v>0.17345573914666704</v>
      </c>
      <c r="AB148" s="139">
        <f t="shared" si="89"/>
        <v>0.17345573914666704</v>
      </c>
      <c r="AC148" s="139">
        <f t="shared" si="90"/>
        <v>0.17345573914666704</v>
      </c>
      <c r="AD148" s="139">
        <f t="shared" si="91"/>
        <v>0.17345573914666704</v>
      </c>
      <c r="AF148" s="113" t="s">
        <v>52</v>
      </c>
      <c r="AG148" s="31"/>
      <c r="AH148" s="54">
        <f t="shared" si="92"/>
        <v>1</v>
      </c>
      <c r="AL148" s="3"/>
      <c r="AM148" s="3"/>
      <c r="AN148" s="3"/>
      <c r="AO148" s="6"/>
    </row>
    <row r="149" spans="2:41" s="4" customFormat="1" ht="13">
      <c r="B149" s="29" t="s">
        <v>35</v>
      </c>
      <c r="C149" s="38"/>
      <c r="D149" s="38"/>
      <c r="E149" s="53"/>
      <c r="F149" s="53"/>
      <c r="G149" s="53"/>
      <c r="H149" s="62">
        <v>0.12501624906830405</v>
      </c>
      <c r="I149" s="60"/>
      <c r="J149" s="60"/>
      <c r="K149" s="60"/>
      <c r="L149" s="60"/>
      <c r="M149" s="60"/>
      <c r="N149" s="60"/>
      <c r="O149" s="60"/>
      <c r="P149" s="60"/>
      <c r="Q149" s="63">
        <f t="shared" si="93"/>
        <v>0.12501624906830405</v>
      </c>
      <c r="R149" s="63">
        <f t="shared" si="84"/>
        <v>0.12501624906830405</v>
      </c>
      <c r="S149" s="63">
        <f t="shared" si="84"/>
        <v>0.12501624906830405</v>
      </c>
      <c r="T149" s="63">
        <f t="shared" si="84"/>
        <v>0.12501624906830405</v>
      </c>
      <c r="U149" s="63">
        <f t="shared" si="84"/>
        <v>0.12501624906830405</v>
      </c>
      <c r="V149" s="63">
        <f t="shared" si="84"/>
        <v>0.12501624906830405</v>
      </c>
      <c r="W149" s="63">
        <f t="shared" si="84"/>
        <v>0.12501624906830405</v>
      </c>
      <c r="X149" s="139">
        <f t="shared" si="85"/>
        <v>0.12501624906830405</v>
      </c>
      <c r="Y149" s="139">
        <f t="shared" si="86"/>
        <v>0.12501624906830405</v>
      </c>
      <c r="Z149" s="139">
        <f t="shared" si="87"/>
        <v>0.12501624906830405</v>
      </c>
      <c r="AA149" s="139">
        <f t="shared" si="88"/>
        <v>0.12501624906830405</v>
      </c>
      <c r="AB149" s="139">
        <f t="shared" si="89"/>
        <v>0.12501624906830405</v>
      </c>
      <c r="AC149" s="139">
        <f t="shared" si="90"/>
        <v>0.12501624906830405</v>
      </c>
      <c r="AD149" s="139">
        <f t="shared" si="91"/>
        <v>0.12501624906830405</v>
      </c>
      <c r="AF149" s="113" t="s">
        <v>52</v>
      </c>
      <c r="AG149" s="31"/>
      <c r="AH149" s="54">
        <f t="shared" si="92"/>
        <v>1</v>
      </c>
      <c r="AL149" s="3"/>
      <c r="AM149" s="3"/>
      <c r="AN149" s="3"/>
      <c r="AO149" s="6"/>
    </row>
    <row r="150" spans="2:41" s="4" customFormat="1" ht="13">
      <c r="B150" s="29" t="s">
        <v>80</v>
      </c>
      <c r="C150" s="38"/>
      <c r="D150" s="38"/>
      <c r="E150" s="53"/>
      <c r="F150" s="53"/>
      <c r="G150" s="53"/>
      <c r="H150" s="62">
        <v>0.15578296074864365</v>
      </c>
      <c r="I150" s="60"/>
      <c r="J150" s="60"/>
      <c r="K150" s="60"/>
      <c r="L150" s="60"/>
      <c r="M150" s="60"/>
      <c r="N150" s="60"/>
      <c r="O150" s="60"/>
      <c r="P150" s="60"/>
      <c r="Q150" s="63">
        <f t="shared" si="93"/>
        <v>0.15578296074864365</v>
      </c>
      <c r="R150" s="63">
        <f t="shared" si="84"/>
        <v>0.15578296074864365</v>
      </c>
      <c r="S150" s="63">
        <f t="shared" si="84"/>
        <v>0.15578296074864365</v>
      </c>
      <c r="T150" s="63">
        <f t="shared" si="84"/>
        <v>0.15578296074864365</v>
      </c>
      <c r="U150" s="63">
        <f t="shared" si="84"/>
        <v>0.15578296074864365</v>
      </c>
      <c r="V150" s="63">
        <f t="shared" si="84"/>
        <v>0.15578296074864365</v>
      </c>
      <c r="W150" s="63">
        <f t="shared" si="84"/>
        <v>0.15578296074864365</v>
      </c>
      <c r="X150" s="139">
        <f t="shared" si="85"/>
        <v>0.15578296074864365</v>
      </c>
      <c r="Y150" s="139">
        <f t="shared" si="86"/>
        <v>0.15578296074864365</v>
      </c>
      <c r="Z150" s="139">
        <f t="shared" si="87"/>
        <v>0.15578296074864365</v>
      </c>
      <c r="AA150" s="139">
        <f t="shared" si="88"/>
        <v>0.15578296074864365</v>
      </c>
      <c r="AB150" s="139">
        <f t="shared" si="89"/>
        <v>0.15578296074864365</v>
      </c>
      <c r="AC150" s="139">
        <f t="shared" si="90"/>
        <v>0.15578296074864365</v>
      </c>
      <c r="AD150" s="139">
        <f t="shared" si="91"/>
        <v>0.15578296074864365</v>
      </c>
      <c r="AF150" s="113" t="s">
        <v>52</v>
      </c>
      <c r="AG150" s="31"/>
      <c r="AH150" s="54">
        <f t="shared" si="92"/>
        <v>1</v>
      </c>
      <c r="AL150" s="3"/>
      <c r="AM150" s="3"/>
      <c r="AN150" s="3"/>
      <c r="AO150" s="6"/>
    </row>
    <row r="151" spans="2:41" s="4" customFormat="1" ht="13">
      <c r="B151" s="29" t="s">
        <v>36</v>
      </c>
      <c r="C151" s="38"/>
      <c r="D151" s="38"/>
      <c r="E151" s="53"/>
      <c r="F151" s="53"/>
      <c r="G151" s="53"/>
      <c r="H151" s="62">
        <v>0.15631676327006888</v>
      </c>
      <c r="I151" s="60"/>
      <c r="J151" s="60"/>
      <c r="K151" s="60"/>
      <c r="L151" s="60"/>
      <c r="M151" s="60"/>
      <c r="N151" s="60"/>
      <c r="O151" s="60"/>
      <c r="P151" s="60"/>
      <c r="Q151" s="63">
        <f t="shared" ref="Q151:W163" si="94" xml:space="preserve"> $H151</f>
        <v>0.15631676327006888</v>
      </c>
      <c r="R151" s="63">
        <f t="shared" si="84"/>
        <v>0.15631676327006888</v>
      </c>
      <c r="S151" s="63">
        <f t="shared" si="84"/>
        <v>0.15631676327006888</v>
      </c>
      <c r="T151" s="63">
        <f t="shared" si="84"/>
        <v>0.15631676327006888</v>
      </c>
      <c r="U151" s="63">
        <f t="shared" si="84"/>
        <v>0.15631676327006888</v>
      </c>
      <c r="V151" s="63">
        <f t="shared" si="84"/>
        <v>0.15631676327006888</v>
      </c>
      <c r="W151" s="63">
        <f t="shared" si="84"/>
        <v>0.15631676327006888</v>
      </c>
      <c r="X151" s="139">
        <f t="shared" si="85"/>
        <v>0.15631676327006888</v>
      </c>
      <c r="Y151" s="139">
        <f t="shared" si="86"/>
        <v>0.15631676327006888</v>
      </c>
      <c r="Z151" s="139">
        <f t="shared" si="87"/>
        <v>0.15631676327006888</v>
      </c>
      <c r="AA151" s="139">
        <f t="shared" si="88"/>
        <v>0.15631676327006888</v>
      </c>
      <c r="AB151" s="139">
        <f t="shared" si="89"/>
        <v>0.15631676327006888</v>
      </c>
      <c r="AC151" s="139">
        <f t="shared" si="90"/>
        <v>0.15631676327006888</v>
      </c>
      <c r="AD151" s="139">
        <f t="shared" si="91"/>
        <v>0.15631676327006888</v>
      </c>
      <c r="AF151" s="113" t="s">
        <v>52</v>
      </c>
      <c r="AG151" s="31"/>
      <c r="AH151" s="54">
        <f t="shared" si="92"/>
        <v>1</v>
      </c>
      <c r="AL151" s="3"/>
      <c r="AM151" s="3"/>
      <c r="AN151" s="3"/>
      <c r="AO151" s="6"/>
    </row>
    <row r="152" spans="2:41" s="4" customFormat="1" ht="13">
      <c r="B152" s="29" t="s">
        <v>37</v>
      </c>
      <c r="C152" s="38"/>
      <c r="D152" s="38"/>
      <c r="E152" s="53"/>
      <c r="F152" s="53"/>
      <c r="G152" s="53"/>
      <c r="H152" s="62">
        <v>0.13022838442108431</v>
      </c>
      <c r="I152" s="60"/>
      <c r="J152" s="60"/>
      <c r="K152" s="60"/>
      <c r="L152" s="60"/>
      <c r="M152" s="60"/>
      <c r="N152" s="60"/>
      <c r="O152" s="60"/>
      <c r="P152" s="60"/>
      <c r="Q152" s="63">
        <f t="shared" si="94"/>
        <v>0.13022838442108431</v>
      </c>
      <c r="R152" s="63">
        <f t="shared" si="84"/>
        <v>0.13022838442108431</v>
      </c>
      <c r="S152" s="63">
        <f t="shared" si="84"/>
        <v>0.13022838442108431</v>
      </c>
      <c r="T152" s="63">
        <f t="shared" si="84"/>
        <v>0.13022838442108431</v>
      </c>
      <c r="U152" s="63">
        <f t="shared" si="84"/>
        <v>0.13022838442108431</v>
      </c>
      <c r="V152" s="63">
        <f t="shared" si="84"/>
        <v>0.13022838442108431</v>
      </c>
      <c r="W152" s="63">
        <f t="shared" si="84"/>
        <v>0.13022838442108431</v>
      </c>
      <c r="X152" s="139">
        <f t="shared" si="85"/>
        <v>0.13022838442108431</v>
      </c>
      <c r="Y152" s="139">
        <f t="shared" si="86"/>
        <v>0.13022838442108431</v>
      </c>
      <c r="Z152" s="139">
        <f t="shared" si="87"/>
        <v>0.13022838442108431</v>
      </c>
      <c r="AA152" s="139">
        <f t="shared" si="88"/>
        <v>0.13022838442108431</v>
      </c>
      <c r="AB152" s="139">
        <f t="shared" si="89"/>
        <v>0.13022838442108431</v>
      </c>
      <c r="AC152" s="139">
        <f t="shared" si="90"/>
        <v>0.13022838442108431</v>
      </c>
      <c r="AD152" s="139">
        <f t="shared" si="91"/>
        <v>0.13022838442108431</v>
      </c>
      <c r="AF152" s="113" t="s">
        <v>52</v>
      </c>
      <c r="AG152" s="31"/>
      <c r="AH152" s="54">
        <f t="shared" si="92"/>
        <v>1</v>
      </c>
      <c r="AL152" s="3"/>
      <c r="AM152" s="3"/>
      <c r="AN152" s="3"/>
      <c r="AO152" s="6"/>
    </row>
    <row r="153" spans="2:41" s="4" customFormat="1" ht="13">
      <c r="B153" s="29" t="s">
        <v>38</v>
      </c>
      <c r="C153" s="38"/>
      <c r="D153" s="38"/>
      <c r="E153" s="53"/>
      <c r="F153" s="53"/>
      <c r="G153" s="53"/>
      <c r="H153" s="62">
        <v>0.14221257091584322</v>
      </c>
      <c r="I153" s="60"/>
      <c r="J153" s="60"/>
      <c r="K153" s="60"/>
      <c r="L153" s="60"/>
      <c r="M153" s="60"/>
      <c r="N153" s="60"/>
      <c r="O153" s="60"/>
      <c r="P153" s="60"/>
      <c r="Q153" s="63">
        <f t="shared" si="94"/>
        <v>0.14221257091584322</v>
      </c>
      <c r="R153" s="63">
        <f t="shared" si="84"/>
        <v>0.14221257091584322</v>
      </c>
      <c r="S153" s="63">
        <f t="shared" si="84"/>
        <v>0.14221257091584322</v>
      </c>
      <c r="T153" s="63">
        <f t="shared" si="84"/>
        <v>0.14221257091584322</v>
      </c>
      <c r="U153" s="63">
        <f t="shared" si="84"/>
        <v>0.14221257091584322</v>
      </c>
      <c r="V153" s="63">
        <f t="shared" si="84"/>
        <v>0.14221257091584322</v>
      </c>
      <c r="W153" s="63">
        <f t="shared" si="84"/>
        <v>0.14221257091584322</v>
      </c>
      <c r="X153" s="139">
        <f t="shared" si="85"/>
        <v>0.14221257091584322</v>
      </c>
      <c r="Y153" s="139">
        <f t="shared" si="86"/>
        <v>0.14221257091584322</v>
      </c>
      <c r="Z153" s="139">
        <f t="shared" si="87"/>
        <v>0.14221257091584322</v>
      </c>
      <c r="AA153" s="139">
        <f t="shared" si="88"/>
        <v>0.14221257091584322</v>
      </c>
      <c r="AB153" s="139">
        <f t="shared" si="89"/>
        <v>0.14221257091584322</v>
      </c>
      <c r="AC153" s="139">
        <f t="shared" si="90"/>
        <v>0.14221257091584322</v>
      </c>
      <c r="AD153" s="139">
        <f t="shared" si="91"/>
        <v>0.14221257091584322</v>
      </c>
      <c r="AF153" s="113" t="s">
        <v>52</v>
      </c>
      <c r="AG153" s="31"/>
      <c r="AH153" s="54">
        <f t="shared" si="92"/>
        <v>1</v>
      </c>
      <c r="AL153" s="3"/>
      <c r="AM153" s="3"/>
      <c r="AN153" s="3"/>
      <c r="AO153" s="6"/>
    </row>
    <row r="154" spans="2:41" s="4" customFormat="1" ht="13">
      <c r="B154" s="29" t="s">
        <v>39</v>
      </c>
      <c r="C154" s="38"/>
      <c r="D154" s="38"/>
      <c r="E154" s="62">
        <v>0.16718571675669286</v>
      </c>
      <c r="F154" s="62">
        <v>0.16331800455385392</v>
      </c>
      <c r="G154" s="62">
        <v>0.16187856663007116</v>
      </c>
      <c r="H154" s="62">
        <v>0.15747389872823722</v>
      </c>
      <c r="I154" s="62">
        <v>0.15747389872823722</v>
      </c>
      <c r="J154" s="60"/>
      <c r="K154" s="60"/>
      <c r="L154" s="60"/>
      <c r="M154" s="60"/>
      <c r="N154" s="60"/>
      <c r="O154" s="60"/>
      <c r="P154" s="60"/>
      <c r="Q154" s="63">
        <f xml:space="preserve"> $H154</f>
        <v>0.15747389872823722</v>
      </c>
      <c r="R154" s="63">
        <f t="shared" si="84"/>
        <v>0.15747389872823722</v>
      </c>
      <c r="S154" s="63">
        <f t="shared" si="84"/>
        <v>0.15747389872823722</v>
      </c>
      <c r="T154" s="63">
        <f t="shared" si="84"/>
        <v>0.15747389872823722</v>
      </c>
      <c r="U154" s="63">
        <f t="shared" si="84"/>
        <v>0.15747389872823722</v>
      </c>
      <c r="V154" s="63">
        <f t="shared" si="84"/>
        <v>0.15747389872823722</v>
      </c>
      <c r="W154" s="63">
        <f t="shared" si="84"/>
        <v>0.15747389872823722</v>
      </c>
      <c r="X154" s="139">
        <f t="shared" si="85"/>
        <v>0.15747389872823722</v>
      </c>
      <c r="Y154" s="139">
        <f t="shared" si="86"/>
        <v>0.15747389872823722</v>
      </c>
      <c r="Z154" s="139">
        <f t="shared" si="87"/>
        <v>0.15747389872823722</v>
      </c>
      <c r="AA154" s="139">
        <f t="shared" si="88"/>
        <v>0.15747389872823722</v>
      </c>
      <c r="AB154" s="139">
        <f t="shared" si="89"/>
        <v>0.15747389872823722</v>
      </c>
      <c r="AC154" s="139">
        <f t="shared" si="90"/>
        <v>0.15747389872823722</v>
      </c>
      <c r="AD154" s="139">
        <f t="shared" si="91"/>
        <v>0.15747389872823722</v>
      </c>
      <c r="AF154" s="113" t="s">
        <v>52</v>
      </c>
      <c r="AG154" s="31"/>
      <c r="AH154" s="54">
        <f t="shared" si="92"/>
        <v>1</v>
      </c>
      <c r="AL154" s="3"/>
      <c r="AM154" s="3"/>
      <c r="AN154" s="3"/>
      <c r="AO154" s="6"/>
    </row>
    <row r="155" spans="2:41" s="4" customFormat="1" ht="13">
      <c r="B155" s="29" t="s">
        <v>40</v>
      </c>
      <c r="C155" s="38"/>
      <c r="D155" s="38"/>
      <c r="E155" s="53"/>
      <c r="F155" s="53"/>
      <c r="G155" s="53"/>
      <c r="H155" s="62">
        <v>0.10973999387637591</v>
      </c>
      <c r="I155" s="60"/>
      <c r="J155" s="60"/>
      <c r="K155" s="60"/>
      <c r="L155" s="60"/>
      <c r="M155" s="60"/>
      <c r="N155" s="60"/>
      <c r="O155" s="60"/>
      <c r="P155" s="60"/>
      <c r="Q155" s="63">
        <f t="shared" si="94"/>
        <v>0.10973999387637591</v>
      </c>
      <c r="R155" s="63">
        <f t="shared" si="84"/>
        <v>0.10973999387637591</v>
      </c>
      <c r="S155" s="63">
        <f t="shared" si="84"/>
        <v>0.10973999387637591</v>
      </c>
      <c r="T155" s="63">
        <f t="shared" si="84"/>
        <v>0.10973999387637591</v>
      </c>
      <c r="U155" s="63">
        <f t="shared" si="84"/>
        <v>0.10973999387637591</v>
      </c>
      <c r="V155" s="63">
        <f t="shared" si="84"/>
        <v>0.10973999387637591</v>
      </c>
      <c r="W155" s="63">
        <f t="shared" si="84"/>
        <v>0.10973999387637591</v>
      </c>
      <c r="X155" s="139">
        <f t="shared" si="85"/>
        <v>0.10973999387637591</v>
      </c>
      <c r="Y155" s="139">
        <f t="shared" si="86"/>
        <v>0.10973999387637591</v>
      </c>
      <c r="Z155" s="139">
        <f t="shared" si="87"/>
        <v>0.10973999387637591</v>
      </c>
      <c r="AA155" s="139">
        <f t="shared" si="88"/>
        <v>0.10973999387637591</v>
      </c>
      <c r="AB155" s="139">
        <f t="shared" si="89"/>
        <v>0.10973999387637591</v>
      </c>
      <c r="AC155" s="139">
        <f t="shared" si="90"/>
        <v>0.10973999387637591</v>
      </c>
      <c r="AD155" s="139">
        <f t="shared" si="91"/>
        <v>0.10973999387637591</v>
      </c>
      <c r="AF155" s="113" t="s">
        <v>52</v>
      </c>
      <c r="AG155" s="31"/>
      <c r="AH155" s="54">
        <f t="shared" si="92"/>
        <v>1</v>
      </c>
      <c r="AL155" s="3"/>
      <c r="AM155" s="3"/>
      <c r="AN155" s="3"/>
      <c r="AO155" s="6"/>
    </row>
    <row r="156" spans="2:41" s="4" customFormat="1" ht="13">
      <c r="B156" s="29" t="s">
        <v>41</v>
      </c>
      <c r="C156" s="38"/>
      <c r="D156" s="38"/>
      <c r="E156" s="53"/>
      <c r="F156" s="53"/>
      <c r="G156" s="53"/>
      <c r="H156" s="62">
        <v>0.16058658878283544</v>
      </c>
      <c r="I156" s="60"/>
      <c r="J156" s="60"/>
      <c r="K156" s="60"/>
      <c r="L156" s="60"/>
      <c r="M156" s="60"/>
      <c r="N156" s="60"/>
      <c r="O156" s="60"/>
      <c r="P156" s="60"/>
      <c r="Q156" s="63">
        <f t="shared" si="94"/>
        <v>0.16058658878283544</v>
      </c>
      <c r="R156" s="63">
        <f t="shared" si="84"/>
        <v>0.16058658878283544</v>
      </c>
      <c r="S156" s="63">
        <f t="shared" si="84"/>
        <v>0.16058658878283544</v>
      </c>
      <c r="T156" s="63">
        <f t="shared" si="84"/>
        <v>0.16058658878283544</v>
      </c>
      <c r="U156" s="63">
        <f t="shared" si="84"/>
        <v>0.16058658878283544</v>
      </c>
      <c r="V156" s="63">
        <f t="shared" si="84"/>
        <v>0.16058658878283544</v>
      </c>
      <c r="W156" s="63">
        <f t="shared" si="84"/>
        <v>0.16058658878283544</v>
      </c>
      <c r="X156" s="139">
        <f t="shared" si="85"/>
        <v>0.16058658878283544</v>
      </c>
      <c r="Y156" s="139">
        <f t="shared" si="86"/>
        <v>0.16058658878283544</v>
      </c>
      <c r="Z156" s="139">
        <f t="shared" si="87"/>
        <v>0.16058658878283544</v>
      </c>
      <c r="AA156" s="139">
        <f t="shared" si="88"/>
        <v>0.16058658878283544</v>
      </c>
      <c r="AB156" s="139">
        <f t="shared" si="89"/>
        <v>0.16058658878283544</v>
      </c>
      <c r="AC156" s="139">
        <f t="shared" si="90"/>
        <v>0.16058658878283544</v>
      </c>
      <c r="AD156" s="139">
        <f t="shared" si="91"/>
        <v>0.16058658878283544</v>
      </c>
      <c r="AF156" s="113" t="s">
        <v>52</v>
      </c>
      <c r="AG156" s="31"/>
      <c r="AH156" s="54">
        <f t="shared" si="92"/>
        <v>1</v>
      </c>
      <c r="AL156" s="3"/>
      <c r="AM156" s="3"/>
      <c r="AN156" s="3"/>
      <c r="AO156" s="6"/>
    </row>
    <row r="157" spans="2:41" s="4" customFormat="1" ht="13">
      <c r="B157" s="29" t="s">
        <v>42</v>
      </c>
      <c r="C157" s="38"/>
      <c r="D157" s="38"/>
      <c r="E157" s="53"/>
      <c r="F157" s="53"/>
      <c r="G157" s="53"/>
      <c r="H157" s="62">
        <v>0.12333792174925624</v>
      </c>
      <c r="I157" s="60"/>
      <c r="J157" s="60"/>
      <c r="K157" s="60"/>
      <c r="L157" s="60"/>
      <c r="M157" s="60"/>
      <c r="N157" s="60"/>
      <c r="O157" s="60"/>
      <c r="P157" s="60"/>
      <c r="Q157" s="63">
        <f t="shared" si="94"/>
        <v>0.12333792174925624</v>
      </c>
      <c r="R157" s="63">
        <f t="shared" si="84"/>
        <v>0.12333792174925624</v>
      </c>
      <c r="S157" s="63">
        <f t="shared" si="84"/>
        <v>0.12333792174925624</v>
      </c>
      <c r="T157" s="63">
        <f t="shared" si="84"/>
        <v>0.12333792174925624</v>
      </c>
      <c r="U157" s="63">
        <f t="shared" si="84"/>
        <v>0.12333792174925624</v>
      </c>
      <c r="V157" s="63">
        <f t="shared" si="84"/>
        <v>0.12333792174925624</v>
      </c>
      <c r="W157" s="63">
        <f t="shared" si="84"/>
        <v>0.12333792174925624</v>
      </c>
      <c r="X157" s="139">
        <f t="shared" si="85"/>
        <v>0.12333792174925624</v>
      </c>
      <c r="Y157" s="139">
        <f t="shared" si="86"/>
        <v>0.12333792174925624</v>
      </c>
      <c r="Z157" s="139">
        <f t="shared" si="87"/>
        <v>0.12333792174925624</v>
      </c>
      <c r="AA157" s="139">
        <f t="shared" si="88"/>
        <v>0.12333792174925624</v>
      </c>
      <c r="AB157" s="139">
        <f t="shared" si="89"/>
        <v>0.12333792174925624</v>
      </c>
      <c r="AC157" s="139">
        <f t="shared" si="90"/>
        <v>0.12333792174925624</v>
      </c>
      <c r="AD157" s="139">
        <f t="shared" si="91"/>
        <v>0.12333792174925624</v>
      </c>
      <c r="AF157" s="113" t="s">
        <v>52</v>
      </c>
      <c r="AG157" s="31"/>
      <c r="AH157" s="54">
        <f t="shared" si="92"/>
        <v>1</v>
      </c>
      <c r="AL157" s="3"/>
      <c r="AM157" s="3"/>
      <c r="AN157" s="3"/>
      <c r="AO157" s="6"/>
    </row>
    <row r="158" spans="2:41" s="4" customFormat="1" ht="13">
      <c r="B158" s="29" t="s">
        <v>43</v>
      </c>
      <c r="C158" s="38"/>
      <c r="D158" s="38"/>
      <c r="E158" s="53"/>
      <c r="F158" s="53"/>
      <c r="G158" s="53"/>
      <c r="H158" s="62">
        <v>0.12577482052871727</v>
      </c>
      <c r="I158" s="60"/>
      <c r="J158" s="60"/>
      <c r="K158" s="60"/>
      <c r="L158" s="60"/>
      <c r="M158" s="60"/>
      <c r="N158" s="60"/>
      <c r="O158" s="60"/>
      <c r="P158" s="60"/>
      <c r="Q158" s="63">
        <f t="shared" si="94"/>
        <v>0.12577482052871727</v>
      </c>
      <c r="R158" s="63">
        <f t="shared" si="84"/>
        <v>0.12577482052871727</v>
      </c>
      <c r="S158" s="63">
        <f t="shared" si="84"/>
        <v>0.12577482052871727</v>
      </c>
      <c r="T158" s="63">
        <f t="shared" si="84"/>
        <v>0.12577482052871727</v>
      </c>
      <c r="U158" s="63">
        <f t="shared" si="84"/>
        <v>0.12577482052871727</v>
      </c>
      <c r="V158" s="63">
        <f t="shared" si="84"/>
        <v>0.12577482052871727</v>
      </c>
      <c r="W158" s="63">
        <f t="shared" si="84"/>
        <v>0.12577482052871727</v>
      </c>
      <c r="X158" s="139">
        <f t="shared" si="85"/>
        <v>0.12577482052871727</v>
      </c>
      <c r="Y158" s="139">
        <f t="shared" si="86"/>
        <v>0.12577482052871727</v>
      </c>
      <c r="Z158" s="139">
        <f t="shared" si="87"/>
        <v>0.12577482052871727</v>
      </c>
      <c r="AA158" s="139">
        <f t="shared" si="88"/>
        <v>0.12577482052871727</v>
      </c>
      <c r="AB158" s="139">
        <f t="shared" si="89"/>
        <v>0.12577482052871727</v>
      </c>
      <c r="AC158" s="139">
        <f t="shared" si="90"/>
        <v>0.12577482052871727</v>
      </c>
      <c r="AD158" s="139">
        <f t="shared" si="91"/>
        <v>0.12577482052871727</v>
      </c>
      <c r="AF158" s="113" t="s">
        <v>52</v>
      </c>
      <c r="AG158" s="31"/>
      <c r="AH158" s="54">
        <f t="shared" si="92"/>
        <v>1</v>
      </c>
      <c r="AL158" s="3"/>
      <c r="AM158" s="3"/>
      <c r="AN158" s="3"/>
      <c r="AO158" s="6"/>
    </row>
    <row r="159" spans="2:41" s="4" customFormat="1" ht="13">
      <c r="B159" s="29" t="s">
        <v>44</v>
      </c>
      <c r="C159" s="38"/>
      <c r="D159" s="38"/>
      <c r="E159" s="62">
        <v>0.14430611491062834</v>
      </c>
      <c r="F159" s="62">
        <v>0.14303117836057183</v>
      </c>
      <c r="G159" s="62">
        <v>0.13771657851149366</v>
      </c>
      <c r="H159" s="62">
        <v>0.13768395221218854</v>
      </c>
      <c r="I159" s="62">
        <v>0.13768395221218854</v>
      </c>
      <c r="J159" s="60"/>
      <c r="K159" s="60"/>
      <c r="L159" s="60"/>
      <c r="M159" s="60"/>
      <c r="N159" s="60"/>
      <c r="O159" s="60"/>
      <c r="P159" s="60"/>
      <c r="Q159" s="63">
        <f t="shared" si="94"/>
        <v>0.13768395221218854</v>
      </c>
      <c r="R159" s="63">
        <f t="shared" si="84"/>
        <v>0.13768395221218854</v>
      </c>
      <c r="S159" s="63">
        <f t="shared" si="84"/>
        <v>0.13768395221218854</v>
      </c>
      <c r="T159" s="63">
        <f t="shared" si="84"/>
        <v>0.13768395221218854</v>
      </c>
      <c r="U159" s="63">
        <f t="shared" si="84"/>
        <v>0.13768395221218854</v>
      </c>
      <c r="V159" s="63">
        <f t="shared" si="84"/>
        <v>0.13768395221218854</v>
      </c>
      <c r="W159" s="63">
        <f t="shared" si="84"/>
        <v>0.13768395221218854</v>
      </c>
      <c r="X159" s="139">
        <f t="shared" si="85"/>
        <v>0.13768395221218854</v>
      </c>
      <c r="Y159" s="139">
        <f t="shared" si="86"/>
        <v>0.13768395221218854</v>
      </c>
      <c r="Z159" s="139">
        <f t="shared" si="87"/>
        <v>0.13768395221218854</v>
      </c>
      <c r="AA159" s="139">
        <f t="shared" si="88"/>
        <v>0.13768395221218854</v>
      </c>
      <c r="AB159" s="139">
        <f t="shared" si="89"/>
        <v>0.13768395221218854</v>
      </c>
      <c r="AC159" s="139">
        <f t="shared" si="90"/>
        <v>0.13768395221218854</v>
      </c>
      <c r="AD159" s="139">
        <f t="shared" si="91"/>
        <v>0.13768395221218854</v>
      </c>
      <c r="AF159" s="113" t="s">
        <v>52</v>
      </c>
      <c r="AG159" s="31"/>
      <c r="AH159" s="54">
        <f t="shared" si="92"/>
        <v>1</v>
      </c>
      <c r="AL159" s="3"/>
      <c r="AM159" s="3"/>
      <c r="AN159" s="3"/>
      <c r="AO159" s="6"/>
    </row>
    <row r="160" spans="2:41" s="4" customFormat="1" ht="13">
      <c r="B160" s="29" t="s">
        <v>45</v>
      </c>
      <c r="C160" s="38"/>
      <c r="D160" s="38"/>
      <c r="E160" s="53"/>
      <c r="F160" s="53"/>
      <c r="G160" s="53"/>
      <c r="H160" s="62">
        <v>0.11678703095125192</v>
      </c>
      <c r="I160" s="60"/>
      <c r="J160" s="60"/>
      <c r="K160" s="60"/>
      <c r="L160" s="60"/>
      <c r="M160" s="60"/>
      <c r="N160" s="60"/>
      <c r="O160" s="60"/>
      <c r="P160" s="60"/>
      <c r="Q160" s="63">
        <f t="shared" si="94"/>
        <v>0.11678703095125192</v>
      </c>
      <c r="R160" s="63">
        <f t="shared" si="84"/>
        <v>0.11678703095125192</v>
      </c>
      <c r="S160" s="63">
        <f t="shared" si="84"/>
        <v>0.11678703095125192</v>
      </c>
      <c r="T160" s="63">
        <f t="shared" si="84"/>
        <v>0.11678703095125192</v>
      </c>
      <c r="U160" s="63">
        <f t="shared" si="84"/>
        <v>0.11678703095125192</v>
      </c>
      <c r="V160" s="63">
        <f t="shared" si="84"/>
        <v>0.11678703095125192</v>
      </c>
      <c r="W160" s="63">
        <f t="shared" si="84"/>
        <v>0.11678703095125192</v>
      </c>
      <c r="X160" s="139">
        <f t="shared" si="85"/>
        <v>0.11678703095125192</v>
      </c>
      <c r="Y160" s="139">
        <f t="shared" si="86"/>
        <v>0.11678703095125192</v>
      </c>
      <c r="Z160" s="139">
        <f t="shared" si="87"/>
        <v>0.11678703095125192</v>
      </c>
      <c r="AA160" s="139">
        <f t="shared" si="88"/>
        <v>0.11678703095125192</v>
      </c>
      <c r="AB160" s="139">
        <f t="shared" si="89"/>
        <v>0.11678703095125192</v>
      </c>
      <c r="AC160" s="139">
        <f t="shared" si="90"/>
        <v>0.11678703095125192</v>
      </c>
      <c r="AD160" s="139">
        <f t="shared" si="91"/>
        <v>0.11678703095125192</v>
      </c>
      <c r="AF160" s="113" t="s">
        <v>52</v>
      </c>
      <c r="AG160" s="31"/>
      <c r="AH160" s="54">
        <f t="shared" si="92"/>
        <v>1</v>
      </c>
      <c r="AL160" s="3"/>
      <c r="AM160" s="3"/>
      <c r="AN160" s="3"/>
      <c r="AO160" s="6"/>
    </row>
    <row r="161" spans="1:41" s="4" customFormat="1" ht="13">
      <c r="B161" s="29" t="s">
        <v>46</v>
      </c>
      <c r="C161" s="38"/>
      <c r="D161" s="38"/>
      <c r="E161" s="53"/>
      <c r="F161" s="53"/>
      <c r="G161" s="53"/>
      <c r="H161" s="62">
        <v>9.6072079609599875E-2</v>
      </c>
      <c r="I161" s="60"/>
      <c r="J161" s="60"/>
      <c r="K161" s="60"/>
      <c r="L161" s="60"/>
      <c r="M161" s="60"/>
      <c r="N161" s="60"/>
      <c r="O161" s="60"/>
      <c r="P161" s="60"/>
      <c r="Q161" s="63">
        <f t="shared" si="94"/>
        <v>9.6072079609599875E-2</v>
      </c>
      <c r="R161" s="63">
        <f t="shared" si="84"/>
        <v>9.6072079609599875E-2</v>
      </c>
      <c r="S161" s="63">
        <f t="shared" si="84"/>
        <v>9.6072079609599875E-2</v>
      </c>
      <c r="T161" s="63">
        <f t="shared" si="84"/>
        <v>9.6072079609599875E-2</v>
      </c>
      <c r="U161" s="63">
        <f t="shared" si="84"/>
        <v>9.6072079609599875E-2</v>
      </c>
      <c r="V161" s="63">
        <f t="shared" si="84"/>
        <v>9.6072079609599875E-2</v>
      </c>
      <c r="W161" s="63">
        <f t="shared" si="84"/>
        <v>9.6072079609599875E-2</v>
      </c>
      <c r="X161" s="139">
        <f t="shared" si="85"/>
        <v>9.6072079609599875E-2</v>
      </c>
      <c r="Y161" s="139">
        <f t="shared" si="86"/>
        <v>9.6072079609599875E-2</v>
      </c>
      <c r="Z161" s="139">
        <f t="shared" si="87"/>
        <v>9.6072079609599875E-2</v>
      </c>
      <c r="AA161" s="139">
        <f t="shared" si="88"/>
        <v>9.6072079609599875E-2</v>
      </c>
      <c r="AB161" s="139">
        <f t="shared" si="89"/>
        <v>9.6072079609599875E-2</v>
      </c>
      <c r="AC161" s="139">
        <f t="shared" si="90"/>
        <v>9.6072079609599875E-2</v>
      </c>
      <c r="AD161" s="139">
        <f t="shared" si="91"/>
        <v>9.6072079609599875E-2</v>
      </c>
      <c r="AF161" s="113" t="s">
        <v>52</v>
      </c>
      <c r="AG161" s="31"/>
      <c r="AH161" s="54">
        <f t="shared" si="92"/>
        <v>1</v>
      </c>
      <c r="AL161" s="3"/>
      <c r="AM161" s="3"/>
      <c r="AN161" s="3"/>
      <c r="AO161" s="6"/>
    </row>
    <row r="162" spans="1:41" s="4" customFormat="1" ht="13">
      <c r="B162" s="29" t="s">
        <v>47</v>
      </c>
      <c r="C162" s="38"/>
      <c r="D162" s="38"/>
      <c r="E162" s="53"/>
      <c r="F162" s="53"/>
      <c r="G162" s="53"/>
      <c r="H162" s="62">
        <v>9.5258229755804211E-2</v>
      </c>
      <c r="I162" s="60"/>
      <c r="J162" s="60"/>
      <c r="K162" s="60"/>
      <c r="L162" s="60"/>
      <c r="M162" s="60"/>
      <c r="N162" s="60"/>
      <c r="O162" s="60"/>
      <c r="P162" s="60"/>
      <c r="Q162" s="63">
        <f t="shared" si="94"/>
        <v>9.5258229755804211E-2</v>
      </c>
      <c r="R162" s="63">
        <f t="shared" si="84"/>
        <v>9.5258229755804211E-2</v>
      </c>
      <c r="S162" s="63">
        <f t="shared" si="84"/>
        <v>9.5258229755804211E-2</v>
      </c>
      <c r="T162" s="63">
        <f t="shared" si="84"/>
        <v>9.5258229755804211E-2</v>
      </c>
      <c r="U162" s="63">
        <f t="shared" si="84"/>
        <v>9.5258229755804211E-2</v>
      </c>
      <c r="V162" s="63">
        <f t="shared" si="84"/>
        <v>9.5258229755804211E-2</v>
      </c>
      <c r="W162" s="63">
        <f t="shared" si="84"/>
        <v>9.5258229755804211E-2</v>
      </c>
      <c r="X162" s="139">
        <f t="shared" si="85"/>
        <v>9.5258229755804211E-2</v>
      </c>
      <c r="Y162" s="139">
        <f t="shared" si="86"/>
        <v>9.5258229755804211E-2</v>
      </c>
      <c r="Z162" s="139">
        <f t="shared" si="87"/>
        <v>9.5258229755804211E-2</v>
      </c>
      <c r="AA162" s="139">
        <f t="shared" si="88"/>
        <v>9.5258229755804211E-2</v>
      </c>
      <c r="AB162" s="139">
        <f t="shared" si="89"/>
        <v>9.5258229755804211E-2</v>
      </c>
      <c r="AC162" s="139">
        <f t="shared" si="90"/>
        <v>9.5258229755804211E-2</v>
      </c>
      <c r="AD162" s="139">
        <f t="shared" si="91"/>
        <v>9.5258229755804211E-2</v>
      </c>
      <c r="AF162" s="113" t="s">
        <v>52</v>
      </c>
      <c r="AG162" s="31"/>
      <c r="AH162" s="54">
        <f t="shared" si="92"/>
        <v>1</v>
      </c>
      <c r="AL162" s="3"/>
      <c r="AM162" s="3"/>
      <c r="AN162" s="3"/>
      <c r="AO162" s="6"/>
    </row>
    <row r="163" spans="1:41" s="4" customFormat="1" ht="13">
      <c r="B163" s="29" t="s">
        <v>48</v>
      </c>
      <c r="C163" s="38"/>
      <c r="D163" s="38"/>
      <c r="E163" s="53"/>
      <c r="F163" s="53"/>
      <c r="G163" s="53"/>
      <c r="H163" s="62">
        <v>0.16123359541033463</v>
      </c>
      <c r="I163" s="60"/>
      <c r="J163" s="60"/>
      <c r="K163" s="60"/>
      <c r="L163" s="60"/>
      <c r="M163" s="60"/>
      <c r="N163" s="60"/>
      <c r="O163" s="60"/>
      <c r="P163" s="60"/>
      <c r="Q163" s="63">
        <f t="shared" si="94"/>
        <v>0.16123359541033463</v>
      </c>
      <c r="R163" s="63">
        <f t="shared" si="94"/>
        <v>0.16123359541033463</v>
      </c>
      <c r="S163" s="63">
        <f t="shared" si="94"/>
        <v>0.16123359541033463</v>
      </c>
      <c r="T163" s="63">
        <f t="shared" si="94"/>
        <v>0.16123359541033463</v>
      </c>
      <c r="U163" s="63">
        <f t="shared" si="94"/>
        <v>0.16123359541033463</v>
      </c>
      <c r="V163" s="63">
        <f t="shared" si="94"/>
        <v>0.16123359541033463</v>
      </c>
      <c r="W163" s="63">
        <f t="shared" si="94"/>
        <v>0.16123359541033463</v>
      </c>
      <c r="X163" s="139">
        <f t="shared" si="85"/>
        <v>0.16123359541033463</v>
      </c>
      <c r="Y163" s="139">
        <f t="shared" si="86"/>
        <v>0.16123359541033463</v>
      </c>
      <c r="Z163" s="139">
        <f t="shared" si="87"/>
        <v>0.16123359541033463</v>
      </c>
      <c r="AA163" s="139">
        <f t="shared" si="88"/>
        <v>0.16123359541033463</v>
      </c>
      <c r="AB163" s="139">
        <f t="shared" si="89"/>
        <v>0.16123359541033463</v>
      </c>
      <c r="AC163" s="139">
        <f t="shared" si="90"/>
        <v>0.16123359541033463</v>
      </c>
      <c r="AD163" s="139">
        <f t="shared" si="91"/>
        <v>0.16123359541033463</v>
      </c>
      <c r="AF163" s="113" t="s">
        <v>52</v>
      </c>
      <c r="AG163" s="31"/>
      <c r="AH163" s="54">
        <f t="shared" si="92"/>
        <v>1</v>
      </c>
      <c r="AL163" s="3"/>
      <c r="AM163" s="3"/>
      <c r="AN163" s="3"/>
      <c r="AO163" s="6"/>
    </row>
    <row r="164" spans="1:41" s="4" customFormat="1" ht="13">
      <c r="B164" s="30" t="s">
        <v>53</v>
      </c>
      <c r="C164" s="38"/>
      <c r="D164" s="38"/>
      <c r="E164" s="37">
        <f>AVERAGE(E146:E163)</f>
        <v>0.1557459158336606</v>
      </c>
      <c r="F164" s="37">
        <f t="shared" ref="F164:I164" si="95">AVERAGE(F146:F163)</f>
        <v>0.15317459145721288</v>
      </c>
      <c r="G164" s="37">
        <f t="shared" si="95"/>
        <v>0.14979757257078241</v>
      </c>
      <c r="H164" s="37">
        <f t="shared" si="95"/>
        <v>0.1371061796935141</v>
      </c>
      <c r="I164" s="37">
        <f t="shared" si="95"/>
        <v>0.1475789254702129</v>
      </c>
      <c r="J164" s="60"/>
      <c r="K164" s="60"/>
      <c r="L164" s="60"/>
      <c r="M164" s="60"/>
      <c r="N164" s="60"/>
      <c r="O164" s="60"/>
      <c r="P164" s="60"/>
      <c r="Q164" s="88">
        <f t="shared" ref="Q164" si="96">AVERAGE(Q146:Q163)</f>
        <v>0.1371061796935141</v>
      </c>
      <c r="R164" s="88">
        <f t="shared" ref="R164" si="97">AVERAGE(R146:R163)</f>
        <v>0.1371061796935141</v>
      </c>
      <c r="S164" s="88">
        <f t="shared" ref="S164" si="98">AVERAGE(S146:S163)</f>
        <v>0.1371061796935141</v>
      </c>
      <c r="T164" s="88">
        <f t="shared" ref="T164" si="99">AVERAGE(T146:T163)</f>
        <v>0.1371061796935141</v>
      </c>
      <c r="U164" s="88">
        <f t="shared" ref="U164" si="100">AVERAGE(U146:U163)</f>
        <v>0.1371061796935141</v>
      </c>
      <c r="V164" s="88">
        <f t="shared" ref="V164" si="101">AVERAGE(V146:V163)</f>
        <v>0.1371061796935141</v>
      </c>
      <c r="W164" s="88">
        <f t="shared" ref="W164" si="102">AVERAGE(W146:W163)</f>
        <v>0.1371061796935141</v>
      </c>
      <c r="X164" s="101">
        <f t="shared" ref="X164:AD164" si="103">AVERAGE(X146:X163)</f>
        <v>0.1371061796935141</v>
      </c>
      <c r="Y164" s="101">
        <f t="shared" si="103"/>
        <v>0.1371061796935141</v>
      </c>
      <c r="Z164" s="101">
        <f t="shared" si="103"/>
        <v>0.1371061796935141</v>
      </c>
      <c r="AA164" s="101">
        <f t="shared" si="103"/>
        <v>0.1371061796935141</v>
      </c>
      <c r="AB164" s="101">
        <f t="shared" si="103"/>
        <v>0.1371061796935141</v>
      </c>
      <c r="AC164" s="101">
        <f t="shared" si="103"/>
        <v>0.1371061796935141</v>
      </c>
      <c r="AD164" s="101">
        <f t="shared" si="103"/>
        <v>0.1371061796935141</v>
      </c>
      <c r="AL164" s="3"/>
      <c r="AM164" s="3"/>
      <c r="AN164" s="3"/>
      <c r="AO164" s="7"/>
    </row>
    <row r="165" spans="1:41">
      <c r="C165" s="11"/>
    </row>
    <row r="166" spans="1:41" s="18" customFormat="1" ht="18">
      <c r="A166" s="19" t="s">
        <v>57</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row>
    <row r="167" spans="1:41">
      <c r="B167" s="15"/>
      <c r="C167" s="16"/>
      <c r="D167" s="16"/>
      <c r="E167" s="16"/>
      <c r="F167" s="16"/>
      <c r="G167" s="16"/>
      <c r="H167" s="16"/>
      <c r="I167" s="16"/>
      <c r="J167" s="16"/>
      <c r="K167" s="16"/>
      <c r="L167" s="16"/>
      <c r="M167" s="16"/>
      <c r="N167" s="16"/>
      <c r="O167" s="16"/>
      <c r="P167" s="16"/>
      <c r="Q167" s="16"/>
      <c r="R167" s="16"/>
      <c r="S167" s="16"/>
      <c r="T167" s="16"/>
      <c r="U167" s="16"/>
      <c r="V167" s="16"/>
      <c r="W167" s="16"/>
      <c r="X167" s="16"/>
      <c r="AE167" s="16"/>
      <c r="AL167" s="16"/>
    </row>
    <row r="168" spans="1:41" ht="15.5">
      <c r="B168" s="20" t="s">
        <v>63</v>
      </c>
    </row>
    <row r="169" spans="1:41">
      <c r="B169" s="21" t="s">
        <v>11</v>
      </c>
    </row>
    <row r="170" spans="1:41" ht="15" customHeight="1">
      <c r="B170" s="22"/>
      <c r="C170" s="68" t="s">
        <v>50</v>
      </c>
      <c r="D170" s="73"/>
      <c r="E170" s="73"/>
      <c r="F170" s="73"/>
      <c r="G170" s="73"/>
      <c r="H170" s="73"/>
      <c r="I170" s="74"/>
      <c r="J170" s="90" t="s">
        <v>66</v>
      </c>
      <c r="K170" s="91"/>
      <c r="L170" s="91"/>
      <c r="M170" s="91"/>
      <c r="N170" s="91"/>
      <c r="O170" s="91"/>
      <c r="P170" s="92"/>
      <c r="Q170" s="33" t="s">
        <v>94</v>
      </c>
      <c r="R170" s="34"/>
      <c r="S170" s="34"/>
      <c r="T170" s="34"/>
      <c r="U170" s="34"/>
      <c r="V170" s="34"/>
      <c r="W170" s="35"/>
      <c r="X170" s="42" t="s">
        <v>1</v>
      </c>
      <c r="Y170" s="43"/>
      <c r="Z170" s="43"/>
      <c r="AA170" s="43"/>
      <c r="AB170" s="43"/>
      <c r="AC170" s="43"/>
      <c r="AD170" s="44"/>
      <c r="AF170" s="143" t="s">
        <v>1</v>
      </c>
      <c r="AG170" s="143" t="s">
        <v>87</v>
      </c>
      <c r="AH170" s="143" t="s">
        <v>88</v>
      </c>
      <c r="AI170" s="1"/>
      <c r="AJ170" s="1"/>
      <c r="AK170" s="1"/>
      <c r="AL170" s="4"/>
      <c r="AM170" s="4"/>
      <c r="AN170" s="4"/>
    </row>
    <row r="171" spans="1:41" s="4" customFormat="1" ht="17.25" customHeight="1">
      <c r="B171" s="27"/>
      <c r="C171" s="75" t="s">
        <v>19</v>
      </c>
      <c r="D171" s="75" t="s">
        <v>20</v>
      </c>
      <c r="E171" s="75" t="s">
        <v>21</v>
      </c>
      <c r="F171" s="75" t="s">
        <v>22</v>
      </c>
      <c r="G171" s="75" t="s">
        <v>23</v>
      </c>
      <c r="H171" s="75" t="s">
        <v>24</v>
      </c>
      <c r="I171" s="75" t="s">
        <v>25</v>
      </c>
      <c r="J171" s="95" t="s">
        <v>26</v>
      </c>
      <c r="K171" s="95" t="s">
        <v>27</v>
      </c>
      <c r="L171" s="95" t="s">
        <v>28</v>
      </c>
      <c r="M171" s="95" t="s">
        <v>29</v>
      </c>
      <c r="N171" s="95" t="s">
        <v>30</v>
      </c>
      <c r="O171" s="95" t="s">
        <v>31</v>
      </c>
      <c r="P171" s="95" t="s">
        <v>32</v>
      </c>
      <c r="Q171" s="76" t="s">
        <v>26</v>
      </c>
      <c r="R171" s="76" t="s">
        <v>27</v>
      </c>
      <c r="S171" s="76" t="s">
        <v>28</v>
      </c>
      <c r="T171" s="76" t="s">
        <v>29</v>
      </c>
      <c r="U171" s="76" t="s">
        <v>30</v>
      </c>
      <c r="V171" s="76" t="s">
        <v>31</v>
      </c>
      <c r="W171" s="76" t="s">
        <v>32</v>
      </c>
      <c r="X171" s="77" t="s">
        <v>26</v>
      </c>
      <c r="Y171" s="77" t="s">
        <v>27</v>
      </c>
      <c r="Z171" s="77" t="s">
        <v>28</v>
      </c>
      <c r="AA171" s="77" t="s">
        <v>29</v>
      </c>
      <c r="AB171" s="77" t="s">
        <v>30</v>
      </c>
      <c r="AC171" s="77" t="s">
        <v>31</v>
      </c>
      <c r="AD171" s="77" t="s">
        <v>32</v>
      </c>
      <c r="AE171" s="3"/>
      <c r="AF171" s="143"/>
      <c r="AG171" s="143"/>
      <c r="AH171" s="143"/>
      <c r="AO171" s="5"/>
    </row>
    <row r="172" spans="1:41" s="10" customFormat="1" ht="13">
      <c r="B172" s="28" t="s">
        <v>51</v>
      </c>
      <c r="C172" s="78">
        <v>1</v>
      </c>
      <c r="D172" s="78">
        <v>2</v>
      </c>
      <c r="E172" s="78">
        <v>3</v>
      </c>
      <c r="F172" s="78">
        <v>4</v>
      </c>
      <c r="G172" s="78">
        <v>5</v>
      </c>
      <c r="H172" s="78">
        <v>6</v>
      </c>
      <c r="I172" s="78">
        <v>7</v>
      </c>
      <c r="J172" s="96">
        <v>8</v>
      </c>
      <c r="K172" s="96">
        <v>9</v>
      </c>
      <c r="L172" s="96">
        <v>10</v>
      </c>
      <c r="M172" s="96">
        <v>11</v>
      </c>
      <c r="N172" s="96">
        <v>12</v>
      </c>
      <c r="O172" s="96">
        <v>13</v>
      </c>
      <c r="P172" s="96">
        <v>14</v>
      </c>
      <c r="Q172" s="79">
        <v>8</v>
      </c>
      <c r="R172" s="79">
        <v>9</v>
      </c>
      <c r="S172" s="79">
        <v>10</v>
      </c>
      <c r="T172" s="79">
        <v>11</v>
      </c>
      <c r="U172" s="79">
        <v>12</v>
      </c>
      <c r="V172" s="79">
        <v>13</v>
      </c>
      <c r="W172" s="79">
        <v>14</v>
      </c>
      <c r="X172" s="89">
        <v>8</v>
      </c>
      <c r="Y172" s="89">
        <v>9</v>
      </c>
      <c r="Z172" s="89">
        <v>10</v>
      </c>
      <c r="AA172" s="89">
        <v>11</v>
      </c>
      <c r="AB172" s="89">
        <v>12</v>
      </c>
      <c r="AC172" s="89">
        <v>13</v>
      </c>
      <c r="AD172" s="89">
        <v>14</v>
      </c>
      <c r="AE172" s="3"/>
      <c r="AL172" s="4"/>
      <c r="AM172" s="4"/>
      <c r="AN172" s="4"/>
      <c r="AO172" s="9"/>
    </row>
    <row r="173" spans="1:41" s="4" customFormat="1" ht="13">
      <c r="B173" s="29" t="s">
        <v>18</v>
      </c>
      <c r="C173" s="53"/>
      <c r="D173" s="53"/>
      <c r="E173" s="53"/>
      <c r="F173" s="53"/>
      <c r="G173" s="53"/>
      <c r="H173" s="84">
        <v>0.97655269812076073</v>
      </c>
      <c r="I173" s="53"/>
      <c r="J173" s="53"/>
      <c r="K173" s="53"/>
      <c r="L173" s="53"/>
      <c r="M173" s="53"/>
      <c r="N173" s="53"/>
      <c r="O173" s="53"/>
      <c r="P173" s="53"/>
      <c r="Q173" s="86">
        <f xml:space="preserve"> $H173</f>
        <v>0.97655269812076073</v>
      </c>
      <c r="R173" s="86">
        <f t="shared" ref="R173:W189" si="104" xml:space="preserve"> $H173</f>
        <v>0.97655269812076073</v>
      </c>
      <c r="S173" s="86">
        <f t="shared" si="104"/>
        <v>0.97655269812076073</v>
      </c>
      <c r="T173" s="86">
        <f t="shared" si="104"/>
        <v>0.97655269812076073</v>
      </c>
      <c r="U173" s="86">
        <f t="shared" si="104"/>
        <v>0.97655269812076073</v>
      </c>
      <c r="V173" s="86">
        <f t="shared" si="104"/>
        <v>0.97655269812076073</v>
      </c>
      <c r="W173" s="86">
        <f t="shared" si="104"/>
        <v>0.97655269812076073</v>
      </c>
      <c r="X173" s="139">
        <f t="shared" ref="X173:X190" si="105">CHOOSE($AH173,Q173,J173)</f>
        <v>0.97655269812076073</v>
      </c>
      <c r="Y173" s="139">
        <f t="shared" ref="Y173:Y190" si="106">CHOOSE($AH173,R173,K173)</f>
        <v>0.97655269812076073</v>
      </c>
      <c r="Z173" s="139">
        <f t="shared" ref="Z173:Z190" si="107">CHOOSE($AH173,S173,L173)</f>
        <v>0.97655269812076073</v>
      </c>
      <c r="AA173" s="139">
        <f t="shared" ref="AA173:AA190" si="108">CHOOSE($AH173,T173,M173)</f>
        <v>0.97655269812076073</v>
      </c>
      <c r="AB173" s="139">
        <f t="shared" ref="AB173:AB190" si="109">CHOOSE($AH173,U173,N173)</f>
        <v>0.97655269812076073</v>
      </c>
      <c r="AC173" s="139">
        <f t="shared" ref="AC173:AC190" si="110">CHOOSE($AH173,V173,O173)</f>
        <v>0.97655269812076073</v>
      </c>
      <c r="AD173" s="139">
        <f t="shared" ref="AD173:AD190" si="111">CHOOSE($AH173,W173,P173)</f>
        <v>0.97655269812076073</v>
      </c>
      <c r="AE173" s="3"/>
      <c r="AF173" s="113" t="s">
        <v>52</v>
      </c>
      <c r="AG173" s="31"/>
      <c r="AH173" s="54">
        <f t="shared" ref="AH173:AH190" si="112">IF(AG173="Company forecast",2,1)</f>
        <v>1</v>
      </c>
      <c r="AO173" s="3"/>
    </row>
    <row r="174" spans="1:41" s="4" customFormat="1" ht="13">
      <c r="B174" s="29" t="s">
        <v>33</v>
      </c>
      <c r="C174" s="53"/>
      <c r="D174" s="53"/>
      <c r="E174" s="53"/>
      <c r="F174" s="53"/>
      <c r="G174" s="53"/>
      <c r="H174" s="84">
        <v>0.96557802786688152</v>
      </c>
      <c r="I174" s="53"/>
      <c r="J174" s="53"/>
      <c r="K174" s="53"/>
      <c r="L174" s="53"/>
      <c r="M174" s="53"/>
      <c r="N174" s="53"/>
      <c r="O174" s="53"/>
      <c r="P174" s="53"/>
      <c r="Q174" s="86">
        <f t="shared" ref="Q174:Q177" si="113" xml:space="preserve"> $H174</f>
        <v>0.96557802786688152</v>
      </c>
      <c r="R174" s="86">
        <f t="shared" si="104"/>
        <v>0.96557802786688152</v>
      </c>
      <c r="S174" s="86">
        <f t="shared" si="104"/>
        <v>0.96557802786688152</v>
      </c>
      <c r="T174" s="86">
        <f t="shared" si="104"/>
        <v>0.96557802786688152</v>
      </c>
      <c r="U174" s="86">
        <f t="shared" si="104"/>
        <v>0.96557802786688152</v>
      </c>
      <c r="V174" s="86">
        <f t="shared" si="104"/>
        <v>0.96557802786688152</v>
      </c>
      <c r="W174" s="86">
        <f t="shared" si="104"/>
        <v>0.96557802786688152</v>
      </c>
      <c r="X174" s="139">
        <f t="shared" si="105"/>
        <v>0.96557802786688152</v>
      </c>
      <c r="Y174" s="139">
        <f t="shared" si="106"/>
        <v>0.96557802786688152</v>
      </c>
      <c r="Z174" s="139">
        <f t="shared" si="107"/>
        <v>0.96557802786688152</v>
      </c>
      <c r="AA174" s="139">
        <f t="shared" si="108"/>
        <v>0.96557802786688152</v>
      </c>
      <c r="AB174" s="139">
        <f t="shared" si="109"/>
        <v>0.96557802786688152</v>
      </c>
      <c r="AC174" s="139">
        <f t="shared" si="110"/>
        <v>0.96557802786688152</v>
      </c>
      <c r="AD174" s="139">
        <f t="shared" si="111"/>
        <v>0.96557802786688152</v>
      </c>
      <c r="AE174" s="3"/>
      <c r="AF174" s="113" t="s">
        <v>52</v>
      </c>
      <c r="AG174" s="31"/>
      <c r="AH174" s="54">
        <f t="shared" si="112"/>
        <v>1</v>
      </c>
      <c r="AO174" s="6"/>
    </row>
    <row r="175" spans="1:41" s="4" customFormat="1" ht="13">
      <c r="B175" s="29" t="s">
        <v>34</v>
      </c>
      <c r="C175" s="53"/>
      <c r="D175" s="53"/>
      <c r="E175" s="53"/>
      <c r="F175" s="53"/>
      <c r="G175" s="53"/>
      <c r="H175" s="84">
        <v>0.95635493112151726</v>
      </c>
      <c r="I175" s="53"/>
      <c r="J175" s="53"/>
      <c r="K175" s="53"/>
      <c r="L175" s="53"/>
      <c r="M175" s="53"/>
      <c r="N175" s="53"/>
      <c r="O175" s="53"/>
      <c r="P175" s="53"/>
      <c r="Q175" s="86">
        <f t="shared" si="113"/>
        <v>0.95635493112151726</v>
      </c>
      <c r="R175" s="86">
        <f t="shared" si="104"/>
        <v>0.95635493112151726</v>
      </c>
      <c r="S175" s="86">
        <f t="shared" si="104"/>
        <v>0.95635493112151726</v>
      </c>
      <c r="T175" s="86">
        <f t="shared" si="104"/>
        <v>0.95635493112151726</v>
      </c>
      <c r="U175" s="86">
        <f t="shared" si="104"/>
        <v>0.95635493112151726</v>
      </c>
      <c r="V175" s="86">
        <f t="shared" si="104"/>
        <v>0.95635493112151726</v>
      </c>
      <c r="W175" s="86">
        <f t="shared" si="104"/>
        <v>0.95635493112151726</v>
      </c>
      <c r="X175" s="139">
        <f t="shared" si="105"/>
        <v>0.95635493112151726</v>
      </c>
      <c r="Y175" s="139">
        <f t="shared" si="106"/>
        <v>0.95635493112151726</v>
      </c>
      <c r="Z175" s="139">
        <f t="shared" si="107"/>
        <v>0.95635493112151726</v>
      </c>
      <c r="AA175" s="139">
        <f t="shared" si="108"/>
        <v>0.95635493112151726</v>
      </c>
      <c r="AB175" s="139">
        <f t="shared" si="109"/>
        <v>0.95635493112151726</v>
      </c>
      <c r="AC175" s="139">
        <f t="shared" si="110"/>
        <v>0.95635493112151726</v>
      </c>
      <c r="AD175" s="139">
        <f t="shared" si="111"/>
        <v>0.95635493112151726</v>
      </c>
      <c r="AE175" s="3"/>
      <c r="AF175" s="113" t="s">
        <v>52</v>
      </c>
      <c r="AG175" s="31"/>
      <c r="AH175" s="54">
        <f t="shared" si="112"/>
        <v>1</v>
      </c>
      <c r="AO175" s="6"/>
    </row>
    <row r="176" spans="1:41" s="4" customFormat="1" ht="13">
      <c r="B176" s="29" t="s">
        <v>35</v>
      </c>
      <c r="C176" s="53"/>
      <c r="D176" s="53"/>
      <c r="E176" s="53"/>
      <c r="F176" s="53"/>
      <c r="G176" s="53"/>
      <c r="H176" s="84">
        <v>0.97445178025592116</v>
      </c>
      <c r="I176" s="53"/>
      <c r="J176" s="53"/>
      <c r="K176" s="53"/>
      <c r="L176" s="53"/>
      <c r="M176" s="53"/>
      <c r="N176" s="53"/>
      <c r="O176" s="53"/>
      <c r="P176" s="53"/>
      <c r="Q176" s="86">
        <f t="shared" si="113"/>
        <v>0.97445178025592116</v>
      </c>
      <c r="R176" s="86">
        <f t="shared" si="104"/>
        <v>0.97445178025592116</v>
      </c>
      <c r="S176" s="86">
        <f t="shared" si="104"/>
        <v>0.97445178025592116</v>
      </c>
      <c r="T176" s="86">
        <f t="shared" si="104"/>
        <v>0.97445178025592116</v>
      </c>
      <c r="U176" s="86">
        <f t="shared" si="104"/>
        <v>0.97445178025592116</v>
      </c>
      <c r="V176" s="86">
        <f t="shared" si="104"/>
        <v>0.97445178025592116</v>
      </c>
      <c r="W176" s="86">
        <f t="shared" si="104"/>
        <v>0.97445178025592116</v>
      </c>
      <c r="X176" s="139">
        <f t="shared" si="105"/>
        <v>0.97445178025592116</v>
      </c>
      <c r="Y176" s="139">
        <f t="shared" si="106"/>
        <v>0.97445178025592116</v>
      </c>
      <c r="Z176" s="139">
        <f t="shared" si="107"/>
        <v>0.97445178025592116</v>
      </c>
      <c r="AA176" s="139">
        <f t="shared" si="108"/>
        <v>0.97445178025592116</v>
      </c>
      <c r="AB176" s="139">
        <f t="shared" si="109"/>
        <v>0.97445178025592116</v>
      </c>
      <c r="AC176" s="139">
        <f t="shared" si="110"/>
        <v>0.97445178025592116</v>
      </c>
      <c r="AD176" s="139">
        <f t="shared" si="111"/>
        <v>0.97445178025592116</v>
      </c>
      <c r="AE176" s="3"/>
      <c r="AF176" s="113" t="s">
        <v>52</v>
      </c>
      <c r="AG176" s="31"/>
      <c r="AH176" s="54">
        <f t="shared" si="112"/>
        <v>1</v>
      </c>
      <c r="AO176" s="6"/>
    </row>
    <row r="177" spans="2:41" s="4" customFormat="1" ht="13">
      <c r="B177" s="29" t="s">
        <v>80</v>
      </c>
      <c r="C177" s="53"/>
      <c r="D177" s="53"/>
      <c r="E177" s="53"/>
      <c r="F177" s="53"/>
      <c r="G177" s="53"/>
      <c r="H177" s="84">
        <v>0.96803049890576465</v>
      </c>
      <c r="I177" s="53"/>
      <c r="J177" s="53"/>
      <c r="K177" s="53"/>
      <c r="L177" s="53"/>
      <c r="M177" s="53"/>
      <c r="N177" s="53"/>
      <c r="O177" s="53"/>
      <c r="P177" s="53"/>
      <c r="Q177" s="86">
        <f t="shared" si="113"/>
        <v>0.96803049890576465</v>
      </c>
      <c r="R177" s="86">
        <f t="shared" si="104"/>
        <v>0.96803049890576465</v>
      </c>
      <c r="S177" s="86">
        <f t="shared" si="104"/>
        <v>0.96803049890576465</v>
      </c>
      <c r="T177" s="86">
        <f t="shared" si="104"/>
        <v>0.96803049890576465</v>
      </c>
      <c r="U177" s="86">
        <f t="shared" si="104"/>
        <v>0.96803049890576465</v>
      </c>
      <c r="V177" s="86">
        <f t="shared" si="104"/>
        <v>0.96803049890576465</v>
      </c>
      <c r="W177" s="86">
        <f t="shared" si="104"/>
        <v>0.96803049890576465</v>
      </c>
      <c r="X177" s="139">
        <f t="shared" si="105"/>
        <v>0.96803049890576465</v>
      </c>
      <c r="Y177" s="139">
        <f t="shared" si="106"/>
        <v>0.96803049890576465</v>
      </c>
      <c r="Z177" s="139">
        <f t="shared" si="107"/>
        <v>0.96803049890576465</v>
      </c>
      <c r="AA177" s="139">
        <f t="shared" si="108"/>
        <v>0.96803049890576465</v>
      </c>
      <c r="AB177" s="139">
        <f t="shared" si="109"/>
        <v>0.96803049890576465</v>
      </c>
      <c r="AC177" s="139">
        <f t="shared" si="110"/>
        <v>0.96803049890576465</v>
      </c>
      <c r="AD177" s="139">
        <f t="shared" si="111"/>
        <v>0.96803049890576465</v>
      </c>
      <c r="AE177" s="3"/>
      <c r="AF177" s="113" t="s">
        <v>52</v>
      </c>
      <c r="AG177" s="31"/>
      <c r="AH177" s="54">
        <f t="shared" si="112"/>
        <v>1</v>
      </c>
      <c r="AO177" s="6"/>
    </row>
    <row r="178" spans="2:41" s="4" customFormat="1" ht="13">
      <c r="B178" s="29" t="s">
        <v>36</v>
      </c>
      <c r="C178" s="53"/>
      <c r="D178" s="53"/>
      <c r="E178" s="53"/>
      <c r="F178" s="53"/>
      <c r="G178" s="53"/>
      <c r="H178" s="84">
        <v>0.96778502541009115</v>
      </c>
      <c r="I178" s="53"/>
      <c r="J178" s="53"/>
      <c r="K178" s="53"/>
      <c r="L178" s="53"/>
      <c r="M178" s="53"/>
      <c r="N178" s="53"/>
      <c r="O178" s="53"/>
      <c r="P178" s="53"/>
      <c r="Q178" s="86">
        <f t="shared" ref="Q178:W190" si="114" xml:space="preserve"> $H178</f>
        <v>0.96778502541009115</v>
      </c>
      <c r="R178" s="86">
        <f t="shared" si="104"/>
        <v>0.96778502541009115</v>
      </c>
      <c r="S178" s="86">
        <f t="shared" si="104"/>
        <v>0.96778502541009115</v>
      </c>
      <c r="T178" s="86">
        <f t="shared" si="104"/>
        <v>0.96778502541009115</v>
      </c>
      <c r="U178" s="86">
        <f t="shared" si="104"/>
        <v>0.96778502541009115</v>
      </c>
      <c r="V178" s="86">
        <f t="shared" si="104"/>
        <v>0.96778502541009115</v>
      </c>
      <c r="W178" s="86">
        <f t="shared" si="104"/>
        <v>0.96778502541009115</v>
      </c>
      <c r="X178" s="139">
        <f t="shared" si="105"/>
        <v>0.96778502541009115</v>
      </c>
      <c r="Y178" s="139">
        <f t="shared" si="106"/>
        <v>0.96778502541009115</v>
      </c>
      <c r="Z178" s="139">
        <f t="shared" si="107"/>
        <v>0.96778502541009115</v>
      </c>
      <c r="AA178" s="139">
        <f t="shared" si="108"/>
        <v>0.96778502541009115</v>
      </c>
      <c r="AB178" s="139">
        <f t="shared" si="109"/>
        <v>0.96778502541009115</v>
      </c>
      <c r="AC178" s="139">
        <f t="shared" si="110"/>
        <v>0.96778502541009115</v>
      </c>
      <c r="AD178" s="139">
        <f t="shared" si="111"/>
        <v>0.96778502541009115</v>
      </c>
      <c r="AE178" s="3"/>
      <c r="AF178" s="113" t="s">
        <v>52</v>
      </c>
      <c r="AG178" s="31"/>
      <c r="AH178" s="54">
        <f t="shared" si="112"/>
        <v>1</v>
      </c>
      <c r="AO178" s="6"/>
    </row>
    <row r="179" spans="2:41" s="4" customFormat="1" ht="13">
      <c r="B179" s="29" t="s">
        <v>37</v>
      </c>
      <c r="C179" s="53"/>
      <c r="D179" s="53"/>
      <c r="E179" s="53"/>
      <c r="F179" s="53"/>
      <c r="G179" s="53"/>
      <c r="H179" s="84">
        <v>0.975332528676505</v>
      </c>
      <c r="I179" s="53"/>
      <c r="J179" s="53"/>
      <c r="K179" s="53"/>
      <c r="L179" s="53"/>
      <c r="M179" s="53"/>
      <c r="N179" s="53"/>
      <c r="O179" s="53"/>
      <c r="P179" s="53"/>
      <c r="Q179" s="86">
        <f t="shared" si="114"/>
        <v>0.975332528676505</v>
      </c>
      <c r="R179" s="86">
        <f t="shared" si="104"/>
        <v>0.975332528676505</v>
      </c>
      <c r="S179" s="86">
        <f t="shared" si="104"/>
        <v>0.975332528676505</v>
      </c>
      <c r="T179" s="86">
        <f t="shared" si="104"/>
        <v>0.975332528676505</v>
      </c>
      <c r="U179" s="86">
        <f t="shared" si="104"/>
        <v>0.975332528676505</v>
      </c>
      <c r="V179" s="86">
        <f t="shared" si="104"/>
        <v>0.975332528676505</v>
      </c>
      <c r="W179" s="86">
        <f t="shared" si="104"/>
        <v>0.975332528676505</v>
      </c>
      <c r="X179" s="139">
        <f t="shared" si="105"/>
        <v>0.975332528676505</v>
      </c>
      <c r="Y179" s="139">
        <f t="shared" si="106"/>
        <v>0.975332528676505</v>
      </c>
      <c r="Z179" s="139">
        <f t="shared" si="107"/>
        <v>0.975332528676505</v>
      </c>
      <c r="AA179" s="139">
        <f t="shared" si="108"/>
        <v>0.975332528676505</v>
      </c>
      <c r="AB179" s="139">
        <f t="shared" si="109"/>
        <v>0.975332528676505</v>
      </c>
      <c r="AC179" s="139">
        <f t="shared" si="110"/>
        <v>0.975332528676505</v>
      </c>
      <c r="AD179" s="139">
        <f t="shared" si="111"/>
        <v>0.975332528676505</v>
      </c>
      <c r="AE179" s="3"/>
      <c r="AF179" s="113" t="s">
        <v>52</v>
      </c>
      <c r="AG179" s="31"/>
      <c r="AH179" s="54">
        <f t="shared" si="112"/>
        <v>1</v>
      </c>
      <c r="AO179" s="6"/>
    </row>
    <row r="180" spans="2:41" s="4" customFormat="1" ht="13">
      <c r="B180" s="29" t="s">
        <v>38</v>
      </c>
      <c r="C180" s="53"/>
      <c r="D180" s="53"/>
      <c r="E180" s="53"/>
      <c r="F180" s="53"/>
      <c r="G180" s="53"/>
      <c r="H180" s="84">
        <v>0.97145302220155405</v>
      </c>
      <c r="I180" s="53"/>
      <c r="J180" s="53"/>
      <c r="K180" s="53"/>
      <c r="L180" s="53"/>
      <c r="M180" s="53"/>
      <c r="N180" s="53"/>
      <c r="O180" s="53"/>
      <c r="P180" s="53"/>
      <c r="Q180" s="86">
        <f t="shared" si="114"/>
        <v>0.97145302220155405</v>
      </c>
      <c r="R180" s="86">
        <f t="shared" si="104"/>
        <v>0.97145302220155405</v>
      </c>
      <c r="S180" s="86">
        <f t="shared" si="104"/>
        <v>0.97145302220155405</v>
      </c>
      <c r="T180" s="86">
        <f t="shared" si="104"/>
        <v>0.97145302220155405</v>
      </c>
      <c r="U180" s="86">
        <f t="shared" si="104"/>
        <v>0.97145302220155405</v>
      </c>
      <c r="V180" s="86">
        <f t="shared" si="104"/>
        <v>0.97145302220155405</v>
      </c>
      <c r="W180" s="86">
        <f t="shared" si="104"/>
        <v>0.97145302220155405</v>
      </c>
      <c r="X180" s="139">
        <f t="shared" si="105"/>
        <v>0.97145302220155405</v>
      </c>
      <c r="Y180" s="139">
        <f t="shared" si="106"/>
        <v>0.97145302220155405</v>
      </c>
      <c r="Z180" s="139">
        <f t="shared" si="107"/>
        <v>0.97145302220155405</v>
      </c>
      <c r="AA180" s="139">
        <f t="shared" si="108"/>
        <v>0.97145302220155405</v>
      </c>
      <c r="AB180" s="139">
        <f t="shared" si="109"/>
        <v>0.97145302220155405</v>
      </c>
      <c r="AC180" s="139">
        <f t="shared" si="110"/>
        <v>0.97145302220155405</v>
      </c>
      <c r="AD180" s="139">
        <f t="shared" si="111"/>
        <v>0.97145302220155405</v>
      </c>
      <c r="AE180" s="3"/>
      <c r="AF180" s="113" t="s">
        <v>52</v>
      </c>
      <c r="AG180" s="31"/>
      <c r="AH180" s="54">
        <f t="shared" si="112"/>
        <v>1</v>
      </c>
      <c r="AO180" s="6"/>
    </row>
    <row r="181" spans="2:41" s="4" customFormat="1" ht="13">
      <c r="B181" s="29" t="s">
        <v>39</v>
      </c>
      <c r="C181" s="53"/>
      <c r="D181" s="53"/>
      <c r="E181" s="53"/>
      <c r="F181" s="53"/>
      <c r="G181" s="53"/>
      <c r="H181" s="84">
        <v>0.97361059875079747</v>
      </c>
      <c r="I181" s="53"/>
      <c r="J181" s="53"/>
      <c r="K181" s="53"/>
      <c r="L181" s="53"/>
      <c r="M181" s="53"/>
      <c r="N181" s="53"/>
      <c r="O181" s="53"/>
      <c r="P181" s="53"/>
      <c r="Q181" s="86">
        <f t="shared" si="114"/>
        <v>0.97361059875079747</v>
      </c>
      <c r="R181" s="86">
        <f t="shared" si="104"/>
        <v>0.97361059875079747</v>
      </c>
      <c r="S181" s="86">
        <f t="shared" si="104"/>
        <v>0.97361059875079747</v>
      </c>
      <c r="T181" s="86">
        <f t="shared" si="104"/>
        <v>0.97361059875079747</v>
      </c>
      <c r="U181" s="86">
        <f t="shared" si="104"/>
        <v>0.97361059875079747</v>
      </c>
      <c r="V181" s="86">
        <f t="shared" si="104"/>
        <v>0.97361059875079747</v>
      </c>
      <c r="W181" s="86">
        <f t="shared" si="104"/>
        <v>0.97361059875079747</v>
      </c>
      <c r="X181" s="139">
        <f t="shared" si="105"/>
        <v>0.97361059875079747</v>
      </c>
      <c r="Y181" s="139">
        <f t="shared" si="106"/>
        <v>0.97361059875079747</v>
      </c>
      <c r="Z181" s="139">
        <f t="shared" si="107"/>
        <v>0.97361059875079747</v>
      </c>
      <c r="AA181" s="139">
        <f t="shared" si="108"/>
        <v>0.97361059875079747</v>
      </c>
      <c r="AB181" s="139">
        <f t="shared" si="109"/>
        <v>0.97361059875079747</v>
      </c>
      <c r="AC181" s="139">
        <f t="shared" si="110"/>
        <v>0.97361059875079747</v>
      </c>
      <c r="AD181" s="139">
        <f t="shared" si="111"/>
        <v>0.97361059875079747</v>
      </c>
      <c r="AE181" s="3"/>
      <c r="AF181" s="113" t="s">
        <v>52</v>
      </c>
      <c r="AG181" s="31"/>
      <c r="AH181" s="54">
        <f t="shared" si="112"/>
        <v>1</v>
      </c>
      <c r="AO181" s="6"/>
    </row>
    <row r="182" spans="2:41" s="4" customFormat="1" ht="13">
      <c r="B182" s="29" t="s">
        <v>40</v>
      </c>
      <c r="C182" s="53"/>
      <c r="D182" s="53"/>
      <c r="E182" s="53"/>
      <c r="F182" s="53"/>
      <c r="G182" s="53"/>
      <c r="H182" s="84">
        <v>0.97906880952501441</v>
      </c>
      <c r="I182" s="53"/>
      <c r="J182" s="53"/>
      <c r="K182" s="53"/>
      <c r="L182" s="53"/>
      <c r="M182" s="53"/>
      <c r="N182" s="53"/>
      <c r="O182" s="53"/>
      <c r="P182" s="53"/>
      <c r="Q182" s="86">
        <f t="shared" si="114"/>
        <v>0.97906880952501441</v>
      </c>
      <c r="R182" s="86">
        <f t="shared" si="104"/>
        <v>0.97906880952501441</v>
      </c>
      <c r="S182" s="86">
        <f t="shared" si="104"/>
        <v>0.97906880952501441</v>
      </c>
      <c r="T182" s="86">
        <f t="shared" si="104"/>
        <v>0.97906880952501441</v>
      </c>
      <c r="U182" s="86">
        <f t="shared" si="104"/>
        <v>0.97906880952501441</v>
      </c>
      <c r="V182" s="86">
        <f t="shared" si="104"/>
        <v>0.97906880952501441</v>
      </c>
      <c r="W182" s="86">
        <f t="shared" si="104"/>
        <v>0.97906880952501441</v>
      </c>
      <c r="X182" s="139">
        <f t="shared" si="105"/>
        <v>0.97906880952501441</v>
      </c>
      <c r="Y182" s="139">
        <f t="shared" si="106"/>
        <v>0.97906880952501441</v>
      </c>
      <c r="Z182" s="139">
        <f t="shared" si="107"/>
        <v>0.97906880952501441</v>
      </c>
      <c r="AA182" s="139">
        <f t="shared" si="108"/>
        <v>0.97906880952501441</v>
      </c>
      <c r="AB182" s="139">
        <f t="shared" si="109"/>
        <v>0.97906880952501441</v>
      </c>
      <c r="AC182" s="139">
        <f t="shared" si="110"/>
        <v>0.97906880952501441</v>
      </c>
      <c r="AD182" s="139">
        <f t="shared" si="111"/>
        <v>0.97906880952501441</v>
      </c>
      <c r="AE182" s="3"/>
      <c r="AF182" s="113" t="s">
        <v>52</v>
      </c>
      <c r="AG182" s="31"/>
      <c r="AH182" s="54">
        <f t="shared" si="112"/>
        <v>1</v>
      </c>
      <c r="AO182" s="6"/>
    </row>
    <row r="183" spans="2:41" s="4" customFormat="1" ht="13">
      <c r="B183" s="29" t="s">
        <v>41</v>
      </c>
      <c r="C183" s="53"/>
      <c r="D183" s="53"/>
      <c r="E183" s="53"/>
      <c r="F183" s="53"/>
      <c r="G183" s="53"/>
      <c r="H183" s="84">
        <v>0.95980951350495913</v>
      </c>
      <c r="I183" s="53"/>
      <c r="J183" s="53"/>
      <c r="K183" s="53"/>
      <c r="L183" s="53"/>
      <c r="M183" s="53"/>
      <c r="N183" s="53"/>
      <c r="O183" s="53"/>
      <c r="P183" s="53"/>
      <c r="Q183" s="86">
        <f t="shared" si="114"/>
        <v>0.95980951350495913</v>
      </c>
      <c r="R183" s="86">
        <f t="shared" si="104"/>
        <v>0.95980951350495913</v>
      </c>
      <c r="S183" s="86">
        <f t="shared" si="104"/>
        <v>0.95980951350495913</v>
      </c>
      <c r="T183" s="86">
        <f t="shared" si="104"/>
        <v>0.95980951350495913</v>
      </c>
      <c r="U183" s="86">
        <f t="shared" si="104"/>
        <v>0.95980951350495913</v>
      </c>
      <c r="V183" s="86">
        <f t="shared" si="104"/>
        <v>0.95980951350495913</v>
      </c>
      <c r="W183" s="86">
        <f t="shared" si="104"/>
        <v>0.95980951350495913</v>
      </c>
      <c r="X183" s="139">
        <f t="shared" si="105"/>
        <v>0.95980951350495913</v>
      </c>
      <c r="Y183" s="139">
        <f t="shared" si="106"/>
        <v>0.95980951350495913</v>
      </c>
      <c r="Z183" s="139">
        <f t="shared" si="107"/>
        <v>0.95980951350495913</v>
      </c>
      <c r="AA183" s="139">
        <f t="shared" si="108"/>
        <v>0.95980951350495913</v>
      </c>
      <c r="AB183" s="139">
        <f t="shared" si="109"/>
        <v>0.95980951350495913</v>
      </c>
      <c r="AC183" s="139">
        <f t="shared" si="110"/>
        <v>0.95980951350495913</v>
      </c>
      <c r="AD183" s="139">
        <f t="shared" si="111"/>
        <v>0.95980951350495913</v>
      </c>
      <c r="AE183" s="3"/>
      <c r="AF183" s="113" t="s">
        <v>52</v>
      </c>
      <c r="AG183" s="31"/>
      <c r="AH183" s="54">
        <f t="shared" si="112"/>
        <v>1</v>
      </c>
      <c r="AO183" s="6"/>
    </row>
    <row r="184" spans="2:41" s="4" customFormat="1" ht="13">
      <c r="B184" s="29" t="s">
        <v>42</v>
      </c>
      <c r="C184" s="53"/>
      <c r="D184" s="53"/>
      <c r="E184" s="53"/>
      <c r="F184" s="53"/>
      <c r="G184" s="53"/>
      <c r="H184" s="84">
        <v>0.97604368933921781</v>
      </c>
      <c r="I184" s="53"/>
      <c r="J184" s="53"/>
      <c r="K184" s="53"/>
      <c r="L184" s="53"/>
      <c r="M184" s="53"/>
      <c r="N184" s="53"/>
      <c r="O184" s="53"/>
      <c r="P184" s="53"/>
      <c r="Q184" s="86">
        <f t="shared" si="114"/>
        <v>0.97604368933921781</v>
      </c>
      <c r="R184" s="86">
        <f t="shared" si="104"/>
        <v>0.97604368933921781</v>
      </c>
      <c r="S184" s="86">
        <f t="shared" si="104"/>
        <v>0.97604368933921781</v>
      </c>
      <c r="T184" s="86">
        <f t="shared" si="104"/>
        <v>0.97604368933921781</v>
      </c>
      <c r="U184" s="86">
        <f t="shared" si="104"/>
        <v>0.97604368933921781</v>
      </c>
      <c r="V184" s="86">
        <f t="shared" si="104"/>
        <v>0.97604368933921781</v>
      </c>
      <c r="W184" s="86">
        <f t="shared" si="104"/>
        <v>0.97604368933921781</v>
      </c>
      <c r="X184" s="139">
        <f t="shared" si="105"/>
        <v>0.97604368933921781</v>
      </c>
      <c r="Y184" s="139">
        <f t="shared" si="106"/>
        <v>0.97604368933921781</v>
      </c>
      <c r="Z184" s="139">
        <f t="shared" si="107"/>
        <v>0.97604368933921781</v>
      </c>
      <c r="AA184" s="139">
        <f t="shared" si="108"/>
        <v>0.97604368933921781</v>
      </c>
      <c r="AB184" s="139">
        <f t="shared" si="109"/>
        <v>0.97604368933921781</v>
      </c>
      <c r="AC184" s="139">
        <f t="shared" si="110"/>
        <v>0.97604368933921781</v>
      </c>
      <c r="AD184" s="139">
        <f t="shared" si="111"/>
        <v>0.97604368933921781</v>
      </c>
      <c r="AE184" s="3"/>
      <c r="AF184" s="113" t="s">
        <v>52</v>
      </c>
      <c r="AG184" s="31"/>
      <c r="AH184" s="54">
        <f t="shared" si="112"/>
        <v>1</v>
      </c>
      <c r="AO184" s="6"/>
    </row>
    <row r="185" spans="2:41" s="4" customFormat="1" ht="13">
      <c r="B185" s="29" t="s">
        <v>43</v>
      </c>
      <c r="C185" s="53"/>
      <c r="D185" s="53"/>
      <c r="E185" s="53"/>
      <c r="F185" s="53"/>
      <c r="G185" s="53"/>
      <c r="H185" s="84">
        <v>0.97815939176777089</v>
      </c>
      <c r="I185" s="53"/>
      <c r="J185" s="53"/>
      <c r="K185" s="53"/>
      <c r="L185" s="53"/>
      <c r="M185" s="53"/>
      <c r="N185" s="53"/>
      <c r="O185" s="53"/>
      <c r="P185" s="53"/>
      <c r="Q185" s="86">
        <f t="shared" si="114"/>
        <v>0.97815939176777089</v>
      </c>
      <c r="R185" s="86">
        <f t="shared" si="104"/>
        <v>0.97815939176777089</v>
      </c>
      <c r="S185" s="86">
        <f t="shared" si="104"/>
        <v>0.97815939176777089</v>
      </c>
      <c r="T185" s="86">
        <f t="shared" si="104"/>
        <v>0.97815939176777089</v>
      </c>
      <c r="U185" s="86">
        <f t="shared" si="104"/>
        <v>0.97815939176777089</v>
      </c>
      <c r="V185" s="86">
        <f t="shared" si="104"/>
        <v>0.97815939176777089</v>
      </c>
      <c r="W185" s="86">
        <f t="shared" si="104"/>
        <v>0.97815939176777089</v>
      </c>
      <c r="X185" s="139">
        <f t="shared" si="105"/>
        <v>0.97815939176777089</v>
      </c>
      <c r="Y185" s="139">
        <f t="shared" si="106"/>
        <v>0.97815939176777089</v>
      </c>
      <c r="Z185" s="139">
        <f t="shared" si="107"/>
        <v>0.97815939176777089</v>
      </c>
      <c r="AA185" s="139">
        <f t="shared" si="108"/>
        <v>0.97815939176777089</v>
      </c>
      <c r="AB185" s="139">
        <f t="shared" si="109"/>
        <v>0.97815939176777089</v>
      </c>
      <c r="AC185" s="139">
        <f t="shared" si="110"/>
        <v>0.97815939176777089</v>
      </c>
      <c r="AD185" s="139">
        <f t="shared" si="111"/>
        <v>0.97815939176777089</v>
      </c>
      <c r="AE185" s="3"/>
      <c r="AF185" s="113" t="s">
        <v>52</v>
      </c>
      <c r="AG185" s="31"/>
      <c r="AH185" s="54">
        <f t="shared" si="112"/>
        <v>1</v>
      </c>
      <c r="AO185" s="6"/>
    </row>
    <row r="186" spans="2:41" s="4" customFormat="1" ht="13">
      <c r="B186" s="29" t="s">
        <v>44</v>
      </c>
      <c r="C186" s="53"/>
      <c r="D186" s="53"/>
      <c r="E186" s="53"/>
      <c r="F186" s="53"/>
      <c r="G186" s="53"/>
      <c r="H186" s="84">
        <v>0.97635347737690892</v>
      </c>
      <c r="I186" s="53"/>
      <c r="J186" s="53"/>
      <c r="K186" s="53"/>
      <c r="L186" s="53"/>
      <c r="M186" s="53"/>
      <c r="N186" s="53"/>
      <c r="O186" s="53"/>
      <c r="P186" s="53"/>
      <c r="Q186" s="86">
        <f t="shared" si="114"/>
        <v>0.97635347737690892</v>
      </c>
      <c r="R186" s="86">
        <f t="shared" si="104"/>
        <v>0.97635347737690892</v>
      </c>
      <c r="S186" s="86">
        <f t="shared" si="104"/>
        <v>0.97635347737690892</v>
      </c>
      <c r="T186" s="86">
        <f t="shared" si="104"/>
        <v>0.97635347737690892</v>
      </c>
      <c r="U186" s="86">
        <f t="shared" si="104"/>
        <v>0.97635347737690892</v>
      </c>
      <c r="V186" s="86">
        <f t="shared" si="104"/>
        <v>0.97635347737690892</v>
      </c>
      <c r="W186" s="86">
        <f t="shared" si="104"/>
        <v>0.97635347737690892</v>
      </c>
      <c r="X186" s="139">
        <f t="shared" si="105"/>
        <v>0.97635347737690892</v>
      </c>
      <c r="Y186" s="139">
        <f t="shared" si="106"/>
        <v>0.97635347737690892</v>
      </c>
      <c r="Z186" s="139">
        <f t="shared" si="107"/>
        <v>0.97635347737690892</v>
      </c>
      <c r="AA186" s="139">
        <f t="shared" si="108"/>
        <v>0.97635347737690892</v>
      </c>
      <c r="AB186" s="139">
        <f t="shared" si="109"/>
        <v>0.97635347737690892</v>
      </c>
      <c r="AC186" s="139">
        <f t="shared" si="110"/>
        <v>0.97635347737690892</v>
      </c>
      <c r="AD186" s="139">
        <f t="shared" si="111"/>
        <v>0.97635347737690892</v>
      </c>
      <c r="AE186" s="3"/>
      <c r="AF186" s="113" t="s">
        <v>52</v>
      </c>
      <c r="AG186" s="31"/>
      <c r="AH186" s="54">
        <f t="shared" si="112"/>
        <v>1</v>
      </c>
      <c r="AO186" s="6"/>
    </row>
    <row r="187" spans="2:41" s="4" customFormat="1" ht="13">
      <c r="B187" s="29" t="s">
        <v>45</v>
      </c>
      <c r="C187" s="53"/>
      <c r="D187" s="53"/>
      <c r="E187" s="53"/>
      <c r="F187" s="53"/>
      <c r="G187" s="53"/>
      <c r="H187" s="84">
        <v>0.97120004039539998</v>
      </c>
      <c r="I187" s="53"/>
      <c r="J187" s="53"/>
      <c r="K187" s="53"/>
      <c r="L187" s="53"/>
      <c r="M187" s="53"/>
      <c r="N187" s="53"/>
      <c r="O187" s="53"/>
      <c r="P187" s="53"/>
      <c r="Q187" s="86">
        <f t="shared" si="114"/>
        <v>0.97120004039539998</v>
      </c>
      <c r="R187" s="86">
        <f t="shared" si="104"/>
        <v>0.97120004039539998</v>
      </c>
      <c r="S187" s="86">
        <f t="shared" si="104"/>
        <v>0.97120004039539998</v>
      </c>
      <c r="T187" s="86">
        <f t="shared" si="104"/>
        <v>0.97120004039539998</v>
      </c>
      <c r="U187" s="86">
        <f t="shared" si="104"/>
        <v>0.97120004039539998</v>
      </c>
      <c r="V187" s="86">
        <f t="shared" si="104"/>
        <v>0.97120004039539998</v>
      </c>
      <c r="W187" s="86">
        <f t="shared" si="104"/>
        <v>0.97120004039539998</v>
      </c>
      <c r="X187" s="139">
        <f t="shared" si="105"/>
        <v>0.97120004039539998</v>
      </c>
      <c r="Y187" s="139">
        <f t="shared" si="106"/>
        <v>0.97120004039539998</v>
      </c>
      <c r="Z187" s="139">
        <f t="shared" si="107"/>
        <v>0.97120004039539998</v>
      </c>
      <c r="AA187" s="139">
        <f t="shared" si="108"/>
        <v>0.97120004039539998</v>
      </c>
      <c r="AB187" s="139">
        <f t="shared" si="109"/>
        <v>0.97120004039539998</v>
      </c>
      <c r="AC187" s="139">
        <f t="shared" si="110"/>
        <v>0.97120004039539998</v>
      </c>
      <c r="AD187" s="139">
        <f t="shared" si="111"/>
        <v>0.97120004039539998</v>
      </c>
      <c r="AE187" s="3"/>
      <c r="AF187" s="113" t="s">
        <v>52</v>
      </c>
      <c r="AG187" s="31"/>
      <c r="AH187" s="54">
        <f t="shared" si="112"/>
        <v>1</v>
      </c>
      <c r="AO187" s="6"/>
    </row>
    <row r="188" spans="2:41" s="4" customFormat="1" ht="13">
      <c r="B188" s="29" t="s">
        <v>46</v>
      </c>
      <c r="C188" s="53"/>
      <c r="D188" s="53"/>
      <c r="E188" s="53"/>
      <c r="F188" s="53"/>
      <c r="G188" s="53"/>
      <c r="H188" s="84">
        <v>0.98570460115285741</v>
      </c>
      <c r="I188" s="53"/>
      <c r="J188" s="53"/>
      <c r="K188" s="53"/>
      <c r="L188" s="53"/>
      <c r="M188" s="53"/>
      <c r="N188" s="53"/>
      <c r="O188" s="53"/>
      <c r="P188" s="53"/>
      <c r="Q188" s="86">
        <f t="shared" si="114"/>
        <v>0.98570460115285741</v>
      </c>
      <c r="R188" s="86">
        <f t="shared" si="104"/>
        <v>0.98570460115285741</v>
      </c>
      <c r="S188" s="86">
        <f t="shared" si="104"/>
        <v>0.98570460115285741</v>
      </c>
      <c r="T188" s="86">
        <f t="shared" si="104"/>
        <v>0.98570460115285741</v>
      </c>
      <c r="U188" s="86">
        <f t="shared" si="104"/>
        <v>0.98570460115285741</v>
      </c>
      <c r="V188" s="86">
        <f t="shared" si="104"/>
        <v>0.98570460115285741</v>
      </c>
      <c r="W188" s="86">
        <f t="shared" si="104"/>
        <v>0.98570460115285741</v>
      </c>
      <c r="X188" s="139">
        <f t="shared" si="105"/>
        <v>0.98570460115285741</v>
      </c>
      <c r="Y188" s="139">
        <f t="shared" si="106"/>
        <v>0.98570460115285741</v>
      </c>
      <c r="Z188" s="139">
        <f t="shared" si="107"/>
        <v>0.98570460115285741</v>
      </c>
      <c r="AA188" s="139">
        <f t="shared" si="108"/>
        <v>0.98570460115285741</v>
      </c>
      <c r="AB188" s="139">
        <f t="shared" si="109"/>
        <v>0.98570460115285741</v>
      </c>
      <c r="AC188" s="139">
        <f t="shared" si="110"/>
        <v>0.98570460115285741</v>
      </c>
      <c r="AD188" s="139">
        <f t="shared" si="111"/>
        <v>0.98570460115285741</v>
      </c>
      <c r="AE188" s="3"/>
      <c r="AF188" s="113" t="s">
        <v>52</v>
      </c>
      <c r="AG188" s="31"/>
      <c r="AH188" s="54">
        <f t="shared" si="112"/>
        <v>1</v>
      </c>
      <c r="AO188" s="6"/>
    </row>
    <row r="189" spans="2:41" s="4" customFormat="1" ht="13">
      <c r="B189" s="29" t="s">
        <v>47</v>
      </c>
      <c r="C189" s="53"/>
      <c r="D189" s="53"/>
      <c r="E189" s="53"/>
      <c r="F189" s="53"/>
      <c r="G189" s="53"/>
      <c r="H189" s="84">
        <v>0.98412804519222197</v>
      </c>
      <c r="I189" s="53"/>
      <c r="J189" s="53"/>
      <c r="K189" s="53"/>
      <c r="L189" s="53"/>
      <c r="M189" s="53"/>
      <c r="N189" s="53"/>
      <c r="O189" s="53"/>
      <c r="P189" s="53"/>
      <c r="Q189" s="86">
        <f t="shared" si="114"/>
        <v>0.98412804519222197</v>
      </c>
      <c r="R189" s="86">
        <f t="shared" si="104"/>
        <v>0.98412804519222197</v>
      </c>
      <c r="S189" s="86">
        <f t="shared" si="104"/>
        <v>0.98412804519222197</v>
      </c>
      <c r="T189" s="86">
        <f t="shared" si="104"/>
        <v>0.98412804519222197</v>
      </c>
      <c r="U189" s="86">
        <f t="shared" si="104"/>
        <v>0.98412804519222197</v>
      </c>
      <c r="V189" s="86">
        <f t="shared" si="104"/>
        <v>0.98412804519222197</v>
      </c>
      <c r="W189" s="86">
        <f t="shared" si="104"/>
        <v>0.98412804519222197</v>
      </c>
      <c r="X189" s="139">
        <f t="shared" si="105"/>
        <v>0.98412804519222197</v>
      </c>
      <c r="Y189" s="139">
        <f t="shared" si="106"/>
        <v>0.98412804519222197</v>
      </c>
      <c r="Z189" s="139">
        <f t="shared" si="107"/>
        <v>0.98412804519222197</v>
      </c>
      <c r="AA189" s="139">
        <f t="shared" si="108"/>
        <v>0.98412804519222197</v>
      </c>
      <c r="AB189" s="139">
        <f t="shared" si="109"/>
        <v>0.98412804519222197</v>
      </c>
      <c r="AC189" s="139">
        <f t="shared" si="110"/>
        <v>0.98412804519222197</v>
      </c>
      <c r="AD189" s="139">
        <f t="shared" si="111"/>
        <v>0.98412804519222197</v>
      </c>
      <c r="AE189" s="3"/>
      <c r="AF189" s="113" t="s">
        <v>52</v>
      </c>
      <c r="AG189" s="31"/>
      <c r="AH189" s="54">
        <f t="shared" si="112"/>
        <v>1</v>
      </c>
      <c r="AO189" s="6"/>
    </row>
    <row r="190" spans="2:41" s="4" customFormat="1" ht="13">
      <c r="B190" s="29" t="s">
        <v>48</v>
      </c>
      <c r="C190" s="53"/>
      <c r="D190" s="53"/>
      <c r="E190" s="53"/>
      <c r="F190" s="53"/>
      <c r="G190" s="53"/>
      <c r="H190" s="84">
        <v>0.97350468169980531</v>
      </c>
      <c r="I190" s="53"/>
      <c r="J190" s="53"/>
      <c r="K190" s="53"/>
      <c r="L190" s="53"/>
      <c r="M190" s="53"/>
      <c r="N190" s="53"/>
      <c r="O190" s="53"/>
      <c r="P190" s="53"/>
      <c r="Q190" s="86">
        <f t="shared" si="114"/>
        <v>0.97350468169980531</v>
      </c>
      <c r="R190" s="86">
        <f t="shared" si="114"/>
        <v>0.97350468169980531</v>
      </c>
      <c r="S190" s="86">
        <f t="shared" si="114"/>
        <v>0.97350468169980531</v>
      </c>
      <c r="T190" s="86">
        <f t="shared" si="114"/>
        <v>0.97350468169980531</v>
      </c>
      <c r="U190" s="86">
        <f t="shared" si="114"/>
        <v>0.97350468169980531</v>
      </c>
      <c r="V190" s="86">
        <f t="shared" si="114"/>
        <v>0.97350468169980531</v>
      </c>
      <c r="W190" s="86">
        <f t="shared" si="114"/>
        <v>0.97350468169980531</v>
      </c>
      <c r="X190" s="139">
        <f t="shared" si="105"/>
        <v>0.97350468169980531</v>
      </c>
      <c r="Y190" s="139">
        <f t="shared" si="106"/>
        <v>0.97350468169980531</v>
      </c>
      <c r="Z190" s="139">
        <f t="shared" si="107"/>
        <v>0.97350468169980531</v>
      </c>
      <c r="AA190" s="139">
        <f t="shared" si="108"/>
        <v>0.97350468169980531</v>
      </c>
      <c r="AB190" s="139">
        <f t="shared" si="109"/>
        <v>0.97350468169980531</v>
      </c>
      <c r="AC190" s="139">
        <f t="shared" si="110"/>
        <v>0.97350468169980531</v>
      </c>
      <c r="AD190" s="139">
        <f t="shared" si="111"/>
        <v>0.97350468169980531</v>
      </c>
      <c r="AE190" s="3"/>
      <c r="AF190" s="113" t="s">
        <v>52</v>
      </c>
      <c r="AG190" s="31"/>
      <c r="AH190" s="54">
        <f t="shared" si="112"/>
        <v>1</v>
      </c>
      <c r="AO190" s="6"/>
    </row>
    <row r="191" spans="2:41" s="4" customFormat="1" ht="13">
      <c r="B191" s="30" t="s">
        <v>53</v>
      </c>
      <c r="C191" s="53"/>
      <c r="D191" s="53"/>
      <c r="E191" s="53"/>
      <c r="F191" s="53"/>
      <c r="G191" s="53"/>
      <c r="H191" s="83">
        <f>AVERAGE(H173:H190)</f>
        <v>0.97295118673688608</v>
      </c>
      <c r="I191" s="53"/>
      <c r="J191" s="53"/>
      <c r="K191" s="53"/>
      <c r="L191" s="53"/>
      <c r="M191" s="53"/>
      <c r="N191" s="53"/>
      <c r="O191" s="53"/>
      <c r="P191" s="53"/>
      <c r="Q191" s="87">
        <f t="shared" ref="Q191:W191" si="115">AVERAGE(Q173:Q190)</f>
        <v>0.97295118673688608</v>
      </c>
      <c r="R191" s="87">
        <f t="shared" si="115"/>
        <v>0.97295118673688608</v>
      </c>
      <c r="S191" s="87">
        <f t="shared" si="115"/>
        <v>0.97295118673688608</v>
      </c>
      <c r="T191" s="87">
        <f t="shared" si="115"/>
        <v>0.97295118673688608</v>
      </c>
      <c r="U191" s="87">
        <f t="shared" si="115"/>
        <v>0.97295118673688608</v>
      </c>
      <c r="V191" s="87">
        <f t="shared" si="115"/>
        <v>0.97295118673688608</v>
      </c>
      <c r="W191" s="87">
        <f t="shared" si="115"/>
        <v>0.97295118673688608</v>
      </c>
      <c r="X191" s="102">
        <f t="shared" ref="X191:AD191" si="116">AVERAGE(X173:X190)</f>
        <v>0.97295118673688608</v>
      </c>
      <c r="Y191" s="102">
        <f t="shared" si="116"/>
        <v>0.97295118673688608</v>
      </c>
      <c r="Z191" s="102">
        <f t="shared" si="116"/>
        <v>0.97295118673688608</v>
      </c>
      <c r="AA191" s="102">
        <f t="shared" si="116"/>
        <v>0.97295118673688608</v>
      </c>
      <c r="AB191" s="102">
        <f t="shared" si="116"/>
        <v>0.97295118673688608</v>
      </c>
      <c r="AC191" s="102">
        <f t="shared" si="116"/>
        <v>0.97295118673688608</v>
      </c>
      <c r="AD191" s="102">
        <f t="shared" si="116"/>
        <v>0.97295118673688608</v>
      </c>
      <c r="AE191" s="3"/>
      <c r="AO191" s="7"/>
    </row>
    <row r="192" spans="2:41">
      <c r="C192" s="11"/>
    </row>
    <row r="193" spans="1:41" s="18" customFormat="1" ht="18">
      <c r="A193" s="19" t="s">
        <v>17</v>
      </c>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row>
    <row r="195" spans="1:41" ht="15.5">
      <c r="B195" s="20" t="s">
        <v>64</v>
      </c>
    </row>
    <row r="196" spans="1:41">
      <c r="B196" s="21" t="s">
        <v>12</v>
      </c>
    </row>
    <row r="197" spans="1:41" ht="15" customHeight="1">
      <c r="B197" s="22"/>
      <c r="C197" s="68" t="s">
        <v>50</v>
      </c>
      <c r="D197" s="73"/>
      <c r="E197" s="73"/>
      <c r="F197" s="73"/>
      <c r="G197" s="73"/>
      <c r="H197" s="73"/>
      <c r="I197" s="74"/>
      <c r="J197" s="90" t="s">
        <v>66</v>
      </c>
      <c r="K197" s="91"/>
      <c r="L197" s="91"/>
      <c r="M197" s="91"/>
      <c r="N197" s="91"/>
      <c r="O197" s="91"/>
      <c r="P197" s="92"/>
      <c r="Q197" s="33" t="s">
        <v>91</v>
      </c>
      <c r="R197" s="34"/>
      <c r="S197" s="34"/>
      <c r="T197" s="34"/>
      <c r="U197" s="34"/>
      <c r="V197" s="34"/>
      <c r="W197" s="35"/>
      <c r="X197" s="42" t="s">
        <v>1</v>
      </c>
      <c r="Y197" s="43"/>
      <c r="Z197" s="43"/>
      <c r="AA197" s="43"/>
      <c r="AB197" s="43"/>
      <c r="AC197" s="43"/>
      <c r="AD197" s="44"/>
      <c r="AF197" s="143" t="s">
        <v>1</v>
      </c>
      <c r="AG197" s="143" t="s">
        <v>87</v>
      </c>
      <c r="AH197" s="143" t="s">
        <v>88</v>
      </c>
    </row>
    <row r="198" spans="1:41" s="4" customFormat="1" ht="17.25" customHeight="1">
      <c r="B198" s="27"/>
      <c r="C198" s="75" t="s">
        <v>19</v>
      </c>
      <c r="D198" s="75" t="s">
        <v>20</v>
      </c>
      <c r="E198" s="75" t="s">
        <v>21</v>
      </c>
      <c r="F198" s="75" t="s">
        <v>22</v>
      </c>
      <c r="G198" s="75" t="s">
        <v>23</v>
      </c>
      <c r="H198" s="75" t="s">
        <v>24</v>
      </c>
      <c r="I198" s="75" t="s">
        <v>25</v>
      </c>
      <c r="J198" s="95" t="s">
        <v>26</v>
      </c>
      <c r="K198" s="95" t="s">
        <v>27</v>
      </c>
      <c r="L198" s="95" t="s">
        <v>28</v>
      </c>
      <c r="M198" s="95" t="s">
        <v>29</v>
      </c>
      <c r="N198" s="95" t="s">
        <v>30</v>
      </c>
      <c r="O198" s="95" t="s">
        <v>31</v>
      </c>
      <c r="P198" s="95" t="s">
        <v>32</v>
      </c>
      <c r="Q198" s="76" t="s">
        <v>26</v>
      </c>
      <c r="R198" s="76" t="s">
        <v>27</v>
      </c>
      <c r="S198" s="76" t="s">
        <v>28</v>
      </c>
      <c r="T198" s="76" t="s">
        <v>29</v>
      </c>
      <c r="U198" s="76" t="s">
        <v>30</v>
      </c>
      <c r="V198" s="76" t="s">
        <v>31</v>
      </c>
      <c r="W198" s="76" t="s">
        <v>32</v>
      </c>
      <c r="X198" s="77" t="s">
        <v>26</v>
      </c>
      <c r="Y198" s="77" t="s">
        <v>27</v>
      </c>
      <c r="Z198" s="77" t="s">
        <v>28</v>
      </c>
      <c r="AA198" s="77" t="s">
        <v>29</v>
      </c>
      <c r="AB198" s="77" t="s">
        <v>30</v>
      </c>
      <c r="AC198" s="77" t="s">
        <v>31</v>
      </c>
      <c r="AD198" s="77" t="s">
        <v>32</v>
      </c>
      <c r="AE198" s="3"/>
      <c r="AF198" s="143"/>
      <c r="AG198" s="143"/>
      <c r="AH198" s="143"/>
      <c r="AI198" s="3"/>
      <c r="AJ198" s="3"/>
      <c r="AK198" s="3"/>
      <c r="AL198" s="3"/>
      <c r="AM198" s="3"/>
      <c r="AN198" s="3"/>
      <c r="AO198" s="5"/>
    </row>
    <row r="199" spans="1:41" s="10" customFormat="1" ht="13">
      <c r="B199" s="28" t="s">
        <v>51</v>
      </c>
      <c r="C199" s="78">
        <v>1</v>
      </c>
      <c r="D199" s="78">
        <v>2</v>
      </c>
      <c r="E199" s="78">
        <v>3</v>
      </c>
      <c r="F199" s="78">
        <v>4</v>
      </c>
      <c r="G199" s="78">
        <v>5</v>
      </c>
      <c r="H199" s="78">
        <v>6</v>
      </c>
      <c r="I199" s="78">
        <v>7</v>
      </c>
      <c r="J199" s="96">
        <v>8</v>
      </c>
      <c r="K199" s="96">
        <v>9</v>
      </c>
      <c r="L199" s="96">
        <v>10</v>
      </c>
      <c r="M199" s="96">
        <v>11</v>
      </c>
      <c r="N199" s="96">
        <v>12</v>
      </c>
      <c r="O199" s="96">
        <v>13</v>
      </c>
      <c r="P199" s="96">
        <v>14</v>
      </c>
      <c r="Q199" s="79">
        <v>8</v>
      </c>
      <c r="R199" s="79">
        <v>9</v>
      </c>
      <c r="S199" s="79">
        <v>10</v>
      </c>
      <c r="T199" s="79">
        <v>11</v>
      </c>
      <c r="U199" s="79">
        <v>12</v>
      </c>
      <c r="V199" s="79">
        <v>13</v>
      </c>
      <c r="W199" s="79">
        <v>14</v>
      </c>
      <c r="X199" s="89">
        <v>8</v>
      </c>
      <c r="Y199" s="89">
        <v>9</v>
      </c>
      <c r="Z199" s="89">
        <v>10</v>
      </c>
      <c r="AA199" s="89">
        <v>11</v>
      </c>
      <c r="AB199" s="89">
        <v>12</v>
      </c>
      <c r="AC199" s="89">
        <v>13</v>
      </c>
      <c r="AD199" s="89">
        <v>14</v>
      </c>
      <c r="AE199" s="3"/>
      <c r="AI199" s="3"/>
      <c r="AJ199" s="3"/>
      <c r="AK199" s="3"/>
      <c r="AL199" s="3"/>
      <c r="AM199" s="3"/>
      <c r="AN199" s="3"/>
      <c r="AO199" s="9"/>
    </row>
    <row r="200" spans="1:41" s="4" customFormat="1" ht="13">
      <c r="B200" s="29" t="s">
        <v>18</v>
      </c>
      <c r="C200" s="38"/>
      <c r="D200" s="38"/>
      <c r="E200" s="59">
        <v>0.10737117125335577</v>
      </c>
      <c r="F200" s="59">
        <v>0.10754164655723338</v>
      </c>
      <c r="G200" s="59">
        <v>0.10746510257021519</v>
      </c>
      <c r="H200" s="59">
        <v>0.11986410490543772</v>
      </c>
      <c r="I200" s="60"/>
      <c r="J200" s="60"/>
      <c r="K200" s="60"/>
      <c r="L200" s="60"/>
      <c r="M200" s="60"/>
      <c r="N200" s="60"/>
      <c r="O200" s="60"/>
      <c r="P200" s="60"/>
      <c r="Q200" s="63">
        <f t="shared" ref="Q200:W209" si="117">INTERCEPT($C200:$I200,$C$199:$I$199)+SLOPE($C200:$I200,$C$199:$I$199)*Q$199</f>
        <v>0.12365129626079019</v>
      </c>
      <c r="R200" s="63">
        <f t="shared" si="117"/>
        <v>0.12739152195771297</v>
      </c>
      <c r="S200" s="63">
        <f t="shared" si="117"/>
        <v>0.13113174765463573</v>
      </c>
      <c r="T200" s="63">
        <f t="shared" si="117"/>
        <v>0.13487197335155848</v>
      </c>
      <c r="U200" s="63">
        <f t="shared" si="117"/>
        <v>0.13861219904848127</v>
      </c>
      <c r="V200" s="63">
        <f t="shared" si="117"/>
        <v>0.14235242474540405</v>
      </c>
      <c r="W200" s="63">
        <f t="shared" si="117"/>
        <v>0.1460926504423268</v>
      </c>
      <c r="X200" s="139">
        <f t="shared" ref="X200:X217" si="118">CHOOSE($AH200,Q200,J200)</f>
        <v>0.12365129626079019</v>
      </c>
      <c r="Y200" s="139">
        <f t="shared" ref="Y200:Y217" si="119">CHOOSE($AH200,R200,K200)</f>
        <v>0.12739152195771297</v>
      </c>
      <c r="Z200" s="139">
        <f t="shared" ref="Z200:Z217" si="120">CHOOSE($AH200,S200,L200)</f>
        <v>0.13113174765463573</v>
      </c>
      <c r="AA200" s="139">
        <f t="shared" ref="AA200:AA217" si="121">CHOOSE($AH200,T200,M200)</f>
        <v>0.13487197335155848</v>
      </c>
      <c r="AB200" s="139">
        <f t="shared" ref="AB200:AB217" si="122">CHOOSE($AH200,U200,N200)</f>
        <v>0.13861219904848127</v>
      </c>
      <c r="AC200" s="139">
        <f t="shared" ref="AC200:AC217" si="123">CHOOSE($AH200,V200,O200)</f>
        <v>0.14235242474540405</v>
      </c>
      <c r="AD200" s="139">
        <f t="shared" ref="AD200:AD217" si="124">CHOOSE($AH200,W200,P200)</f>
        <v>0.1460926504423268</v>
      </c>
      <c r="AE200" s="3"/>
      <c r="AF200" s="113" t="s">
        <v>52</v>
      </c>
      <c r="AG200" s="31"/>
      <c r="AH200" s="54">
        <f t="shared" ref="AH200:AH217" si="125">IF(AG200="Company forecast",2,1)</f>
        <v>1</v>
      </c>
      <c r="AI200" s="3"/>
      <c r="AJ200" s="3"/>
      <c r="AK200" s="3"/>
      <c r="AL200" s="3"/>
      <c r="AM200" s="3"/>
      <c r="AN200" s="3"/>
      <c r="AO200" s="3"/>
    </row>
    <row r="201" spans="1:41" s="4" customFormat="1" ht="13">
      <c r="B201" s="29" t="s">
        <v>33</v>
      </c>
      <c r="C201" s="38"/>
      <c r="D201" s="38"/>
      <c r="E201" s="59">
        <v>8.859551816678421E-2</v>
      </c>
      <c r="F201" s="59">
        <v>8.8366377176585922E-2</v>
      </c>
      <c r="G201" s="59">
        <v>8.7174856312307772E-2</v>
      </c>
      <c r="H201" s="59">
        <v>9.7973464394005796E-2</v>
      </c>
      <c r="I201" s="60"/>
      <c r="J201" s="60"/>
      <c r="K201" s="60"/>
      <c r="L201" s="60"/>
      <c r="M201" s="60"/>
      <c r="N201" s="60"/>
      <c r="O201" s="60"/>
      <c r="P201" s="60"/>
      <c r="Q201" s="63">
        <f t="shared" si="117"/>
        <v>9.9957365248506236E-2</v>
      </c>
      <c r="R201" s="63">
        <f t="shared" si="117"/>
        <v>0.10265159703024489</v>
      </c>
      <c r="S201" s="63">
        <f t="shared" si="117"/>
        <v>0.10534582881198355</v>
      </c>
      <c r="T201" s="63">
        <f t="shared" si="117"/>
        <v>0.1080400605937222</v>
      </c>
      <c r="U201" s="63">
        <f t="shared" si="117"/>
        <v>0.11073429237546087</v>
      </c>
      <c r="V201" s="63">
        <f t="shared" si="117"/>
        <v>0.11342852415719953</v>
      </c>
      <c r="W201" s="63">
        <f t="shared" si="117"/>
        <v>0.1161227559389382</v>
      </c>
      <c r="X201" s="139">
        <f t="shared" si="118"/>
        <v>9.9957365248506236E-2</v>
      </c>
      <c r="Y201" s="139">
        <f t="shared" si="119"/>
        <v>0.10265159703024489</v>
      </c>
      <c r="Z201" s="139">
        <f t="shared" si="120"/>
        <v>0.10534582881198355</v>
      </c>
      <c r="AA201" s="139">
        <f t="shared" si="121"/>
        <v>0.1080400605937222</v>
      </c>
      <c r="AB201" s="139">
        <f t="shared" si="122"/>
        <v>0.11073429237546087</v>
      </c>
      <c r="AC201" s="139">
        <f t="shared" si="123"/>
        <v>0.11342852415719953</v>
      </c>
      <c r="AD201" s="139">
        <f t="shared" si="124"/>
        <v>0.1161227559389382</v>
      </c>
      <c r="AE201" s="3"/>
      <c r="AF201" s="113" t="s">
        <v>52</v>
      </c>
      <c r="AG201" s="31"/>
      <c r="AH201" s="54">
        <f t="shared" si="125"/>
        <v>1</v>
      </c>
      <c r="AI201" s="3"/>
      <c r="AJ201" s="3"/>
      <c r="AK201" s="3"/>
      <c r="AL201" s="3"/>
      <c r="AM201" s="3"/>
      <c r="AN201" s="3"/>
      <c r="AO201" s="6"/>
    </row>
    <row r="202" spans="1:41" s="4" customFormat="1" ht="13">
      <c r="B202" s="29" t="s">
        <v>34</v>
      </c>
      <c r="C202" s="38"/>
      <c r="D202" s="38"/>
      <c r="E202" s="59">
        <v>9.4120104086378081E-2</v>
      </c>
      <c r="F202" s="59">
        <v>9.3041789521783366E-2</v>
      </c>
      <c r="G202" s="59">
        <v>9.3650605444645804E-2</v>
      </c>
      <c r="H202" s="59">
        <v>0.10348805570589117</v>
      </c>
      <c r="I202" s="60"/>
      <c r="J202" s="60"/>
      <c r="K202" s="60"/>
      <c r="L202" s="60"/>
      <c r="M202" s="60"/>
      <c r="N202" s="60"/>
      <c r="O202" s="60"/>
      <c r="P202" s="60"/>
      <c r="Q202" s="63">
        <f t="shared" si="117"/>
        <v>0.1061245734631652</v>
      </c>
      <c r="R202" s="63">
        <f t="shared" si="117"/>
        <v>0.10899584054130537</v>
      </c>
      <c r="S202" s="63">
        <f t="shared" si="117"/>
        <v>0.11186710761944554</v>
      </c>
      <c r="T202" s="63">
        <f t="shared" si="117"/>
        <v>0.11473837469758572</v>
      </c>
      <c r="U202" s="63">
        <f t="shared" si="117"/>
        <v>0.11760964177572589</v>
      </c>
      <c r="V202" s="63">
        <f t="shared" si="117"/>
        <v>0.12048090885386606</v>
      </c>
      <c r="W202" s="63">
        <f t="shared" si="117"/>
        <v>0.12335217593200623</v>
      </c>
      <c r="X202" s="139">
        <f t="shared" si="118"/>
        <v>0.1061245734631652</v>
      </c>
      <c r="Y202" s="139">
        <f t="shared" si="119"/>
        <v>0.10899584054130537</v>
      </c>
      <c r="Z202" s="139">
        <f t="shared" si="120"/>
        <v>0.11186710761944554</v>
      </c>
      <c r="AA202" s="139">
        <f t="shared" si="121"/>
        <v>0.11473837469758572</v>
      </c>
      <c r="AB202" s="139">
        <f t="shared" si="122"/>
        <v>0.11760964177572589</v>
      </c>
      <c r="AC202" s="139">
        <f t="shared" si="123"/>
        <v>0.12048090885386606</v>
      </c>
      <c r="AD202" s="139">
        <f t="shared" si="124"/>
        <v>0.12335217593200623</v>
      </c>
      <c r="AE202" s="3"/>
      <c r="AF202" s="113" t="s">
        <v>52</v>
      </c>
      <c r="AG202" s="31"/>
      <c r="AH202" s="54">
        <f t="shared" si="125"/>
        <v>1</v>
      </c>
      <c r="AI202" s="3"/>
      <c r="AJ202" s="3"/>
      <c r="AK202" s="3"/>
      <c r="AL202" s="3"/>
      <c r="AM202" s="3"/>
      <c r="AN202" s="3"/>
      <c r="AO202" s="6"/>
    </row>
    <row r="203" spans="1:41" s="4" customFormat="1" ht="13">
      <c r="B203" s="29" t="s">
        <v>35</v>
      </c>
      <c r="C203" s="38"/>
      <c r="D203" s="38"/>
      <c r="E203" s="59">
        <v>0.11791399387715412</v>
      </c>
      <c r="F203" s="59">
        <v>0.1173830684840434</v>
      </c>
      <c r="G203" s="59">
        <v>0.11603445176414966</v>
      </c>
      <c r="H203" s="59">
        <v>0.12544630899860784</v>
      </c>
      <c r="I203" s="60"/>
      <c r="J203" s="60"/>
      <c r="K203" s="60"/>
      <c r="L203" s="60"/>
      <c r="M203" s="60"/>
      <c r="N203" s="60"/>
      <c r="O203" s="60"/>
      <c r="P203" s="60"/>
      <c r="Q203" s="63">
        <f t="shared" si="117"/>
        <v>0.12663137080655235</v>
      </c>
      <c r="R203" s="63">
        <f t="shared" si="117"/>
        <v>0.1287562036709991</v>
      </c>
      <c r="S203" s="63">
        <f t="shared" si="117"/>
        <v>0.13088103653544583</v>
      </c>
      <c r="T203" s="63">
        <f t="shared" si="117"/>
        <v>0.13300586939989256</v>
      </c>
      <c r="U203" s="63">
        <f t="shared" si="117"/>
        <v>0.13513070226433932</v>
      </c>
      <c r="V203" s="63">
        <f t="shared" si="117"/>
        <v>0.13725553512878605</v>
      </c>
      <c r="W203" s="63">
        <f t="shared" si="117"/>
        <v>0.13938036799323281</v>
      </c>
      <c r="X203" s="139">
        <f t="shared" si="118"/>
        <v>0.12663137080655235</v>
      </c>
      <c r="Y203" s="139">
        <f t="shared" si="119"/>
        <v>0.1287562036709991</v>
      </c>
      <c r="Z203" s="139">
        <f t="shared" si="120"/>
        <v>0.13088103653544583</v>
      </c>
      <c r="AA203" s="139">
        <f t="shared" si="121"/>
        <v>0.13300586939989256</v>
      </c>
      <c r="AB203" s="139">
        <f t="shared" si="122"/>
        <v>0.13513070226433932</v>
      </c>
      <c r="AC203" s="139">
        <f t="shared" si="123"/>
        <v>0.13725553512878605</v>
      </c>
      <c r="AD203" s="139">
        <f t="shared" si="124"/>
        <v>0.13938036799323281</v>
      </c>
      <c r="AE203" s="3"/>
      <c r="AF203" s="113" t="s">
        <v>52</v>
      </c>
      <c r="AG203" s="31"/>
      <c r="AH203" s="54">
        <f t="shared" si="125"/>
        <v>1</v>
      </c>
      <c r="AI203" s="3"/>
      <c r="AJ203" s="3"/>
      <c r="AK203" s="3"/>
      <c r="AL203" s="3"/>
      <c r="AM203" s="3"/>
      <c r="AN203" s="3"/>
      <c r="AO203" s="6"/>
    </row>
    <row r="204" spans="1:41" s="4" customFormat="1" ht="13">
      <c r="B204" s="29" t="s">
        <v>80</v>
      </c>
      <c r="C204" s="38"/>
      <c r="D204" s="38"/>
      <c r="E204" s="59">
        <v>0.10474323413030139</v>
      </c>
      <c r="F204" s="59">
        <v>0.10408708099727143</v>
      </c>
      <c r="G204" s="59">
        <v>0.10331152149643309</v>
      </c>
      <c r="H204" s="59">
        <v>0.11715486355265853</v>
      </c>
      <c r="I204" s="60"/>
      <c r="J204" s="60"/>
      <c r="K204" s="60"/>
      <c r="L204" s="60"/>
      <c r="M204" s="60"/>
      <c r="N204" s="60"/>
      <c r="O204" s="60"/>
      <c r="P204" s="60"/>
      <c r="Q204" s="63">
        <f t="shared" si="117"/>
        <v>0.12008494011234769</v>
      </c>
      <c r="R204" s="63">
        <f t="shared" si="117"/>
        <v>0.12373087298897101</v>
      </c>
      <c r="S204" s="63">
        <f t="shared" si="117"/>
        <v>0.1273768058655943</v>
      </c>
      <c r="T204" s="63">
        <f t="shared" si="117"/>
        <v>0.13102273874221762</v>
      </c>
      <c r="U204" s="63">
        <f t="shared" si="117"/>
        <v>0.13466867161884094</v>
      </c>
      <c r="V204" s="63">
        <f t="shared" si="117"/>
        <v>0.13831460449546423</v>
      </c>
      <c r="W204" s="63">
        <f t="shared" si="117"/>
        <v>0.14196053737208755</v>
      </c>
      <c r="X204" s="139">
        <f t="shared" si="118"/>
        <v>0.12008494011234769</v>
      </c>
      <c r="Y204" s="139">
        <f t="shared" si="119"/>
        <v>0.12373087298897101</v>
      </c>
      <c r="Z204" s="139">
        <f t="shared" si="120"/>
        <v>0.1273768058655943</v>
      </c>
      <c r="AA204" s="139">
        <f t="shared" si="121"/>
        <v>0.13102273874221762</v>
      </c>
      <c r="AB204" s="139">
        <f t="shared" si="122"/>
        <v>0.13466867161884094</v>
      </c>
      <c r="AC204" s="139">
        <f t="shared" si="123"/>
        <v>0.13831460449546423</v>
      </c>
      <c r="AD204" s="139">
        <f t="shared" si="124"/>
        <v>0.14196053737208755</v>
      </c>
      <c r="AE204" s="3"/>
      <c r="AF204" s="113" t="s">
        <v>52</v>
      </c>
      <c r="AG204" s="31"/>
      <c r="AH204" s="54">
        <f t="shared" si="125"/>
        <v>1</v>
      </c>
      <c r="AI204" s="3"/>
      <c r="AJ204" s="3"/>
      <c r="AK204" s="3"/>
      <c r="AL204" s="3"/>
      <c r="AM204" s="3"/>
      <c r="AN204" s="3"/>
      <c r="AO204" s="6"/>
    </row>
    <row r="205" spans="1:41" s="4" customFormat="1" ht="13">
      <c r="B205" s="29" t="s">
        <v>36</v>
      </c>
      <c r="C205" s="38"/>
      <c r="D205" s="38"/>
      <c r="E205" s="59">
        <v>0.10558808123070645</v>
      </c>
      <c r="F205" s="59">
        <v>0.10491112678220921</v>
      </c>
      <c r="G205" s="59">
        <v>0.10414001794038112</v>
      </c>
      <c r="H205" s="59">
        <v>0.11820924280457829</v>
      </c>
      <c r="I205" s="60"/>
      <c r="J205" s="60"/>
      <c r="K205" s="60"/>
      <c r="L205" s="60"/>
      <c r="M205" s="60"/>
      <c r="N205" s="60"/>
      <c r="O205" s="60"/>
      <c r="P205" s="60"/>
      <c r="Q205" s="63">
        <f t="shared" si="117"/>
        <v>0.12119444874739436</v>
      </c>
      <c r="R205" s="63">
        <f t="shared" si="117"/>
        <v>0.1249036863353731</v>
      </c>
      <c r="S205" s="63">
        <f t="shared" si="117"/>
        <v>0.12861292392335183</v>
      </c>
      <c r="T205" s="63">
        <f t="shared" si="117"/>
        <v>0.13232216151133058</v>
      </c>
      <c r="U205" s="63">
        <f t="shared" si="117"/>
        <v>0.13603139909930934</v>
      </c>
      <c r="V205" s="63">
        <f t="shared" si="117"/>
        <v>0.13974063668728806</v>
      </c>
      <c r="W205" s="63">
        <f t="shared" si="117"/>
        <v>0.14344987427526681</v>
      </c>
      <c r="X205" s="139">
        <f t="shared" si="118"/>
        <v>0.12119444874739436</v>
      </c>
      <c r="Y205" s="139">
        <f t="shared" si="119"/>
        <v>0.1249036863353731</v>
      </c>
      <c r="Z205" s="139">
        <f t="shared" si="120"/>
        <v>0.12861292392335183</v>
      </c>
      <c r="AA205" s="139">
        <f t="shared" si="121"/>
        <v>0.13232216151133058</v>
      </c>
      <c r="AB205" s="139">
        <f t="shared" si="122"/>
        <v>0.13603139909930934</v>
      </c>
      <c r="AC205" s="139">
        <f t="shared" si="123"/>
        <v>0.13974063668728806</v>
      </c>
      <c r="AD205" s="139">
        <f t="shared" si="124"/>
        <v>0.14344987427526681</v>
      </c>
      <c r="AE205" s="3"/>
      <c r="AF205" s="113" t="s">
        <v>52</v>
      </c>
      <c r="AG205" s="31"/>
      <c r="AH205" s="54">
        <f t="shared" si="125"/>
        <v>1</v>
      </c>
      <c r="AI205" s="3"/>
      <c r="AJ205" s="3"/>
      <c r="AK205" s="3"/>
      <c r="AL205" s="3"/>
      <c r="AM205" s="3"/>
      <c r="AN205" s="3"/>
      <c r="AO205" s="6"/>
    </row>
    <row r="206" spans="1:41" s="4" customFormat="1" ht="13">
      <c r="B206" s="29" t="s">
        <v>37</v>
      </c>
      <c r="C206" s="38"/>
      <c r="D206" s="38"/>
      <c r="E206" s="59">
        <v>0.11092528107776445</v>
      </c>
      <c r="F206" s="59">
        <v>0.10910214053616972</v>
      </c>
      <c r="G206" s="59">
        <v>0.10781502511508798</v>
      </c>
      <c r="H206" s="59">
        <v>0.12015078858221241</v>
      </c>
      <c r="I206" s="60"/>
      <c r="J206" s="60"/>
      <c r="K206" s="60"/>
      <c r="L206" s="60"/>
      <c r="M206" s="60"/>
      <c r="N206" s="60"/>
      <c r="O206" s="60"/>
      <c r="P206" s="60"/>
      <c r="Q206" s="63">
        <f t="shared" si="117"/>
        <v>0.12123460131010039</v>
      </c>
      <c r="R206" s="63">
        <f t="shared" si="117"/>
        <v>0.12387354201932661</v>
      </c>
      <c r="S206" s="63">
        <f t="shared" si="117"/>
        <v>0.12651248272855281</v>
      </c>
      <c r="T206" s="63">
        <f t="shared" si="117"/>
        <v>0.12915142343777902</v>
      </c>
      <c r="U206" s="63">
        <f t="shared" si="117"/>
        <v>0.13179036414700523</v>
      </c>
      <c r="V206" s="63">
        <f t="shared" si="117"/>
        <v>0.13442930485623147</v>
      </c>
      <c r="W206" s="63">
        <f t="shared" si="117"/>
        <v>0.13706824556545769</v>
      </c>
      <c r="X206" s="139">
        <f t="shared" si="118"/>
        <v>0.12123460131010039</v>
      </c>
      <c r="Y206" s="139">
        <f t="shared" si="119"/>
        <v>0.12387354201932661</v>
      </c>
      <c r="Z206" s="139">
        <f t="shared" si="120"/>
        <v>0.12651248272855281</v>
      </c>
      <c r="AA206" s="139">
        <f t="shared" si="121"/>
        <v>0.12915142343777902</v>
      </c>
      <c r="AB206" s="139">
        <f t="shared" si="122"/>
        <v>0.13179036414700523</v>
      </c>
      <c r="AC206" s="139">
        <f t="shared" si="123"/>
        <v>0.13442930485623147</v>
      </c>
      <c r="AD206" s="139">
        <f t="shared" si="124"/>
        <v>0.13706824556545769</v>
      </c>
      <c r="AE206" s="3"/>
      <c r="AF206" s="113" t="s">
        <v>52</v>
      </c>
      <c r="AG206" s="31"/>
      <c r="AH206" s="54">
        <f t="shared" si="125"/>
        <v>1</v>
      </c>
      <c r="AI206" s="3"/>
      <c r="AJ206" s="3"/>
      <c r="AK206" s="3"/>
      <c r="AL206" s="3"/>
      <c r="AM206" s="3"/>
      <c r="AN206" s="3"/>
      <c r="AO206" s="6"/>
    </row>
    <row r="207" spans="1:41" s="4" customFormat="1" ht="13">
      <c r="B207" s="29" t="s">
        <v>38</v>
      </c>
      <c r="C207" s="38"/>
      <c r="D207" s="38"/>
      <c r="E207" s="59">
        <v>0.16471471041838151</v>
      </c>
      <c r="F207" s="59">
        <v>0.16478609347015832</v>
      </c>
      <c r="G207" s="59">
        <v>0.16296990984469698</v>
      </c>
      <c r="H207" s="59">
        <v>0.17680486105086854</v>
      </c>
      <c r="I207" s="60"/>
      <c r="J207" s="60"/>
      <c r="K207" s="60"/>
      <c r="L207" s="60"/>
      <c r="M207" s="60"/>
      <c r="N207" s="60"/>
      <c r="O207" s="60"/>
      <c r="P207" s="60"/>
      <c r="Q207" s="63">
        <f t="shared" si="117"/>
        <v>0.17937788759122625</v>
      </c>
      <c r="R207" s="63">
        <f t="shared" si="117"/>
        <v>0.18282331441842622</v>
      </c>
      <c r="S207" s="63">
        <f t="shared" si="117"/>
        <v>0.1862687412456262</v>
      </c>
      <c r="T207" s="63">
        <f t="shared" si="117"/>
        <v>0.18971416807282618</v>
      </c>
      <c r="U207" s="63">
        <f t="shared" si="117"/>
        <v>0.19315959490002615</v>
      </c>
      <c r="V207" s="63">
        <f t="shared" si="117"/>
        <v>0.19660502172722613</v>
      </c>
      <c r="W207" s="63">
        <f t="shared" si="117"/>
        <v>0.20005044855442611</v>
      </c>
      <c r="X207" s="139">
        <f t="shared" si="118"/>
        <v>0.17937788759122625</v>
      </c>
      <c r="Y207" s="139">
        <f t="shared" si="119"/>
        <v>0.18282331441842622</v>
      </c>
      <c r="Z207" s="139">
        <f t="shared" si="120"/>
        <v>0.1862687412456262</v>
      </c>
      <c r="AA207" s="139">
        <f t="shared" si="121"/>
        <v>0.18971416807282618</v>
      </c>
      <c r="AB207" s="139">
        <f t="shared" si="122"/>
        <v>0.19315959490002615</v>
      </c>
      <c r="AC207" s="139">
        <f t="shared" si="123"/>
        <v>0.19660502172722613</v>
      </c>
      <c r="AD207" s="139">
        <f t="shared" si="124"/>
        <v>0.20005044855442611</v>
      </c>
      <c r="AE207" s="3"/>
      <c r="AF207" s="113" t="s">
        <v>52</v>
      </c>
      <c r="AG207" s="31"/>
      <c r="AH207" s="54">
        <f t="shared" si="125"/>
        <v>1</v>
      </c>
      <c r="AI207" s="3"/>
      <c r="AJ207" s="3"/>
      <c r="AK207" s="3"/>
      <c r="AL207" s="3"/>
      <c r="AM207" s="3"/>
      <c r="AN207" s="3"/>
      <c r="AO207" s="6"/>
    </row>
    <row r="208" spans="1:41" s="4" customFormat="1" ht="13">
      <c r="B208" s="29" t="s">
        <v>39</v>
      </c>
      <c r="C208" s="38"/>
      <c r="D208" s="38"/>
      <c r="E208" s="59">
        <v>8.3778283678637738E-2</v>
      </c>
      <c r="F208" s="59">
        <v>8.392374386693105E-2</v>
      </c>
      <c r="G208" s="59">
        <v>8.3029851527334553E-2</v>
      </c>
      <c r="H208" s="59">
        <v>8.7927565107204064E-2</v>
      </c>
      <c r="I208" s="60"/>
      <c r="J208" s="60"/>
      <c r="K208" s="60"/>
      <c r="L208" s="60"/>
      <c r="M208" s="60"/>
      <c r="N208" s="60"/>
      <c r="O208" s="60"/>
      <c r="P208" s="60"/>
      <c r="Q208" s="63">
        <f t="shared" si="117"/>
        <v>8.870874422616272E-2</v>
      </c>
      <c r="R208" s="63">
        <f t="shared" si="117"/>
        <v>8.9864139420772968E-2</v>
      </c>
      <c r="S208" s="63">
        <f t="shared" si="117"/>
        <v>9.1019534615383216E-2</v>
      </c>
      <c r="T208" s="63">
        <f t="shared" si="117"/>
        <v>9.2174929809993464E-2</v>
      </c>
      <c r="U208" s="63">
        <f t="shared" si="117"/>
        <v>9.3330325004603712E-2</v>
      </c>
      <c r="V208" s="63">
        <f t="shared" si="117"/>
        <v>9.448572019921396E-2</v>
      </c>
      <c r="W208" s="63">
        <f t="shared" si="117"/>
        <v>9.5641115393824208E-2</v>
      </c>
      <c r="X208" s="139">
        <f t="shared" si="118"/>
        <v>8.870874422616272E-2</v>
      </c>
      <c r="Y208" s="139">
        <f t="shared" si="119"/>
        <v>8.9864139420772968E-2</v>
      </c>
      <c r="Z208" s="139">
        <f t="shared" si="120"/>
        <v>9.1019534615383216E-2</v>
      </c>
      <c r="AA208" s="139">
        <f t="shared" si="121"/>
        <v>9.2174929809993464E-2</v>
      </c>
      <c r="AB208" s="139">
        <f t="shared" si="122"/>
        <v>9.3330325004603712E-2</v>
      </c>
      <c r="AC208" s="139">
        <f t="shared" si="123"/>
        <v>9.448572019921396E-2</v>
      </c>
      <c r="AD208" s="139">
        <f t="shared" si="124"/>
        <v>9.5641115393824208E-2</v>
      </c>
      <c r="AE208" s="3"/>
      <c r="AF208" s="113" t="s">
        <v>52</v>
      </c>
      <c r="AG208" s="31"/>
      <c r="AH208" s="54">
        <f t="shared" si="125"/>
        <v>1</v>
      </c>
      <c r="AI208" s="3"/>
      <c r="AJ208" s="3"/>
      <c r="AK208" s="3"/>
      <c r="AL208" s="3"/>
      <c r="AM208" s="3"/>
      <c r="AN208" s="3"/>
      <c r="AO208" s="6"/>
    </row>
    <row r="209" spans="1:41" s="4" customFormat="1" ht="13">
      <c r="B209" s="29" t="s">
        <v>40</v>
      </c>
      <c r="C209" s="38"/>
      <c r="D209" s="38"/>
      <c r="E209" s="59">
        <v>0.11709622866370947</v>
      </c>
      <c r="F209" s="59">
        <v>0.11655872946993327</v>
      </c>
      <c r="G209" s="59">
        <v>0.11638651443315737</v>
      </c>
      <c r="H209" s="59">
        <v>0.12752204022713509</v>
      </c>
      <c r="I209" s="60"/>
      <c r="J209" s="60"/>
      <c r="K209" s="60"/>
      <c r="L209" s="60"/>
      <c r="M209" s="60"/>
      <c r="N209" s="60"/>
      <c r="O209" s="60"/>
      <c r="P209" s="60"/>
      <c r="Q209" s="63">
        <f>INTERCEPT($C209:$I209,$C$199:$I$199)+SLOPE($C209:$I209,$C$199:$I$199)*Q$199</f>
        <v>0.13027770507720912</v>
      </c>
      <c r="R209" s="63">
        <f t="shared" si="117"/>
        <v>0.13338822704255923</v>
      </c>
      <c r="S209" s="63">
        <f t="shared" si="117"/>
        <v>0.13649874900790931</v>
      </c>
      <c r="T209" s="63">
        <f t="shared" si="117"/>
        <v>0.13960927097325943</v>
      </c>
      <c r="U209" s="63">
        <f>INTERCEPT($C209:$I209,$C$199:$I$199)+SLOPE($C209:$I209,$C$199:$I$199)*U$199</f>
        <v>0.14271979293860951</v>
      </c>
      <c r="V209" s="63">
        <f t="shared" si="117"/>
        <v>0.14583031490395959</v>
      </c>
      <c r="W209" s="63">
        <f t="shared" si="117"/>
        <v>0.1489408368693097</v>
      </c>
      <c r="X209" s="139">
        <f t="shared" si="118"/>
        <v>0.13027770507720912</v>
      </c>
      <c r="Y209" s="139">
        <f t="shared" si="119"/>
        <v>0.13338822704255923</v>
      </c>
      <c r="Z209" s="139">
        <f t="shared" si="120"/>
        <v>0.13649874900790931</v>
      </c>
      <c r="AA209" s="139">
        <f t="shared" si="121"/>
        <v>0.13960927097325943</v>
      </c>
      <c r="AB209" s="139">
        <f t="shared" si="122"/>
        <v>0.14271979293860951</v>
      </c>
      <c r="AC209" s="139">
        <f t="shared" si="123"/>
        <v>0.14583031490395959</v>
      </c>
      <c r="AD209" s="139">
        <f t="shared" si="124"/>
        <v>0.1489408368693097</v>
      </c>
      <c r="AE209" s="3"/>
      <c r="AF209" s="113" t="s">
        <v>52</v>
      </c>
      <c r="AG209" s="31"/>
      <c r="AH209" s="54">
        <f t="shared" si="125"/>
        <v>1</v>
      </c>
      <c r="AI209" s="3"/>
      <c r="AJ209" s="3"/>
      <c r="AK209" s="3"/>
      <c r="AL209" s="3"/>
      <c r="AM209" s="3"/>
      <c r="AN209" s="3"/>
      <c r="AO209" s="6"/>
    </row>
    <row r="210" spans="1:41" s="4" customFormat="1" ht="13">
      <c r="B210" s="29" t="s">
        <v>41</v>
      </c>
      <c r="C210" s="38"/>
      <c r="D210" s="38"/>
      <c r="E210" s="59">
        <v>8.9479209535848786E-2</v>
      </c>
      <c r="F210" s="59">
        <v>8.7781124281855499E-2</v>
      </c>
      <c r="G210" s="59">
        <v>8.7967923427120259E-2</v>
      </c>
      <c r="H210" s="59">
        <v>9.922890702270451E-2</v>
      </c>
      <c r="I210" s="60"/>
      <c r="J210" s="60"/>
      <c r="K210" s="60"/>
      <c r="L210" s="60"/>
      <c r="M210" s="60"/>
      <c r="N210" s="60"/>
      <c r="O210" s="60"/>
      <c r="P210" s="60"/>
      <c r="Q210" s="63">
        <f t="shared" ref="Q210:W217" si="126">INTERCEPT($C210:$I210,$C$199:$I$199)+SLOPE($C210:$I210,$C$199:$I$199)*Q$199</f>
        <v>0.10141685312892343</v>
      </c>
      <c r="R210" s="63">
        <f t="shared" si="126"/>
        <v>0.10436044228950662</v>
      </c>
      <c r="S210" s="63">
        <f t="shared" si="126"/>
        <v>0.10730403145008982</v>
      </c>
      <c r="T210" s="63">
        <f t="shared" si="126"/>
        <v>0.11024762061067302</v>
      </c>
      <c r="U210" s="63">
        <f t="shared" si="126"/>
        <v>0.11319120977125621</v>
      </c>
      <c r="V210" s="63">
        <f t="shared" si="126"/>
        <v>0.11613479893183939</v>
      </c>
      <c r="W210" s="63">
        <f t="shared" si="126"/>
        <v>0.1190783880924226</v>
      </c>
      <c r="X210" s="139">
        <f t="shared" si="118"/>
        <v>0.10141685312892343</v>
      </c>
      <c r="Y210" s="139">
        <f t="shared" si="119"/>
        <v>0.10436044228950662</v>
      </c>
      <c r="Z210" s="139">
        <f t="shared" si="120"/>
        <v>0.10730403145008982</v>
      </c>
      <c r="AA210" s="139">
        <f t="shared" si="121"/>
        <v>0.11024762061067302</v>
      </c>
      <c r="AB210" s="139">
        <f t="shared" si="122"/>
        <v>0.11319120977125621</v>
      </c>
      <c r="AC210" s="139">
        <f t="shared" si="123"/>
        <v>0.11613479893183939</v>
      </c>
      <c r="AD210" s="139">
        <f t="shared" si="124"/>
        <v>0.1190783880924226</v>
      </c>
      <c r="AE210" s="3"/>
      <c r="AF210" s="113" t="s">
        <v>52</v>
      </c>
      <c r="AG210" s="31"/>
      <c r="AH210" s="54">
        <f t="shared" si="125"/>
        <v>1</v>
      </c>
      <c r="AI210" s="3"/>
      <c r="AJ210" s="3"/>
      <c r="AK210" s="3"/>
      <c r="AL210" s="3"/>
      <c r="AM210" s="3"/>
      <c r="AN210" s="3"/>
      <c r="AO210" s="6"/>
    </row>
    <row r="211" spans="1:41" s="4" customFormat="1" ht="13">
      <c r="B211" s="29" t="s">
        <v>42</v>
      </c>
      <c r="C211" s="38"/>
      <c r="D211" s="38"/>
      <c r="E211" s="59">
        <v>0.13428838082647351</v>
      </c>
      <c r="F211" s="59">
        <v>0.13467374990615608</v>
      </c>
      <c r="G211" s="59">
        <v>0.13457495138341949</v>
      </c>
      <c r="H211" s="59">
        <v>0.14726224269215271</v>
      </c>
      <c r="I211" s="60"/>
      <c r="J211" s="60"/>
      <c r="K211" s="60"/>
      <c r="L211" s="60"/>
      <c r="M211" s="60"/>
      <c r="N211" s="60"/>
      <c r="O211" s="60"/>
      <c r="P211" s="60"/>
      <c r="Q211" s="63">
        <f t="shared" si="126"/>
        <v>0.1512878066780558</v>
      </c>
      <c r="R211" s="63">
        <f t="shared" si="126"/>
        <v>0.15517008538548591</v>
      </c>
      <c r="S211" s="63">
        <f t="shared" si="126"/>
        <v>0.15905236409291601</v>
      </c>
      <c r="T211" s="63">
        <f t="shared" si="126"/>
        <v>0.16293464280034611</v>
      </c>
      <c r="U211" s="63">
        <f t="shared" si="126"/>
        <v>0.16681692150777622</v>
      </c>
      <c r="V211" s="63">
        <f t="shared" si="126"/>
        <v>0.17069920021520632</v>
      </c>
      <c r="W211" s="63">
        <f t="shared" si="126"/>
        <v>0.17458147892263642</v>
      </c>
      <c r="X211" s="139">
        <f t="shared" si="118"/>
        <v>0.1512878066780558</v>
      </c>
      <c r="Y211" s="139">
        <f t="shared" si="119"/>
        <v>0.15517008538548591</v>
      </c>
      <c r="Z211" s="139">
        <f t="shared" si="120"/>
        <v>0.15905236409291601</v>
      </c>
      <c r="AA211" s="139">
        <f t="shared" si="121"/>
        <v>0.16293464280034611</v>
      </c>
      <c r="AB211" s="139">
        <f t="shared" si="122"/>
        <v>0.16681692150777622</v>
      </c>
      <c r="AC211" s="139">
        <f t="shared" si="123"/>
        <v>0.17069920021520632</v>
      </c>
      <c r="AD211" s="139">
        <f t="shared" si="124"/>
        <v>0.17458147892263642</v>
      </c>
      <c r="AE211" s="3"/>
      <c r="AF211" s="113" t="s">
        <v>52</v>
      </c>
      <c r="AG211" s="31"/>
      <c r="AH211" s="54">
        <f t="shared" si="125"/>
        <v>1</v>
      </c>
      <c r="AI211" s="3"/>
      <c r="AJ211" s="3"/>
      <c r="AK211" s="3"/>
      <c r="AL211" s="3"/>
      <c r="AM211" s="3"/>
      <c r="AN211" s="3"/>
      <c r="AO211" s="6"/>
    </row>
    <row r="212" spans="1:41" s="4" customFormat="1" ht="13">
      <c r="B212" s="29" t="s">
        <v>43</v>
      </c>
      <c r="C212" s="38"/>
      <c r="D212" s="38"/>
      <c r="E212" s="59">
        <v>0.12827811092682601</v>
      </c>
      <c r="F212" s="59">
        <v>0.12744339392965609</v>
      </c>
      <c r="G212" s="59">
        <v>0.12898792455418687</v>
      </c>
      <c r="H212" s="59">
        <v>0.14171192706549313</v>
      </c>
      <c r="I212" s="60"/>
      <c r="J212" s="60"/>
      <c r="K212" s="60"/>
      <c r="L212" s="60"/>
      <c r="M212" s="60"/>
      <c r="N212" s="60"/>
      <c r="O212" s="60"/>
      <c r="P212" s="60"/>
      <c r="Q212" s="63">
        <f t="shared" si="126"/>
        <v>0.1462514317832268</v>
      </c>
      <c r="R212" s="63">
        <f t="shared" si="126"/>
        <v>0.15043602968728001</v>
      </c>
      <c r="S212" s="63">
        <f t="shared" si="126"/>
        <v>0.15462062759133322</v>
      </c>
      <c r="T212" s="63">
        <f t="shared" si="126"/>
        <v>0.15880522549538645</v>
      </c>
      <c r="U212" s="63">
        <f t="shared" si="126"/>
        <v>0.16298982339943965</v>
      </c>
      <c r="V212" s="63">
        <f t="shared" si="126"/>
        <v>0.16717442130349286</v>
      </c>
      <c r="W212" s="63">
        <f t="shared" si="126"/>
        <v>0.17135901920754609</v>
      </c>
      <c r="X212" s="139">
        <f t="shared" si="118"/>
        <v>0.1462514317832268</v>
      </c>
      <c r="Y212" s="139">
        <f t="shared" si="119"/>
        <v>0.15043602968728001</v>
      </c>
      <c r="Z212" s="139">
        <f t="shared" si="120"/>
        <v>0.15462062759133322</v>
      </c>
      <c r="AA212" s="139">
        <f t="shared" si="121"/>
        <v>0.15880522549538645</v>
      </c>
      <c r="AB212" s="139">
        <f t="shared" si="122"/>
        <v>0.16298982339943965</v>
      </c>
      <c r="AC212" s="139">
        <f t="shared" si="123"/>
        <v>0.16717442130349286</v>
      </c>
      <c r="AD212" s="139">
        <f t="shared" si="124"/>
        <v>0.17135901920754609</v>
      </c>
      <c r="AE212" s="3"/>
      <c r="AF212" s="113" t="s">
        <v>52</v>
      </c>
      <c r="AG212" s="31"/>
      <c r="AH212" s="54">
        <f t="shared" si="125"/>
        <v>1</v>
      </c>
      <c r="AI212" s="3"/>
      <c r="AJ212" s="3"/>
      <c r="AK212" s="3"/>
      <c r="AL212" s="3"/>
      <c r="AM212" s="3"/>
      <c r="AN212" s="3"/>
      <c r="AO212" s="6"/>
    </row>
    <row r="213" spans="1:41" s="4" customFormat="1" ht="13">
      <c r="B213" s="29" t="s">
        <v>44</v>
      </c>
      <c r="C213" s="38"/>
      <c r="D213" s="38"/>
      <c r="E213" s="59">
        <v>7.6098006225786788E-2</v>
      </c>
      <c r="F213" s="59">
        <v>7.6147138607720405E-2</v>
      </c>
      <c r="G213" s="59">
        <v>7.5220675894202588E-2</v>
      </c>
      <c r="H213" s="59">
        <v>8.1405277675460574E-2</v>
      </c>
      <c r="I213" s="60"/>
      <c r="J213" s="60"/>
      <c r="K213" s="60"/>
      <c r="L213" s="60"/>
      <c r="M213" s="60"/>
      <c r="N213" s="60"/>
      <c r="O213" s="60"/>
      <c r="P213" s="60"/>
      <c r="Q213" s="63">
        <f>INTERCEPT($C213:$I213,$C$199:$I$199)+SLOPE($C213:$I213,$C$199:$I$199)*Q$199</f>
        <v>8.2466147673218831E-2</v>
      </c>
      <c r="R213" s="63">
        <f t="shared" si="126"/>
        <v>8.3965682836769195E-2</v>
      </c>
      <c r="S213" s="63">
        <f t="shared" si="126"/>
        <v>8.5465218000319546E-2</v>
      </c>
      <c r="T213" s="63">
        <f t="shared" si="126"/>
        <v>8.6964753163869896E-2</v>
      </c>
      <c r="U213" s="63">
        <f t="shared" si="126"/>
        <v>8.846428832742026E-2</v>
      </c>
      <c r="V213" s="63">
        <f t="shared" si="126"/>
        <v>8.996382349097061E-2</v>
      </c>
      <c r="W213" s="63">
        <f t="shared" si="126"/>
        <v>9.146335865452096E-2</v>
      </c>
      <c r="X213" s="139">
        <f t="shared" si="118"/>
        <v>8.2466147673218831E-2</v>
      </c>
      <c r="Y213" s="139">
        <f t="shared" si="119"/>
        <v>8.3965682836769195E-2</v>
      </c>
      <c r="Z213" s="139">
        <f t="shared" si="120"/>
        <v>8.5465218000319546E-2</v>
      </c>
      <c r="AA213" s="139">
        <f t="shared" si="121"/>
        <v>8.6964753163869896E-2</v>
      </c>
      <c r="AB213" s="139">
        <f t="shared" si="122"/>
        <v>8.846428832742026E-2</v>
      </c>
      <c r="AC213" s="139">
        <f t="shared" si="123"/>
        <v>8.996382349097061E-2</v>
      </c>
      <c r="AD213" s="139">
        <f t="shared" si="124"/>
        <v>9.146335865452096E-2</v>
      </c>
      <c r="AE213" s="3"/>
      <c r="AF213" s="113" t="s">
        <v>52</v>
      </c>
      <c r="AG213" s="31"/>
      <c r="AH213" s="54">
        <f t="shared" si="125"/>
        <v>1</v>
      </c>
      <c r="AI213" s="3"/>
      <c r="AJ213" s="3"/>
      <c r="AK213" s="3"/>
      <c r="AL213" s="3"/>
      <c r="AM213" s="3"/>
      <c r="AN213" s="3"/>
      <c r="AO213" s="6"/>
    </row>
    <row r="214" spans="1:41" s="4" customFormat="1" ht="13">
      <c r="B214" s="29" t="s">
        <v>45</v>
      </c>
      <c r="C214" s="38"/>
      <c r="D214" s="38"/>
      <c r="E214" s="59">
        <v>0.11993153193550149</v>
      </c>
      <c r="F214" s="59">
        <v>0.12050778161699921</v>
      </c>
      <c r="G214" s="59">
        <v>0.11720855213353422</v>
      </c>
      <c r="H214" s="59">
        <v>0.13442537515834299</v>
      </c>
      <c r="I214" s="60"/>
      <c r="J214" s="60"/>
      <c r="K214" s="60"/>
      <c r="L214" s="60"/>
      <c r="M214" s="60"/>
      <c r="N214" s="60"/>
      <c r="O214" s="60"/>
      <c r="P214" s="60"/>
      <c r="Q214" s="63">
        <f t="shared" si="126"/>
        <v>0.13708211527586528</v>
      </c>
      <c r="R214" s="63">
        <f t="shared" si="126"/>
        <v>0.14110034529437124</v>
      </c>
      <c r="S214" s="63">
        <f t="shared" si="126"/>
        <v>0.1451185753128772</v>
      </c>
      <c r="T214" s="63">
        <f t="shared" si="126"/>
        <v>0.14913680533138315</v>
      </c>
      <c r="U214" s="63">
        <f t="shared" si="126"/>
        <v>0.15315503534988911</v>
      </c>
      <c r="V214" s="63">
        <f t="shared" si="126"/>
        <v>0.15717326536839504</v>
      </c>
      <c r="W214" s="63">
        <f t="shared" si="126"/>
        <v>0.161191495386901</v>
      </c>
      <c r="X214" s="139">
        <f t="shared" si="118"/>
        <v>0.13708211527586528</v>
      </c>
      <c r="Y214" s="139">
        <f t="shared" si="119"/>
        <v>0.14110034529437124</v>
      </c>
      <c r="Z214" s="139">
        <f t="shared" si="120"/>
        <v>0.1451185753128772</v>
      </c>
      <c r="AA214" s="139">
        <f t="shared" si="121"/>
        <v>0.14913680533138315</v>
      </c>
      <c r="AB214" s="139">
        <f t="shared" si="122"/>
        <v>0.15315503534988911</v>
      </c>
      <c r="AC214" s="139">
        <f t="shared" si="123"/>
        <v>0.15717326536839504</v>
      </c>
      <c r="AD214" s="139">
        <f t="shared" si="124"/>
        <v>0.161191495386901</v>
      </c>
      <c r="AE214" s="3"/>
      <c r="AF214" s="113" t="s">
        <v>52</v>
      </c>
      <c r="AG214" s="31"/>
      <c r="AH214" s="54">
        <f t="shared" si="125"/>
        <v>1</v>
      </c>
      <c r="AI214" s="3"/>
      <c r="AJ214" s="3"/>
      <c r="AK214" s="3"/>
      <c r="AL214" s="3"/>
      <c r="AM214" s="3"/>
      <c r="AN214" s="3"/>
      <c r="AO214" s="6"/>
    </row>
    <row r="215" spans="1:41" s="4" customFormat="1" ht="13">
      <c r="B215" s="29" t="s">
        <v>46</v>
      </c>
      <c r="C215" s="38"/>
      <c r="D215" s="38"/>
      <c r="E215" s="59">
        <v>0.12724469284201698</v>
      </c>
      <c r="F215" s="59">
        <v>0.12608512164836888</v>
      </c>
      <c r="G215" s="59">
        <v>0.12562709123003213</v>
      </c>
      <c r="H215" s="59">
        <v>0.13821244363052998</v>
      </c>
      <c r="I215" s="60"/>
      <c r="J215" s="60"/>
      <c r="K215" s="60"/>
      <c r="L215" s="60"/>
      <c r="M215" s="60"/>
      <c r="N215" s="60"/>
      <c r="O215" s="60"/>
      <c r="P215" s="60"/>
      <c r="Q215" s="63">
        <f t="shared" si="126"/>
        <v>0.14064816501925778</v>
      </c>
      <c r="R215" s="63">
        <f t="shared" si="126"/>
        <v>0.14389268721397802</v>
      </c>
      <c r="S215" s="63">
        <f t="shared" si="126"/>
        <v>0.14713720940869823</v>
      </c>
      <c r="T215" s="63">
        <f t="shared" si="126"/>
        <v>0.15038173160341844</v>
      </c>
      <c r="U215" s="63">
        <f t="shared" si="126"/>
        <v>0.15362625379813868</v>
      </c>
      <c r="V215" s="63">
        <f t="shared" si="126"/>
        <v>0.15687077599285892</v>
      </c>
      <c r="W215" s="63">
        <f t="shared" si="126"/>
        <v>0.16011529818757914</v>
      </c>
      <c r="X215" s="139">
        <f t="shared" si="118"/>
        <v>0.14064816501925778</v>
      </c>
      <c r="Y215" s="139">
        <f t="shared" si="119"/>
        <v>0.14389268721397802</v>
      </c>
      <c r="Z215" s="139">
        <f t="shared" si="120"/>
        <v>0.14713720940869823</v>
      </c>
      <c r="AA215" s="139">
        <f t="shared" si="121"/>
        <v>0.15038173160341844</v>
      </c>
      <c r="AB215" s="139">
        <f t="shared" si="122"/>
        <v>0.15362625379813868</v>
      </c>
      <c r="AC215" s="139">
        <f t="shared" si="123"/>
        <v>0.15687077599285892</v>
      </c>
      <c r="AD215" s="139">
        <f t="shared" si="124"/>
        <v>0.16011529818757914</v>
      </c>
      <c r="AE215" s="3"/>
      <c r="AF215" s="113" t="s">
        <v>52</v>
      </c>
      <c r="AG215" s="31"/>
      <c r="AH215" s="54">
        <f t="shared" si="125"/>
        <v>1</v>
      </c>
      <c r="AI215" s="3"/>
      <c r="AJ215" s="3"/>
      <c r="AK215" s="3"/>
      <c r="AL215" s="3"/>
      <c r="AM215" s="3"/>
      <c r="AN215" s="3"/>
      <c r="AO215" s="6"/>
    </row>
    <row r="216" spans="1:41" s="4" customFormat="1" ht="13">
      <c r="B216" s="29" t="s">
        <v>47</v>
      </c>
      <c r="C216" s="38"/>
      <c r="D216" s="38"/>
      <c r="E216" s="59">
        <v>0.11995416440253309</v>
      </c>
      <c r="F216" s="59">
        <v>0.11851039252884217</v>
      </c>
      <c r="G216" s="59">
        <v>0.11698100474411838</v>
      </c>
      <c r="H216" s="59">
        <v>0.12390090581449049</v>
      </c>
      <c r="I216" s="60"/>
      <c r="J216" s="60"/>
      <c r="K216" s="60"/>
      <c r="L216" s="60"/>
      <c r="M216" s="60"/>
      <c r="N216" s="60"/>
      <c r="O216" s="60"/>
      <c r="P216" s="60"/>
      <c r="Q216" s="63">
        <f t="shared" si="126"/>
        <v>0.12344540963039798</v>
      </c>
      <c r="R216" s="63">
        <f t="shared" si="126"/>
        <v>0.12447649327551281</v>
      </c>
      <c r="S216" s="63">
        <f t="shared" si="126"/>
        <v>0.12550757692062764</v>
      </c>
      <c r="T216" s="63">
        <f t="shared" si="126"/>
        <v>0.12653866056574251</v>
      </c>
      <c r="U216" s="63">
        <f t="shared" si="126"/>
        <v>0.12756974421085734</v>
      </c>
      <c r="V216" s="63">
        <f t="shared" si="126"/>
        <v>0.12860082785597218</v>
      </c>
      <c r="W216" s="63">
        <f t="shared" si="126"/>
        <v>0.12963191150108702</v>
      </c>
      <c r="X216" s="139">
        <f t="shared" si="118"/>
        <v>0.12344540963039798</v>
      </c>
      <c r="Y216" s="139">
        <f t="shared" si="119"/>
        <v>0.12447649327551281</v>
      </c>
      <c r="Z216" s="139">
        <f t="shared" si="120"/>
        <v>0.12550757692062764</v>
      </c>
      <c r="AA216" s="139">
        <f t="shared" si="121"/>
        <v>0.12653866056574251</v>
      </c>
      <c r="AB216" s="139">
        <f t="shared" si="122"/>
        <v>0.12756974421085734</v>
      </c>
      <c r="AC216" s="139">
        <f t="shared" si="123"/>
        <v>0.12860082785597218</v>
      </c>
      <c r="AD216" s="139">
        <f t="shared" si="124"/>
        <v>0.12963191150108702</v>
      </c>
      <c r="AE216" s="3"/>
      <c r="AF216" s="113" t="s">
        <v>52</v>
      </c>
      <c r="AG216" s="31"/>
      <c r="AH216" s="54">
        <f t="shared" si="125"/>
        <v>1</v>
      </c>
      <c r="AI216" s="3"/>
      <c r="AJ216" s="3"/>
      <c r="AK216" s="3"/>
      <c r="AL216" s="3"/>
      <c r="AM216" s="3"/>
      <c r="AN216" s="3"/>
      <c r="AO216" s="6"/>
    </row>
    <row r="217" spans="1:41" s="4" customFormat="1" ht="13">
      <c r="B217" s="29" t="s">
        <v>48</v>
      </c>
      <c r="C217" s="38"/>
      <c r="D217" s="38"/>
      <c r="E217" s="59">
        <v>0.10452309687167424</v>
      </c>
      <c r="F217" s="59">
        <v>0.10367822851459679</v>
      </c>
      <c r="G217" s="59">
        <v>0.10434264157344597</v>
      </c>
      <c r="H217" s="59">
        <v>0.11903327455772987</v>
      </c>
      <c r="I217" s="60"/>
      <c r="J217" s="60"/>
      <c r="K217" s="60"/>
      <c r="L217" s="60"/>
      <c r="M217" s="60"/>
      <c r="N217" s="60"/>
      <c r="O217" s="60"/>
      <c r="P217" s="60"/>
      <c r="Q217" s="63">
        <f t="shared" si="126"/>
        <v>0.12336254152031734</v>
      </c>
      <c r="R217" s="63">
        <f t="shared" si="126"/>
        <v>0.12778203613201894</v>
      </c>
      <c r="S217" s="63">
        <f t="shared" si="126"/>
        <v>0.13220153074372054</v>
      </c>
      <c r="T217" s="63">
        <f t="shared" si="126"/>
        <v>0.13662102535542217</v>
      </c>
      <c r="U217" s="63">
        <f t="shared" si="126"/>
        <v>0.14104051996712377</v>
      </c>
      <c r="V217" s="63">
        <f t="shared" si="126"/>
        <v>0.14546001457882538</v>
      </c>
      <c r="W217" s="63">
        <f t="shared" si="126"/>
        <v>0.14987950919052698</v>
      </c>
      <c r="X217" s="139">
        <f t="shared" si="118"/>
        <v>0.12336254152031734</v>
      </c>
      <c r="Y217" s="139">
        <f t="shared" si="119"/>
        <v>0.12778203613201894</v>
      </c>
      <c r="Z217" s="139">
        <f t="shared" si="120"/>
        <v>0.13220153074372054</v>
      </c>
      <c r="AA217" s="139">
        <f t="shared" si="121"/>
        <v>0.13662102535542217</v>
      </c>
      <c r="AB217" s="139">
        <f t="shared" si="122"/>
        <v>0.14104051996712377</v>
      </c>
      <c r="AC217" s="139">
        <f t="shared" si="123"/>
        <v>0.14546001457882538</v>
      </c>
      <c r="AD217" s="139">
        <f t="shared" si="124"/>
        <v>0.14987950919052698</v>
      </c>
      <c r="AE217" s="3"/>
      <c r="AF217" s="113" t="s">
        <v>52</v>
      </c>
      <c r="AG217" s="31"/>
      <c r="AH217" s="54">
        <f t="shared" si="125"/>
        <v>1</v>
      </c>
      <c r="AI217" s="3"/>
      <c r="AJ217" s="3"/>
      <c r="AK217" s="3"/>
      <c r="AL217" s="3"/>
      <c r="AM217" s="3"/>
      <c r="AN217" s="3"/>
      <c r="AO217" s="6"/>
    </row>
    <row r="218" spans="1:41" s="4" customFormat="1" ht="13">
      <c r="B218" s="30" t="s">
        <v>53</v>
      </c>
      <c r="C218" s="38"/>
      <c r="D218" s="38"/>
      <c r="E218" s="64">
        <f t="shared" ref="E218:AD218" si="127">IFERROR(AVERAGE(E200:E217),"")</f>
        <v>0.11081354445276853</v>
      </c>
      <c r="F218" s="64">
        <f t="shared" si="127"/>
        <v>0.11025159599425079</v>
      </c>
      <c r="G218" s="64">
        <f t="shared" si="127"/>
        <v>0.10960492341047054</v>
      </c>
      <c r="H218" s="64">
        <f t="shared" si="127"/>
        <v>0.1210956471636391</v>
      </c>
      <c r="I218" s="60"/>
      <c r="J218" s="60"/>
      <c r="K218" s="60"/>
      <c r="L218" s="60"/>
      <c r="M218" s="60"/>
      <c r="N218" s="60"/>
      <c r="O218" s="60"/>
      <c r="P218" s="60"/>
      <c r="Q218" s="85">
        <f t="shared" si="127"/>
        <v>0.12351130019737321</v>
      </c>
      <c r="R218" s="85">
        <f t="shared" si="127"/>
        <v>0.12653126375225635</v>
      </c>
      <c r="S218" s="85">
        <f t="shared" si="127"/>
        <v>0.12955122730713947</v>
      </c>
      <c r="T218" s="85">
        <f t="shared" si="127"/>
        <v>0.13257119086202263</v>
      </c>
      <c r="U218" s="85">
        <f t="shared" si="127"/>
        <v>0.13559115441690575</v>
      </c>
      <c r="V218" s="85">
        <f t="shared" si="127"/>
        <v>0.13861111797178891</v>
      </c>
      <c r="W218" s="85">
        <f t="shared" si="127"/>
        <v>0.14163108152667203</v>
      </c>
      <c r="X218" s="106">
        <f t="shared" si="127"/>
        <v>0.12351130019737321</v>
      </c>
      <c r="Y218" s="106">
        <f t="shared" si="127"/>
        <v>0.12653126375225635</v>
      </c>
      <c r="Z218" s="106">
        <f t="shared" si="127"/>
        <v>0.12955122730713947</v>
      </c>
      <c r="AA218" s="106">
        <f t="shared" si="127"/>
        <v>0.13257119086202263</v>
      </c>
      <c r="AB218" s="106">
        <f t="shared" si="127"/>
        <v>0.13559115441690575</v>
      </c>
      <c r="AC218" s="106">
        <f t="shared" si="127"/>
        <v>0.13861111797178891</v>
      </c>
      <c r="AD218" s="106">
        <f t="shared" si="127"/>
        <v>0.14163108152667203</v>
      </c>
      <c r="AE218" s="3"/>
      <c r="AF218" s="3"/>
      <c r="AG218" s="3"/>
      <c r="AH218" s="3"/>
      <c r="AI218" s="3"/>
      <c r="AJ218" s="3"/>
      <c r="AK218" s="3"/>
      <c r="AL218" s="3"/>
      <c r="AM218" s="3"/>
      <c r="AN218" s="3"/>
      <c r="AO218" s="7"/>
    </row>
    <row r="219" spans="1:41">
      <c r="C219" s="11"/>
    </row>
    <row r="220" spans="1:41" s="137" customFormat="1" ht="18">
      <c r="A220" s="136" t="s">
        <v>81</v>
      </c>
      <c r="C220" s="138"/>
      <c r="D220" s="138"/>
      <c r="E220" s="138"/>
      <c r="F220" s="138"/>
      <c r="G220" s="138"/>
      <c r="H220" s="136" t="s">
        <v>81</v>
      </c>
      <c r="I220" s="138"/>
      <c r="J220" s="138"/>
      <c r="K220" s="138"/>
      <c r="L220" s="138"/>
      <c r="M220" s="138"/>
      <c r="N220" s="138"/>
      <c r="O220" s="136" t="s">
        <v>81</v>
      </c>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row>
    <row r="221" spans="1:41" ht="15.5">
      <c r="B221" s="8"/>
      <c r="C221" s="13"/>
      <c r="D221" s="2"/>
      <c r="E221" s="2"/>
      <c r="F221" s="2"/>
      <c r="G221" s="2"/>
      <c r="H221" s="2"/>
      <c r="I221" s="2"/>
      <c r="J221" s="2"/>
      <c r="K221" s="2"/>
      <c r="L221" s="2"/>
      <c r="M221" s="2"/>
      <c r="N221" s="2"/>
      <c r="O221" s="2"/>
      <c r="P221" s="2"/>
      <c r="Q221" s="13"/>
      <c r="R221" s="2"/>
      <c r="S221" s="2"/>
      <c r="T221" s="2"/>
      <c r="U221" s="2"/>
      <c r="V221" s="2"/>
      <c r="W221" s="2"/>
      <c r="X221" s="2"/>
      <c r="AE221" s="2"/>
      <c r="AL221" s="2"/>
    </row>
    <row r="222" spans="1:41">
      <c r="B222" s="12"/>
      <c r="C222" s="14"/>
      <c r="D222" s="14"/>
      <c r="E222" s="14"/>
      <c r="F222" s="14"/>
      <c r="G222" s="14"/>
      <c r="H222" s="14"/>
      <c r="I222" s="14"/>
      <c r="J222" s="14"/>
      <c r="K222" s="14"/>
      <c r="L222" s="14"/>
      <c r="M222" s="14"/>
      <c r="N222" s="14"/>
      <c r="O222" s="14"/>
      <c r="P222" s="14"/>
      <c r="Q222" s="14"/>
      <c r="R222" s="14"/>
      <c r="S222" s="14"/>
      <c r="T222" s="14"/>
      <c r="U222" s="14"/>
      <c r="V222" s="14"/>
      <c r="W222" s="14"/>
      <c r="X222" s="14"/>
      <c r="AE222" s="14"/>
      <c r="AL222" s="14"/>
    </row>
    <row r="223" spans="1:41">
      <c r="B223" s="55"/>
      <c r="C223" s="58"/>
      <c r="D223" s="58"/>
      <c r="E223" s="58"/>
      <c r="F223" s="58"/>
      <c r="G223" s="58"/>
      <c r="H223" s="58"/>
    </row>
    <row r="224" spans="1:41">
      <c r="B224" s="55"/>
      <c r="C224" s="58"/>
      <c r="D224" s="58"/>
      <c r="E224" s="58"/>
      <c r="F224" s="58"/>
      <c r="G224" s="58"/>
      <c r="H224" s="58"/>
    </row>
    <row r="225" spans="2:8">
      <c r="B225" s="55"/>
      <c r="C225" s="58"/>
      <c r="D225" s="58"/>
      <c r="E225" s="58"/>
      <c r="F225" s="58"/>
      <c r="G225" s="58"/>
      <c r="H225" s="58"/>
    </row>
  </sheetData>
  <mergeCells count="24">
    <mergeCell ref="AF35:AF36"/>
    <mergeCell ref="AG35:AG36"/>
    <mergeCell ref="AH35:AH36"/>
    <mergeCell ref="AF8:AF9"/>
    <mergeCell ref="AG8:AG9"/>
    <mergeCell ref="AH8:AH9"/>
    <mergeCell ref="AF62:AF63"/>
    <mergeCell ref="AG62:AG63"/>
    <mergeCell ref="AH62:AH63"/>
    <mergeCell ref="AF89:AF90"/>
    <mergeCell ref="AG89:AG90"/>
    <mergeCell ref="AH89:AH90"/>
    <mergeCell ref="AF116:AF117"/>
    <mergeCell ref="AG116:AG117"/>
    <mergeCell ref="AH116:AH117"/>
    <mergeCell ref="AF143:AF144"/>
    <mergeCell ref="AG143:AG144"/>
    <mergeCell ref="AH143:AH144"/>
    <mergeCell ref="AF170:AF171"/>
    <mergeCell ref="AG170:AG171"/>
    <mergeCell ref="AH170:AH171"/>
    <mergeCell ref="AF197:AF198"/>
    <mergeCell ref="AG197:AG198"/>
    <mergeCell ref="AH197:AH198"/>
  </mergeCells>
  <conditionalFormatting sqref="B86:W86 C119:D119 B113:W113 C146:G153 C155:G158 C154:D154 C160:G163 C159:D159 C173:G190 B167:W167 C120:I136 C137:E137 C164:I164 H191 B11:B29 E76:W83 Q191:W191 AI11:AI27 AI38:AI54 E65:I75 E92:I110 E200:H217 AH12:AH28">
    <cfRule type="cellIs" dxfId="129" priority="509" operator="equal">
      <formula>0</formula>
    </cfRule>
  </conditionalFormatting>
  <conditionalFormatting sqref="AO11:AO29">
    <cfRule type="cellIs" dxfId="128" priority="501" operator="equal">
      <formula>0</formula>
    </cfRule>
  </conditionalFormatting>
  <conditionalFormatting sqref="Q65:W75">
    <cfRule type="cellIs" dxfId="127" priority="480" operator="equal">
      <formula>0</formula>
    </cfRule>
  </conditionalFormatting>
  <conditionalFormatting sqref="X86">
    <cfRule type="cellIs" dxfId="126" priority="474" operator="equal">
      <formula>0</formula>
    </cfRule>
  </conditionalFormatting>
  <conditionalFormatting sqref="F119:I136 Q119:W136">
    <cfRule type="cellIs" dxfId="125" priority="467" operator="equal">
      <formula>0</formula>
    </cfRule>
  </conditionalFormatting>
  <conditionalFormatting sqref="X113">
    <cfRule type="cellIs" dxfId="124" priority="464" operator="equal">
      <formula>0</formula>
    </cfRule>
  </conditionalFormatting>
  <conditionalFormatting sqref="I146:P151 I155:I158 I160:I163 I152:I153">
    <cfRule type="cellIs" dxfId="123" priority="462" operator="equal">
      <formula>0</formula>
    </cfRule>
  </conditionalFormatting>
  <conditionalFormatting sqref="I173:P190">
    <cfRule type="cellIs" dxfId="122" priority="459" operator="equal">
      <formula>0</formula>
    </cfRule>
  </conditionalFormatting>
  <conditionalFormatting sqref="X167">
    <cfRule type="cellIs" dxfId="121" priority="456" operator="equal">
      <formula>0</formula>
    </cfRule>
  </conditionalFormatting>
  <conditionalFormatting sqref="AL86">
    <cfRule type="cellIs" dxfId="120" priority="438" operator="equal">
      <formula>0</formula>
    </cfRule>
  </conditionalFormatting>
  <conditionalFormatting sqref="AL113">
    <cfRule type="cellIs" dxfId="119" priority="433" operator="equal">
      <formula>0</formula>
    </cfRule>
  </conditionalFormatting>
  <conditionalFormatting sqref="AL167">
    <cfRule type="cellIs" dxfId="118" priority="428" operator="equal">
      <formula>0</formula>
    </cfRule>
  </conditionalFormatting>
  <conditionalFormatting sqref="AE86">
    <cfRule type="cellIs" dxfId="117" priority="394" operator="equal">
      <formula>0</formula>
    </cfRule>
  </conditionalFormatting>
  <conditionalFormatting sqref="AE113">
    <cfRule type="cellIs" dxfId="116" priority="391" operator="equal">
      <formula>0</formula>
    </cfRule>
  </conditionalFormatting>
  <conditionalFormatting sqref="AE167">
    <cfRule type="cellIs" dxfId="115" priority="388" operator="equal">
      <formula>0</formula>
    </cfRule>
  </conditionalFormatting>
  <conditionalFormatting sqref="Q110:W110">
    <cfRule type="cellIs" dxfId="114" priority="382" operator="equal">
      <formula>0</formula>
    </cfRule>
  </conditionalFormatting>
  <conditionalFormatting sqref="Q164:W164">
    <cfRule type="cellIs" dxfId="113" priority="380" operator="equal">
      <formula>0</formula>
    </cfRule>
  </conditionalFormatting>
  <conditionalFormatting sqref="Q146:W163">
    <cfRule type="cellIs" dxfId="112" priority="362" operator="equal">
      <formula>0</formula>
    </cfRule>
  </conditionalFormatting>
  <conditionalFormatting sqref="Q173:W190">
    <cfRule type="cellIs" dxfId="111" priority="360" operator="equal">
      <formula>0</formula>
    </cfRule>
  </conditionalFormatting>
  <conditionalFormatting sqref="Q184:W190">
    <cfRule type="cellIs" dxfId="110" priority="359" operator="equal">
      <formula>0</formula>
    </cfRule>
  </conditionalFormatting>
  <conditionalFormatting sqref="AI11:AI27 AI10:AJ10 AI37:AI54 AH11:AH28">
    <cfRule type="expression" dxfId="109" priority="346">
      <formula>AH10="error"</formula>
    </cfRule>
    <cfRule type="expression" dxfId="108" priority="347">
      <formula>AH10="OK"</formula>
    </cfRule>
  </conditionalFormatting>
  <conditionalFormatting sqref="AO65:AO83">
    <cfRule type="cellIs" dxfId="107" priority="339" operator="equal">
      <formula>0</formula>
    </cfRule>
  </conditionalFormatting>
  <conditionalFormatting sqref="AO92:AO110">
    <cfRule type="cellIs" dxfId="106" priority="321" operator="equal">
      <formula>0</formula>
    </cfRule>
  </conditionalFormatting>
  <conditionalFormatting sqref="AO119:AO137">
    <cfRule type="cellIs" dxfId="105" priority="315" operator="equal">
      <formula>0</formula>
    </cfRule>
  </conditionalFormatting>
  <conditionalFormatting sqref="AO146:AO164">
    <cfRule type="cellIs" dxfId="104" priority="309" operator="equal">
      <formula>0</formula>
    </cfRule>
  </conditionalFormatting>
  <conditionalFormatting sqref="AO173:AO191">
    <cfRule type="cellIs" dxfId="103" priority="303" operator="equal">
      <formula>0</formula>
    </cfRule>
  </conditionalFormatting>
  <conditionalFormatting sqref="AO200:AO218 B200:B218 I200:W217">
    <cfRule type="cellIs" dxfId="102" priority="276" operator="equal">
      <formula>0</formula>
    </cfRule>
  </conditionalFormatting>
  <conditionalFormatting sqref="E119:I136">
    <cfRule type="cellIs" dxfId="101" priority="252" operator="equal">
      <formula>0</formula>
    </cfRule>
  </conditionalFormatting>
  <conditionalFormatting sqref="I146:P151 I155:I158 I160:I163 I152:I153">
    <cfRule type="cellIs" dxfId="100" priority="251" operator="equal">
      <formula>0</formula>
    </cfRule>
  </conditionalFormatting>
  <conditionalFormatting sqref="I146:P151 I155:I158 I160:I163 I152:I153">
    <cfRule type="cellIs" dxfId="99" priority="250" operator="equal">
      <formula>0</formula>
    </cfRule>
  </conditionalFormatting>
  <conditionalFormatting sqref="I200:P217">
    <cfRule type="cellIs" dxfId="98" priority="246" operator="equal">
      <formula>0</formula>
    </cfRule>
  </conditionalFormatting>
  <conditionalFormatting sqref="I200:P217">
    <cfRule type="cellIs" dxfId="97" priority="245" operator="equal">
      <formula>0</formula>
    </cfRule>
  </conditionalFormatting>
  <conditionalFormatting sqref="I200:P217">
    <cfRule type="cellIs" dxfId="96" priority="244" operator="equal">
      <formula>0</formula>
    </cfRule>
  </conditionalFormatting>
  <conditionalFormatting sqref="Q92:W109">
    <cfRule type="cellIs" dxfId="95" priority="228" operator="equal">
      <formula>0</formula>
    </cfRule>
  </conditionalFormatting>
  <conditionalFormatting sqref="Q103:W109">
    <cfRule type="cellIs" dxfId="94" priority="227" operator="equal">
      <formula>0</formula>
    </cfRule>
  </conditionalFormatting>
  <conditionalFormatting sqref="B65:B83">
    <cfRule type="cellIs" dxfId="93" priority="219" operator="equal">
      <formula>0</formula>
    </cfRule>
  </conditionalFormatting>
  <conditionalFormatting sqref="B92:B110">
    <cfRule type="cellIs" dxfId="92" priority="218" operator="equal">
      <formula>0</formula>
    </cfRule>
  </conditionalFormatting>
  <conditionalFormatting sqref="B119:B137">
    <cfRule type="cellIs" dxfId="91" priority="217" operator="equal">
      <formula>0</formula>
    </cfRule>
  </conditionalFormatting>
  <conditionalFormatting sqref="B146:B164">
    <cfRule type="cellIs" dxfId="90" priority="216" operator="equal">
      <formula>0</formula>
    </cfRule>
  </conditionalFormatting>
  <conditionalFormatting sqref="B173:B191">
    <cfRule type="cellIs" dxfId="89" priority="215" operator="equal">
      <formula>0</formula>
    </cfRule>
  </conditionalFormatting>
  <conditionalFormatting sqref="F137:I137 Q137:W137">
    <cfRule type="cellIs" dxfId="88" priority="210" operator="equal">
      <formula>0</formula>
    </cfRule>
  </conditionalFormatting>
  <conditionalFormatting sqref="E154:G154 E159:G159 I159 I154 H146:H163">
    <cfRule type="cellIs" dxfId="87" priority="209" operator="equal">
      <formula>0</formula>
    </cfRule>
  </conditionalFormatting>
  <conditionalFormatting sqref="E154:G154 E159:G159 I159 I154 H146:H163">
    <cfRule type="cellIs" dxfId="86" priority="208" operator="equal">
      <formula>0</formula>
    </cfRule>
  </conditionalFormatting>
  <conditionalFormatting sqref="H173:H190">
    <cfRule type="cellIs" dxfId="85" priority="207" operator="equal">
      <formula>0</formula>
    </cfRule>
  </conditionalFormatting>
  <conditionalFormatting sqref="H173:H190">
    <cfRule type="cellIs" dxfId="84" priority="206" operator="equal">
      <formula>0</formula>
    </cfRule>
  </conditionalFormatting>
  <conditionalFormatting sqref="E218:H218 Q218:AD218">
    <cfRule type="cellIs" dxfId="83" priority="203" operator="equal">
      <formula>0</formula>
    </cfRule>
  </conditionalFormatting>
  <conditionalFormatting sqref="B32:W32 B38:B56">
    <cfRule type="cellIs" dxfId="82" priority="200" operator="equal">
      <formula>0</formula>
    </cfRule>
  </conditionalFormatting>
  <conditionalFormatting sqref="X32">
    <cfRule type="cellIs" dxfId="81" priority="187" operator="equal">
      <formula>0</formula>
    </cfRule>
  </conditionalFormatting>
  <conditionalFormatting sqref="AL32">
    <cfRule type="cellIs" dxfId="80" priority="186" operator="equal">
      <formula>0</formula>
    </cfRule>
  </conditionalFormatting>
  <conditionalFormatting sqref="AE32">
    <cfRule type="cellIs" dxfId="79" priority="185" operator="equal">
      <formula>0</formula>
    </cfRule>
  </conditionalFormatting>
  <conditionalFormatting sqref="J65:P75">
    <cfRule type="cellIs" dxfId="78" priority="174" operator="equal">
      <formula>0</formula>
    </cfRule>
  </conditionalFormatting>
  <conditionalFormatting sqref="J110:P110">
    <cfRule type="cellIs" dxfId="77" priority="173" operator="equal">
      <formula>0</formula>
    </cfRule>
  </conditionalFormatting>
  <conditionalFormatting sqref="I218:P218">
    <cfRule type="cellIs" dxfId="76" priority="170" operator="equal">
      <formula>0</formula>
    </cfRule>
  </conditionalFormatting>
  <conditionalFormatting sqref="I218:P218">
    <cfRule type="cellIs" dxfId="75" priority="169" operator="equal">
      <formula>0</formula>
    </cfRule>
  </conditionalFormatting>
  <conditionalFormatting sqref="I218:P218">
    <cfRule type="cellIs" dxfId="74" priority="168" operator="equal">
      <formula>0</formula>
    </cfRule>
  </conditionalFormatting>
  <conditionalFormatting sqref="I218:P218">
    <cfRule type="cellIs" dxfId="73" priority="167" operator="equal">
      <formula>0</formula>
    </cfRule>
  </conditionalFormatting>
  <conditionalFormatting sqref="C191:G191">
    <cfRule type="cellIs" dxfId="72" priority="166" operator="equal">
      <formula>0</formula>
    </cfRule>
  </conditionalFormatting>
  <conditionalFormatting sqref="I191:P191">
    <cfRule type="cellIs" dxfId="71" priority="165" operator="equal">
      <formula>0</formula>
    </cfRule>
  </conditionalFormatting>
  <conditionalFormatting sqref="J152:P164">
    <cfRule type="cellIs" dxfId="70" priority="164" operator="equal">
      <formula>0</formula>
    </cfRule>
  </conditionalFormatting>
  <conditionalFormatting sqref="J152:P164">
    <cfRule type="cellIs" dxfId="69" priority="163" operator="equal">
      <formula>0</formula>
    </cfRule>
  </conditionalFormatting>
  <conditionalFormatting sqref="J152:P164">
    <cfRule type="cellIs" dxfId="68" priority="162" operator="equal">
      <formula>0</formula>
    </cfRule>
  </conditionalFormatting>
  <conditionalFormatting sqref="J119:P137">
    <cfRule type="cellIs" dxfId="67" priority="161" operator="equal">
      <formula>0</formula>
    </cfRule>
  </conditionalFormatting>
  <conditionalFormatting sqref="J119:P137">
    <cfRule type="cellIs" dxfId="66" priority="160" operator="equal">
      <formula>0</formula>
    </cfRule>
  </conditionalFormatting>
  <conditionalFormatting sqref="J119:P137">
    <cfRule type="cellIs" dxfId="65" priority="159" operator="equal">
      <formula>0</formula>
    </cfRule>
  </conditionalFormatting>
  <conditionalFormatting sqref="AI28:AJ28">
    <cfRule type="cellIs" dxfId="64" priority="157" operator="equal">
      <formula>0</formula>
    </cfRule>
  </conditionalFormatting>
  <conditionalFormatting sqref="AJ11:AJ27">
    <cfRule type="expression" dxfId="63" priority="153">
      <formula>AJ11="error"</formula>
    </cfRule>
    <cfRule type="expression" dxfId="62" priority="154">
      <formula>AJ11="OK"</formula>
    </cfRule>
  </conditionalFormatting>
  <conditionalFormatting sqref="AI55">
    <cfRule type="cellIs" dxfId="61" priority="150" operator="equal">
      <formula>0</formula>
    </cfRule>
  </conditionalFormatting>
  <conditionalFormatting sqref="X76:AD82">
    <cfRule type="cellIs" dxfId="60" priority="143" operator="equal">
      <formula>0</formula>
    </cfRule>
  </conditionalFormatting>
  <conditionalFormatting sqref="X83:AD83">
    <cfRule type="cellIs" dxfId="59" priority="144" operator="equal">
      <formula>0</formula>
    </cfRule>
  </conditionalFormatting>
  <conditionalFormatting sqref="AG76:AH82">
    <cfRule type="cellIs" dxfId="58" priority="142" operator="equal">
      <formula>0</formula>
    </cfRule>
  </conditionalFormatting>
  <conditionalFormatting sqref="AH76:AH82">
    <cfRule type="expression" dxfId="57" priority="140">
      <formula>AH76="error"</formula>
    </cfRule>
    <cfRule type="expression" dxfId="56" priority="141">
      <formula>AH76="OK"</formula>
    </cfRule>
  </conditionalFormatting>
  <conditionalFormatting sqref="X164:AD164">
    <cfRule type="cellIs" dxfId="55" priority="127" operator="equal">
      <formula>0</formula>
    </cfRule>
  </conditionalFormatting>
  <conditionalFormatting sqref="X191:AD191">
    <cfRule type="cellIs" dxfId="54" priority="122" operator="equal">
      <formula>0</formula>
    </cfRule>
  </conditionalFormatting>
  <conditionalFormatting sqref="X137:AD137">
    <cfRule type="cellIs" dxfId="53" priority="112" operator="equal">
      <formula>0</formula>
    </cfRule>
  </conditionalFormatting>
  <conditionalFormatting sqref="X110:AD110">
    <cfRule type="cellIs" dxfId="52" priority="111" operator="equal">
      <formula>0</formula>
    </cfRule>
  </conditionalFormatting>
  <conditionalFormatting sqref="J92:P109">
    <cfRule type="cellIs" dxfId="51" priority="110" operator="equal">
      <formula>0</formula>
    </cfRule>
  </conditionalFormatting>
  <conditionalFormatting sqref="AF11:AF28">
    <cfRule type="cellIs" dxfId="50" priority="66" operator="equal">
      <formula>0</formula>
    </cfRule>
  </conditionalFormatting>
  <conditionalFormatting sqref="AG11:AG28">
    <cfRule type="cellIs" dxfId="49" priority="64" operator="equal">
      <formula>0</formula>
    </cfRule>
  </conditionalFormatting>
  <conditionalFormatting sqref="AH39:AH55">
    <cfRule type="cellIs" dxfId="48" priority="56" operator="equal">
      <formula>0</formula>
    </cfRule>
  </conditionalFormatting>
  <conditionalFormatting sqref="AH38:AH55">
    <cfRule type="expression" dxfId="47" priority="54">
      <formula>AH38="error"</formula>
    </cfRule>
    <cfRule type="expression" dxfId="46" priority="55">
      <formula>AH38="OK"</formula>
    </cfRule>
  </conditionalFormatting>
  <conditionalFormatting sqref="AG38:AG55">
    <cfRule type="cellIs" dxfId="45" priority="53" operator="equal">
      <formula>0</formula>
    </cfRule>
  </conditionalFormatting>
  <conditionalFormatting sqref="AH65:AH75">
    <cfRule type="expression" dxfId="44" priority="51">
      <formula>AH65="error"</formula>
    </cfRule>
    <cfRule type="expression" dxfId="43" priority="52">
      <formula>AH65="OK"</formula>
    </cfRule>
  </conditionalFormatting>
  <conditionalFormatting sqref="AH92:AH108">
    <cfRule type="expression" dxfId="42" priority="48">
      <formula>AH92="error"</formula>
    </cfRule>
    <cfRule type="expression" dxfId="41" priority="49">
      <formula>AH92="OK"</formula>
    </cfRule>
  </conditionalFormatting>
  <conditionalFormatting sqref="AH109">
    <cfRule type="expression" dxfId="40" priority="45">
      <formula>AH109="error"</formula>
    </cfRule>
    <cfRule type="expression" dxfId="39" priority="46">
      <formula>AH109="OK"</formula>
    </cfRule>
  </conditionalFormatting>
  <conditionalFormatting sqref="AH119:AH135">
    <cfRule type="expression" dxfId="38" priority="42">
      <formula>AH119="error"</formula>
    </cfRule>
    <cfRule type="expression" dxfId="37" priority="43">
      <formula>AH119="OK"</formula>
    </cfRule>
  </conditionalFormatting>
  <conditionalFormatting sqref="AH136">
    <cfRule type="expression" dxfId="36" priority="39">
      <formula>AH136="error"</formula>
    </cfRule>
    <cfRule type="expression" dxfId="35" priority="40">
      <formula>AH136="OK"</formula>
    </cfRule>
  </conditionalFormatting>
  <conditionalFormatting sqref="AH146:AH162">
    <cfRule type="expression" dxfId="34" priority="36">
      <formula>AH146="error"</formula>
    </cfRule>
    <cfRule type="expression" dxfId="33" priority="37">
      <formula>AH146="OK"</formula>
    </cfRule>
  </conditionalFormatting>
  <conditionalFormatting sqref="AH163">
    <cfRule type="expression" dxfId="32" priority="33">
      <formula>AH163="error"</formula>
    </cfRule>
    <cfRule type="expression" dxfId="31" priority="34">
      <formula>AH163="OK"</formula>
    </cfRule>
  </conditionalFormatting>
  <conditionalFormatting sqref="AH173:AH189">
    <cfRule type="expression" dxfId="30" priority="30">
      <formula>AH173="error"</formula>
    </cfRule>
    <cfRule type="expression" dxfId="29" priority="31">
      <formula>AH173="OK"</formula>
    </cfRule>
  </conditionalFormatting>
  <conditionalFormatting sqref="AH190">
    <cfRule type="expression" dxfId="28" priority="27">
      <formula>AH190="error"</formula>
    </cfRule>
    <cfRule type="expression" dxfId="27" priority="28">
      <formula>AH190="OK"</formula>
    </cfRule>
  </conditionalFormatting>
  <conditionalFormatting sqref="AH200:AH216">
    <cfRule type="expression" dxfId="26" priority="24">
      <formula>AH200="error"</formula>
    </cfRule>
    <cfRule type="expression" dxfId="25" priority="25">
      <formula>AH200="OK"</formula>
    </cfRule>
  </conditionalFormatting>
  <conditionalFormatting sqref="AG200">
    <cfRule type="cellIs" dxfId="24" priority="23" operator="equal">
      <formula>0</formula>
    </cfRule>
  </conditionalFormatting>
  <conditionalFormatting sqref="AH217">
    <cfRule type="expression" dxfId="23" priority="21">
      <formula>AH217="error"</formula>
    </cfRule>
    <cfRule type="expression" dxfId="22" priority="22">
      <formula>AH217="OK"</formula>
    </cfRule>
  </conditionalFormatting>
  <conditionalFormatting sqref="AG201:AG217">
    <cfRule type="cellIs" dxfId="21" priority="19" operator="equal">
      <formula>0</formula>
    </cfRule>
  </conditionalFormatting>
  <conditionalFormatting sqref="AG173:AG190">
    <cfRule type="cellIs" dxfId="20" priority="18" operator="equal">
      <formula>0</formula>
    </cfRule>
  </conditionalFormatting>
  <conditionalFormatting sqref="AG146:AG163">
    <cfRule type="cellIs" dxfId="19" priority="17" operator="equal">
      <formula>0</formula>
    </cfRule>
  </conditionalFormatting>
  <conditionalFormatting sqref="AG119:AG136">
    <cfRule type="cellIs" dxfId="18" priority="16" operator="equal">
      <formula>0</formula>
    </cfRule>
  </conditionalFormatting>
  <conditionalFormatting sqref="AG92:AG109">
    <cfRule type="cellIs" dxfId="17" priority="15" operator="equal">
      <formula>0</formula>
    </cfRule>
  </conditionalFormatting>
  <conditionalFormatting sqref="AG65:AG75">
    <cfRule type="cellIs" dxfId="16" priority="14" operator="equal">
      <formula>0</formula>
    </cfRule>
  </conditionalFormatting>
  <conditionalFormatting sqref="AF76:AF82">
    <cfRule type="cellIs" dxfId="15" priority="13" operator="equal">
      <formula>0</formula>
    </cfRule>
  </conditionalFormatting>
  <conditionalFormatting sqref="AF38:AF55">
    <cfRule type="cellIs" dxfId="14" priority="12" operator="equal">
      <formula>0</formula>
    </cfRule>
  </conditionalFormatting>
  <conditionalFormatting sqref="AF65:AF75">
    <cfRule type="cellIs" dxfId="13" priority="11" operator="equal">
      <formula>0</formula>
    </cfRule>
  </conditionalFormatting>
  <conditionalFormatting sqref="AF92:AF109">
    <cfRule type="cellIs" dxfId="12" priority="10" operator="equal">
      <formula>0</formula>
    </cfRule>
  </conditionalFormatting>
  <conditionalFormatting sqref="AF119:AF136">
    <cfRule type="cellIs" dxfId="11" priority="9" operator="equal">
      <formula>0</formula>
    </cfRule>
  </conditionalFormatting>
  <conditionalFormatting sqref="AF146:AF163">
    <cfRule type="cellIs" dxfId="10" priority="8" operator="equal">
      <formula>0</formula>
    </cfRule>
  </conditionalFormatting>
  <conditionalFormatting sqref="AF173:AF190">
    <cfRule type="cellIs" dxfId="9" priority="7" operator="equal">
      <formula>0</formula>
    </cfRule>
  </conditionalFormatting>
  <conditionalFormatting sqref="AF200:AF217">
    <cfRule type="cellIs" dxfId="8" priority="6" operator="equal">
      <formula>0</formula>
    </cfRule>
  </conditionalFormatting>
  <conditionalFormatting sqref="C92:D110">
    <cfRule type="cellIs" dxfId="7" priority="5" operator="equal">
      <formula>0</formula>
    </cfRule>
  </conditionalFormatting>
  <conditionalFormatting sqref="C65:D83">
    <cfRule type="cellIs" dxfId="6" priority="4" operator="equal">
      <formula>0</formula>
    </cfRule>
  </conditionalFormatting>
  <conditionalFormatting sqref="C38:D56">
    <cfRule type="cellIs" dxfId="5" priority="3" operator="equal">
      <formula>0</formula>
    </cfRule>
  </conditionalFormatting>
  <conditionalFormatting sqref="C11:D29">
    <cfRule type="cellIs" dxfId="4" priority="2" operator="equal">
      <formula>0</formula>
    </cfRule>
  </conditionalFormatting>
  <conditionalFormatting sqref="C200:D218">
    <cfRule type="cellIs" dxfId="3" priority="1" operator="equal">
      <formula>0</formula>
    </cfRule>
  </conditionalFormatting>
  <dataValidations count="3">
    <dataValidation type="list" allowBlank="1" showErrorMessage="1" promptTitle="Ofwat forecast" prompt="Please choose a forecasting approach. The decision will be used to populate the block &quot;Final decision&quot;." sqref="AG11:AG28 AG38:AG55 AG92:AG109 AG119:AG136 AG146:AG163 AG173:AG190 AG200:AG217 AG65:AG75">
      <formula1>"Company forecast, Ofwat forecast"</formula1>
    </dataValidation>
    <dataValidation allowBlank="1" showErrorMessage="1" promptTitle="Ofwat forecast" prompt="Please choose a forecasting approach. The decision will be used to populate the block &quot;Final decision&quot;." sqref="AF173:AF190 AF11:AF28 AF38:AF55 AF65:AF82 AF92:AF109 AF119:AF136 AF146:AF163 AF200:AF217"/>
    <dataValidation allowBlank="1" promptTitle="Ofwat forecast" prompt="Please choose a forecasting approach. The decision will be used to populate the block &quot;Ofwat forecast&quot;." sqref="AN5:AO29"/>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14"/>
  <sheetViews>
    <sheetView showGridLines="0" zoomScale="90" zoomScaleNormal="90" workbookViewId="0">
      <pane xSplit="3" ySplit="2" topLeftCell="D71" activePane="bottomRight" state="frozen"/>
      <selection pane="topRight" activeCell="D1" sqref="D1"/>
      <selection pane="bottomLeft" activeCell="A3" sqref="A3"/>
      <selection pane="bottomRight" activeCell="I2" sqref="I2"/>
    </sheetView>
  </sheetViews>
  <sheetFormatPr defaultColWidth="8.58203125" defaultRowHeight="13"/>
  <cols>
    <col min="1" max="3" width="10.58203125" style="65" customWidth="1"/>
    <col min="4" max="4" width="13.1640625" style="65" customWidth="1"/>
    <col min="5" max="5" width="10" style="65" customWidth="1"/>
    <col min="6" max="6" width="12.33203125" style="65" customWidth="1"/>
    <col min="7" max="7" width="11.1640625" style="65" customWidth="1"/>
    <col min="8" max="8" width="10.6640625" style="65" customWidth="1"/>
    <col min="9" max="9" width="14" style="65" customWidth="1"/>
    <col min="10" max="10" width="11.08203125" style="65" customWidth="1"/>
    <col min="11" max="11" width="12.33203125" style="65" customWidth="1"/>
    <col min="12" max="16384" width="8.58203125" style="65"/>
  </cols>
  <sheetData>
    <row r="1" spans="1:13">
      <c r="A1" s="23" t="s">
        <v>2</v>
      </c>
      <c r="B1" s="24" t="s">
        <v>3</v>
      </c>
      <c r="C1" s="25" t="s">
        <v>4</v>
      </c>
      <c r="D1" s="26" t="s">
        <v>5</v>
      </c>
      <c r="E1" s="26" t="s">
        <v>8</v>
      </c>
      <c r="F1" s="26" t="s">
        <v>6</v>
      </c>
      <c r="G1" s="26" t="s">
        <v>7</v>
      </c>
      <c r="H1" s="26" t="s">
        <v>9</v>
      </c>
      <c r="I1" s="26" t="s">
        <v>10</v>
      </c>
      <c r="J1" s="26" t="s">
        <v>11</v>
      </c>
      <c r="K1" s="26" t="s">
        <v>12</v>
      </c>
    </row>
    <row r="2" spans="1:13" ht="39">
      <c r="A2" s="133" t="s">
        <v>79</v>
      </c>
      <c r="B2" s="133" t="s">
        <v>78</v>
      </c>
      <c r="C2" s="133" t="s">
        <v>77</v>
      </c>
      <c r="D2" s="133" t="s">
        <v>71</v>
      </c>
      <c r="E2" s="133" t="s">
        <v>90</v>
      </c>
      <c r="F2" s="133" t="s">
        <v>67</v>
      </c>
      <c r="G2" s="133" t="s">
        <v>68</v>
      </c>
      <c r="H2" s="133" t="s">
        <v>14</v>
      </c>
      <c r="I2" s="134" t="s">
        <v>69</v>
      </c>
      <c r="J2" s="135" t="s">
        <v>16</v>
      </c>
      <c r="K2" s="135" t="s">
        <v>70</v>
      </c>
    </row>
    <row r="3" spans="1:13">
      <c r="A3" s="66" t="str">
        <f t="shared" ref="A3:A47" si="0">B3&amp;RIGHT(C3,2)</f>
        <v>ANH21</v>
      </c>
      <c r="B3" s="66" t="s">
        <v>18</v>
      </c>
      <c r="C3" s="66" t="s">
        <v>28</v>
      </c>
      <c r="D3" s="109">
        <f>INDEX(Forecasts!$X$11:$AD$28,MATCH($B3,Forecasts!$B$11:$B$28,0),MATCH($C3,Forecasts!$X$9:$AD$9,0))</f>
        <v>2917.2750000000001</v>
      </c>
      <c r="E3" s="71">
        <f>INDEX(Forecasts!$X$38:$AD$55,MATCH($B3,Forecasts!$B$38:$B$55,0),MATCH($C3,Forecasts!$X$9:$AD$9,0))</f>
        <v>374.95397971174151</v>
      </c>
      <c r="F3" s="107">
        <f>INDEX(Forecasts!$X$65:$AD$82,MATCH($B3,Forecasts!$B$65:$B$82,0),MATCH($C3,Forecasts!$X$9:$AD$9,0))</f>
        <v>0.62247807234997699</v>
      </c>
      <c r="G3" s="107">
        <f>INDEX(Forecasts!$X$92:$AD$109,MATCH($B3,Forecasts!$B$92:$B$109,0),MATCH($C3,Forecasts!$X$9:$AD$9,0))</f>
        <v>0.85508559577859944</v>
      </c>
      <c r="H3" s="107">
        <f>INDEX(Forecasts!$X$119:$AD$136,MATCH($B3,Forecasts!$B$119:$B$136,0),MATCH($C3,Forecasts!$X$9:$AD$9,0))</f>
        <v>0.25523899999999999</v>
      </c>
      <c r="I3" s="107">
        <f>INDEX(Forecasts!$X$146:$AD$163,MATCH($B3,Forecasts!$B$146:$B$163,0),MATCH($C3,Forecasts!$X$9:$AD$9,0))</f>
        <v>0.12701471452047</v>
      </c>
      <c r="J3" s="111">
        <f>INDEX(Forecasts!$X$173:$AD$190,MATCH($B3,Forecasts!$B$173:$B$190,0),MATCH($C3,Forecasts!$X$9:$AD$9,0))</f>
        <v>0.97655269812076073</v>
      </c>
      <c r="K3" s="107">
        <f>INDEX(Forecasts!$X$200:$AD$217,MATCH($B3,Forecasts!$B$200:$B$217,0),MATCH($C3,Forecasts!$X$9:$AD$9,0))</f>
        <v>0.13113174765463573</v>
      </c>
      <c r="M3" s="110"/>
    </row>
    <row r="4" spans="1:13">
      <c r="A4" s="66" t="str">
        <f t="shared" si="0"/>
        <v>ANH22</v>
      </c>
      <c r="B4" s="66" t="s">
        <v>18</v>
      </c>
      <c r="C4" s="66" t="s">
        <v>29</v>
      </c>
      <c r="D4" s="109">
        <f>INDEX(Forecasts!$X$11:$AD$28,MATCH($B4,Forecasts!$B$11:$B$28,0),MATCH($C4,Forecasts!$X$9:$AD$9,0))</f>
        <v>2961.9449999999997</v>
      </c>
      <c r="E4" s="71">
        <f>INDEX(Forecasts!$X$38:$AD$55,MATCH($B4,Forecasts!$B$38:$B$55,0),MATCH($C4,Forecasts!$X$9:$AD$9,0))</f>
        <v>380.22597471730802</v>
      </c>
      <c r="F4" s="107">
        <f>INDEX(Forecasts!$X$65:$AD$82,MATCH($B4,Forecasts!$B$65:$B$82,0),MATCH($C4,Forecasts!$X$9:$AD$9,0))</f>
        <v>0.62247807234997699</v>
      </c>
      <c r="G4" s="107">
        <f>INDEX(Forecasts!$X$92:$AD$109,MATCH($B4,Forecasts!$B$92:$B$109,0),MATCH($C4,Forecasts!$X$9:$AD$9,0))</f>
        <v>0.86688051705401226</v>
      </c>
      <c r="H4" s="107">
        <f>INDEX(Forecasts!$X$119:$AD$136,MATCH($B4,Forecasts!$B$119:$B$136,0),MATCH($C4,Forecasts!$X$9:$AD$9,0))</f>
        <v>0.25523899999999999</v>
      </c>
      <c r="I4" s="107">
        <f>INDEX(Forecasts!$X$146:$AD$163,MATCH($B4,Forecasts!$B$146:$B$163,0),MATCH($C4,Forecasts!$X$9:$AD$9,0))</f>
        <v>0.12701471452047</v>
      </c>
      <c r="J4" s="111">
        <f>INDEX(Forecasts!$X$173:$AD$190,MATCH($B4,Forecasts!$B$173:$B$190,0),MATCH($C4,Forecasts!$X$9:$AD$9,0))</f>
        <v>0.97655269812076073</v>
      </c>
      <c r="K4" s="107">
        <f>INDEX(Forecasts!$X$200:$AD$217,MATCH($B4,Forecasts!$B$200:$B$217,0),MATCH($C4,Forecasts!$X$9:$AD$9,0))</f>
        <v>0.13487197335155848</v>
      </c>
    </row>
    <row r="5" spans="1:13">
      <c r="A5" s="66" t="str">
        <f t="shared" si="0"/>
        <v>ANH23</v>
      </c>
      <c r="B5" s="66" t="s">
        <v>18</v>
      </c>
      <c r="C5" s="66" t="s">
        <v>30</v>
      </c>
      <c r="D5" s="109">
        <f>INDEX(Forecasts!$X$11:$AD$28,MATCH($B5,Forecasts!$B$11:$B$28,0),MATCH($C5,Forecasts!$X$9:$AD$9,0))</f>
        <v>3002.6620000000003</v>
      </c>
      <c r="E5" s="71">
        <f>INDEX(Forecasts!$X$38:$AD$55,MATCH($B5,Forecasts!$B$38:$B$55,0),MATCH($C5,Forecasts!$X$9:$AD$9,0))</f>
        <v>388.29093106283648</v>
      </c>
      <c r="F5" s="107">
        <f>INDEX(Forecasts!$X$65:$AD$82,MATCH($B5,Forecasts!$B$65:$B$82,0),MATCH($C5,Forecasts!$X$9:$AD$9,0))</f>
        <v>0.62247807234997699</v>
      </c>
      <c r="G5" s="107">
        <f>INDEX(Forecasts!$X$92:$AD$109,MATCH($B5,Forecasts!$B$92:$B$109,0),MATCH($C5,Forecasts!$X$9:$AD$9,0))</f>
        <v>0.877557349472319</v>
      </c>
      <c r="H5" s="107">
        <f>INDEX(Forecasts!$X$119:$AD$136,MATCH($B5,Forecasts!$B$119:$B$136,0),MATCH($C5,Forecasts!$X$9:$AD$9,0))</f>
        <v>0.25523899999999999</v>
      </c>
      <c r="I5" s="107">
        <f>INDEX(Forecasts!$X$146:$AD$163,MATCH($B5,Forecasts!$B$146:$B$163,0),MATCH($C5,Forecasts!$X$9:$AD$9,0))</f>
        <v>0.12701471452047</v>
      </c>
      <c r="J5" s="111">
        <f>INDEX(Forecasts!$X$173:$AD$190,MATCH($B5,Forecasts!$B$173:$B$190,0),MATCH($C5,Forecasts!$X$9:$AD$9,0))</f>
        <v>0.97655269812076073</v>
      </c>
      <c r="K5" s="107">
        <f>INDEX(Forecasts!$X$200:$AD$217,MATCH($B5,Forecasts!$B$200:$B$217,0),MATCH($C5,Forecasts!$X$9:$AD$9,0))</f>
        <v>0.13861219904848127</v>
      </c>
    </row>
    <row r="6" spans="1:13">
      <c r="A6" s="66" t="str">
        <f t="shared" si="0"/>
        <v>ANH24</v>
      </c>
      <c r="B6" s="66" t="s">
        <v>18</v>
      </c>
      <c r="C6" s="66" t="s">
        <v>31</v>
      </c>
      <c r="D6" s="109">
        <f>INDEX(Forecasts!$X$11:$AD$28,MATCH($B6,Forecasts!$B$11:$B$28,0),MATCH($C6,Forecasts!$X$9:$AD$9,0))</f>
        <v>3041.4850000000001</v>
      </c>
      <c r="E6" s="71">
        <f>INDEX(Forecasts!$X$38:$AD$55,MATCH($B6,Forecasts!$B$38:$B$55,0),MATCH($C6,Forecasts!$X$9:$AD$9,0))</f>
        <v>396.68457354522269</v>
      </c>
      <c r="F6" s="107">
        <f>INDEX(Forecasts!$X$65:$AD$82,MATCH($B6,Forecasts!$B$65:$B$82,0),MATCH($C6,Forecasts!$X$9:$AD$9,0))</f>
        <v>0.62247807234997699</v>
      </c>
      <c r="G6" s="107">
        <f>INDEX(Forecasts!$X$92:$AD$109,MATCH($B6,Forecasts!$B$92:$B$109,0),MATCH($C6,Forecasts!$X$9:$AD$9,0))</f>
        <v>0.88732387834039839</v>
      </c>
      <c r="H6" s="107">
        <f>INDEX(Forecasts!$X$119:$AD$136,MATCH($B6,Forecasts!$B$119:$B$136,0),MATCH($C6,Forecasts!$X$9:$AD$9,0))</f>
        <v>0.25523899999999999</v>
      </c>
      <c r="I6" s="107">
        <f>INDEX(Forecasts!$X$146:$AD$163,MATCH($B6,Forecasts!$B$146:$B$163,0),MATCH($C6,Forecasts!$X$9:$AD$9,0))</f>
        <v>0.12701471452047</v>
      </c>
      <c r="J6" s="111">
        <f>INDEX(Forecasts!$X$173:$AD$190,MATCH($B6,Forecasts!$B$173:$B$190,0),MATCH($C6,Forecasts!$X$9:$AD$9,0))</f>
        <v>0.97655269812076073</v>
      </c>
      <c r="K6" s="107">
        <f>INDEX(Forecasts!$X$200:$AD$217,MATCH($B6,Forecasts!$B$200:$B$217,0),MATCH($C6,Forecasts!$X$9:$AD$9,0))</f>
        <v>0.14235242474540405</v>
      </c>
    </row>
    <row r="7" spans="1:13">
      <c r="A7" s="66" t="str">
        <f t="shared" si="0"/>
        <v>ANH25</v>
      </c>
      <c r="B7" s="66" t="s">
        <v>18</v>
      </c>
      <c r="C7" s="66" t="s">
        <v>32</v>
      </c>
      <c r="D7" s="109">
        <f>INDEX(Forecasts!$X$11:$AD$28,MATCH($B7,Forecasts!$B$11:$B$28,0),MATCH($C7,Forecasts!$X$9:$AD$9,0))</f>
        <v>3078.306</v>
      </c>
      <c r="E7" s="71">
        <f>INDEX(Forecasts!$X$38:$AD$55,MATCH($B7,Forecasts!$B$38:$B$55,0),MATCH($C7,Forecasts!$X$9:$AD$9,0))</f>
        <v>404.15893057709297</v>
      </c>
      <c r="F7" s="107">
        <f>INDEX(Forecasts!$X$65:$AD$82,MATCH($B7,Forecasts!$B$65:$B$82,0),MATCH($C7,Forecasts!$X$9:$AD$9,0))</f>
        <v>0.62247807234997699</v>
      </c>
      <c r="G7" s="107">
        <f>INDEX(Forecasts!$X$92:$AD$109,MATCH($B7,Forecasts!$B$92:$B$109,0),MATCH($C7,Forecasts!$X$9:$AD$9,0))</f>
        <v>0.89618210064662773</v>
      </c>
      <c r="H7" s="107">
        <f>INDEX(Forecasts!$X$119:$AD$136,MATCH($B7,Forecasts!$B$119:$B$136,0),MATCH($C7,Forecasts!$X$9:$AD$9,0))</f>
        <v>0.25523899999999999</v>
      </c>
      <c r="I7" s="107">
        <f>INDEX(Forecasts!$X$146:$AD$163,MATCH($B7,Forecasts!$B$146:$B$163,0),MATCH($C7,Forecasts!$X$9:$AD$9,0))</f>
        <v>0.12701471452047</v>
      </c>
      <c r="J7" s="111">
        <f>INDEX(Forecasts!$X$173:$AD$190,MATCH($B7,Forecasts!$B$173:$B$190,0),MATCH($C7,Forecasts!$X$9:$AD$9,0))</f>
        <v>0.97655269812076073</v>
      </c>
      <c r="K7" s="107">
        <f>INDEX(Forecasts!$X$200:$AD$217,MATCH($B7,Forecasts!$B$200:$B$217,0),MATCH($C7,Forecasts!$X$9:$AD$9,0))</f>
        <v>0.1460926504423268</v>
      </c>
    </row>
    <row r="8" spans="1:13">
      <c r="A8" s="66" t="str">
        <f t="shared" si="0"/>
        <v>NES21</v>
      </c>
      <c r="B8" s="66" t="s">
        <v>33</v>
      </c>
      <c r="C8" s="66" t="s">
        <v>28</v>
      </c>
      <c r="D8" s="109">
        <f>INDEX(Forecasts!$X$11:$AD$28,MATCH($B8,Forecasts!$B$11:$B$28,0),MATCH($C8,Forecasts!$X$9:$AD$9,0))</f>
        <v>1954.1489999999999</v>
      </c>
      <c r="E8" s="71">
        <f>INDEX(Forecasts!$X$38:$AD$55,MATCH($B8,Forecasts!$B$38:$B$55,0),MATCH($C8,Forecasts!$X$9:$AD$9,0))</f>
        <v>302.86599694495561</v>
      </c>
      <c r="F8" s="107">
        <f>INDEX(Forecasts!$X$65:$AD$82,MATCH($B8,Forecasts!$B$65:$B$82,0),MATCH($C8,Forecasts!$X$9:$AD$9,0))</f>
        <v>0.57033833521782362</v>
      </c>
      <c r="G8" s="107">
        <f>INDEX(Forecasts!$X$92:$AD$109,MATCH($B8,Forecasts!$B$92:$B$109,0),MATCH($C8,Forecasts!$X$9:$AD$9,0))</f>
        <v>0.41410213812983232</v>
      </c>
      <c r="H8" s="107">
        <f>INDEX(Forecasts!$X$119:$AD$136,MATCH($B8,Forecasts!$B$119:$B$136,0),MATCH($C8,Forecasts!$X$9:$AD$9,0))</f>
        <v>0.30547400000000002</v>
      </c>
      <c r="I8" s="107">
        <f>INDEX(Forecasts!$X$146:$AD$163,MATCH($B8,Forecasts!$B$146:$B$163,0),MATCH($C8,Forecasts!$X$9:$AD$9,0))</f>
        <v>0.17393574078757187</v>
      </c>
      <c r="J8" s="111">
        <f>INDEX(Forecasts!$X$173:$AD$190,MATCH($B8,Forecasts!$B$173:$B$190,0),MATCH($C8,Forecasts!$X$9:$AD$9,0))</f>
        <v>0.96557802786688152</v>
      </c>
      <c r="K8" s="107">
        <f>INDEX(Forecasts!$X$200:$AD$217,MATCH($B8,Forecasts!$B$200:$B$217,0),MATCH($C8,Forecasts!$X$9:$AD$9,0))</f>
        <v>0.10534582881198355</v>
      </c>
    </row>
    <row r="9" spans="1:13">
      <c r="A9" s="66" t="str">
        <f t="shared" si="0"/>
        <v>NES22</v>
      </c>
      <c r="B9" s="66" t="s">
        <v>33</v>
      </c>
      <c r="C9" s="66" t="s">
        <v>29</v>
      </c>
      <c r="D9" s="109">
        <f>INDEX(Forecasts!$X$11:$AD$28,MATCH($B9,Forecasts!$B$11:$B$28,0),MATCH($C9,Forecasts!$X$9:$AD$9,0))</f>
        <v>1973.0339999999999</v>
      </c>
      <c r="E9" s="71">
        <f>INDEX(Forecasts!$X$38:$AD$55,MATCH($B9,Forecasts!$B$38:$B$55,0),MATCH($C9,Forecasts!$X$9:$AD$9,0))</f>
        <v>306.6233036457574</v>
      </c>
      <c r="F9" s="107">
        <f>INDEX(Forecasts!$X$65:$AD$82,MATCH($B9,Forecasts!$B$65:$B$82,0),MATCH($C9,Forecasts!$X$9:$AD$9,0))</f>
        <v>0.57033833521782362</v>
      </c>
      <c r="G9" s="107">
        <f>INDEX(Forecasts!$X$92:$AD$109,MATCH($B9,Forecasts!$B$92:$B$109,0),MATCH($C9,Forecasts!$X$9:$AD$9,0))</f>
        <v>0.43111483385758714</v>
      </c>
      <c r="H9" s="107">
        <f>INDEX(Forecasts!$X$119:$AD$136,MATCH($B9,Forecasts!$B$119:$B$136,0),MATCH($C9,Forecasts!$X$9:$AD$9,0))</f>
        <v>0.30547400000000002</v>
      </c>
      <c r="I9" s="107">
        <f>INDEX(Forecasts!$X$146:$AD$163,MATCH($B9,Forecasts!$B$146:$B$163,0),MATCH($C9,Forecasts!$X$9:$AD$9,0))</f>
        <v>0.17393574078757187</v>
      </c>
      <c r="J9" s="111">
        <f>INDEX(Forecasts!$X$173:$AD$190,MATCH($B9,Forecasts!$B$173:$B$190,0),MATCH($C9,Forecasts!$X$9:$AD$9,0))</f>
        <v>0.96557802786688152</v>
      </c>
      <c r="K9" s="107">
        <f>INDEX(Forecasts!$X$200:$AD$217,MATCH($B9,Forecasts!$B$200:$B$217,0),MATCH($C9,Forecasts!$X$9:$AD$9,0))</f>
        <v>0.1080400605937222</v>
      </c>
    </row>
    <row r="10" spans="1:13">
      <c r="A10" s="66" t="str">
        <f t="shared" si="0"/>
        <v>NES23</v>
      </c>
      <c r="B10" s="66" t="s">
        <v>33</v>
      </c>
      <c r="C10" s="66" t="s">
        <v>30</v>
      </c>
      <c r="D10" s="109">
        <f>INDEX(Forecasts!$X$11:$AD$28,MATCH($B10,Forecasts!$B$11:$B$28,0),MATCH($C10,Forecasts!$X$9:$AD$9,0))</f>
        <v>1991.3530000000001</v>
      </c>
      <c r="E10" s="71">
        <f>INDEX(Forecasts!$X$38:$AD$55,MATCH($B10,Forecasts!$B$38:$B$55,0),MATCH($C10,Forecasts!$X$9:$AD$9,0))</f>
        <v>310.59944164866744</v>
      </c>
      <c r="F10" s="107">
        <f>INDEX(Forecasts!$X$65:$AD$82,MATCH($B10,Forecasts!$B$65:$B$82,0),MATCH($C10,Forecasts!$X$9:$AD$9,0))</f>
        <v>0.57033833521782362</v>
      </c>
      <c r="G10" s="107">
        <f>INDEX(Forecasts!$X$92:$AD$109,MATCH($B10,Forecasts!$B$92:$B$109,0),MATCH($C10,Forecasts!$X$9:$AD$9,0))</f>
        <v>0.4476477769324676</v>
      </c>
      <c r="H10" s="107">
        <f>INDEX(Forecasts!$X$119:$AD$136,MATCH($B10,Forecasts!$B$119:$B$136,0),MATCH($C10,Forecasts!$X$9:$AD$9,0))</f>
        <v>0.30547400000000002</v>
      </c>
      <c r="I10" s="107">
        <f>INDEX(Forecasts!$X$146:$AD$163,MATCH($B10,Forecasts!$B$146:$B$163,0),MATCH($C10,Forecasts!$X$9:$AD$9,0))</f>
        <v>0.17393574078757187</v>
      </c>
      <c r="J10" s="111">
        <f>INDEX(Forecasts!$X$173:$AD$190,MATCH($B10,Forecasts!$B$173:$B$190,0),MATCH($C10,Forecasts!$X$9:$AD$9,0))</f>
        <v>0.96557802786688152</v>
      </c>
      <c r="K10" s="107">
        <f>INDEX(Forecasts!$X$200:$AD$217,MATCH($B10,Forecasts!$B$200:$B$217,0),MATCH($C10,Forecasts!$X$9:$AD$9,0))</f>
        <v>0.11073429237546087</v>
      </c>
    </row>
    <row r="11" spans="1:13">
      <c r="A11" s="66" t="str">
        <f t="shared" si="0"/>
        <v>NES24</v>
      </c>
      <c r="B11" s="66" t="s">
        <v>33</v>
      </c>
      <c r="C11" s="66" t="s">
        <v>31</v>
      </c>
      <c r="D11" s="109">
        <f>INDEX(Forecasts!$X$11:$AD$28,MATCH($B11,Forecasts!$B$11:$B$28,0),MATCH($C11,Forecasts!$X$9:$AD$9,0))</f>
        <v>2009.0309999999999</v>
      </c>
      <c r="E11" s="71">
        <f>INDEX(Forecasts!$X$38:$AD$55,MATCH($B11,Forecasts!$B$38:$B$55,0),MATCH($C11,Forecasts!$X$9:$AD$9,0))</f>
        <v>314.73372497558529</v>
      </c>
      <c r="F11" s="107">
        <f>INDEX(Forecasts!$X$65:$AD$82,MATCH($B11,Forecasts!$B$65:$B$82,0),MATCH($C11,Forecasts!$X$9:$AD$9,0))</f>
        <v>0.57033833521782362</v>
      </c>
      <c r="G11" s="107">
        <f>INDEX(Forecasts!$X$92:$AD$109,MATCH($B11,Forecasts!$B$92:$B$109,0),MATCH($C11,Forecasts!$X$9:$AD$9,0))</f>
        <v>0.46385341086769383</v>
      </c>
      <c r="H11" s="107">
        <f>INDEX(Forecasts!$X$119:$AD$136,MATCH($B11,Forecasts!$B$119:$B$136,0),MATCH($C11,Forecasts!$X$9:$AD$9,0))</f>
        <v>0.30547400000000002</v>
      </c>
      <c r="I11" s="107">
        <f>INDEX(Forecasts!$X$146:$AD$163,MATCH($B11,Forecasts!$B$146:$B$163,0),MATCH($C11,Forecasts!$X$9:$AD$9,0))</f>
        <v>0.17393574078757187</v>
      </c>
      <c r="J11" s="111">
        <f>INDEX(Forecasts!$X$173:$AD$190,MATCH($B11,Forecasts!$B$173:$B$190,0),MATCH($C11,Forecasts!$X$9:$AD$9,0))</f>
        <v>0.96557802786688152</v>
      </c>
      <c r="K11" s="107">
        <f>INDEX(Forecasts!$X$200:$AD$217,MATCH($B11,Forecasts!$B$200:$B$217,0),MATCH($C11,Forecasts!$X$9:$AD$9,0))</f>
        <v>0.11342852415719953</v>
      </c>
    </row>
    <row r="12" spans="1:13">
      <c r="A12" s="66" t="str">
        <f t="shared" si="0"/>
        <v>NES25</v>
      </c>
      <c r="B12" s="66" t="s">
        <v>33</v>
      </c>
      <c r="C12" s="66" t="s">
        <v>32</v>
      </c>
      <c r="D12" s="109">
        <f>INDEX(Forecasts!$X$11:$AD$28,MATCH($B12,Forecasts!$B$11:$B$28,0),MATCH($C12,Forecasts!$X$9:$AD$9,0))</f>
        <v>2026.6569999999999</v>
      </c>
      <c r="E12" s="71">
        <f>INDEX(Forecasts!$X$38:$AD$55,MATCH($B12,Forecasts!$B$38:$B$55,0),MATCH($C12,Forecasts!$X$9:$AD$9,0))</f>
        <v>318.83515041999982</v>
      </c>
      <c r="F12" s="107">
        <f>INDEX(Forecasts!$X$65:$AD$82,MATCH($B12,Forecasts!$B$65:$B$82,0),MATCH($C12,Forecasts!$X$9:$AD$9,0))</f>
        <v>0.57033833521782362</v>
      </c>
      <c r="G12" s="107">
        <f>INDEX(Forecasts!$X$92:$AD$109,MATCH($B12,Forecasts!$B$92:$B$109,0),MATCH($C12,Forecasts!$X$9:$AD$9,0))</f>
        <v>0.47978784653767648</v>
      </c>
      <c r="H12" s="107">
        <f>INDEX(Forecasts!$X$119:$AD$136,MATCH($B12,Forecasts!$B$119:$B$136,0),MATCH($C12,Forecasts!$X$9:$AD$9,0))</f>
        <v>0.30547400000000002</v>
      </c>
      <c r="I12" s="107">
        <f>INDEX(Forecasts!$X$146:$AD$163,MATCH($B12,Forecasts!$B$146:$B$163,0),MATCH($C12,Forecasts!$X$9:$AD$9,0))</f>
        <v>0.17393574078757187</v>
      </c>
      <c r="J12" s="111">
        <f>INDEX(Forecasts!$X$173:$AD$190,MATCH($B12,Forecasts!$B$173:$B$190,0),MATCH($C12,Forecasts!$X$9:$AD$9,0))</f>
        <v>0.96557802786688152</v>
      </c>
      <c r="K12" s="107">
        <f>INDEX(Forecasts!$X$200:$AD$217,MATCH($B12,Forecasts!$B$200:$B$217,0),MATCH($C12,Forecasts!$X$9:$AD$9,0))</f>
        <v>0.1161227559389382</v>
      </c>
    </row>
    <row r="13" spans="1:13">
      <c r="A13" s="66" t="str">
        <f t="shared" si="0"/>
        <v>NWT21</v>
      </c>
      <c r="B13" s="66" t="s">
        <v>34</v>
      </c>
      <c r="C13" s="66" t="s">
        <v>28</v>
      </c>
      <c r="D13" s="109">
        <f>INDEX(Forecasts!$X$11:$AD$28,MATCH($B13,Forecasts!$B$11:$B$28,0),MATCH($C13,Forecasts!$X$9:$AD$9,0))</f>
        <v>3042.2880536584053</v>
      </c>
      <c r="E13" s="71">
        <f>INDEX(Forecasts!$X$38:$AD$55,MATCH($B13,Forecasts!$B$38:$B$55,0),MATCH($C13,Forecasts!$X$9:$AD$9,0))</f>
        <v>410.29218263233747</v>
      </c>
      <c r="F13" s="107">
        <f>INDEX(Forecasts!$X$65:$AD$82,MATCH($B13,Forecasts!$B$65:$B$82,0),MATCH($C13,Forecasts!$X$9:$AD$9,0))</f>
        <v>0.95111689930923704</v>
      </c>
      <c r="G13" s="107">
        <f>INDEX(Forecasts!$X$92:$AD$109,MATCH($B13,Forecasts!$B$92:$B$109,0),MATCH($C13,Forecasts!$X$9:$AD$9,0))</f>
        <v>0.48064708946067713</v>
      </c>
      <c r="H13" s="107">
        <f>INDEX(Forecasts!$X$119:$AD$136,MATCH($B13,Forecasts!$B$119:$B$136,0),MATCH($C13,Forecasts!$X$9:$AD$9,0))</f>
        <v>0.31478499999999998</v>
      </c>
      <c r="I13" s="107">
        <f>INDEX(Forecasts!$X$146:$AD$163,MATCH($B13,Forecasts!$B$146:$B$163,0),MATCH($C13,Forecasts!$X$9:$AD$9,0))</f>
        <v>0.17345573914666704</v>
      </c>
      <c r="J13" s="111">
        <f>INDEX(Forecasts!$X$173:$AD$190,MATCH($B13,Forecasts!$B$173:$B$190,0),MATCH($C13,Forecasts!$X$9:$AD$9,0))</f>
        <v>0.95635493112151726</v>
      </c>
      <c r="K13" s="107">
        <f>INDEX(Forecasts!$X$200:$AD$217,MATCH($B13,Forecasts!$B$200:$B$217,0),MATCH($C13,Forecasts!$X$9:$AD$9,0))</f>
        <v>0.11186710761944554</v>
      </c>
    </row>
    <row r="14" spans="1:13">
      <c r="A14" s="66" t="str">
        <f t="shared" si="0"/>
        <v>NWT22</v>
      </c>
      <c r="B14" s="66" t="s">
        <v>34</v>
      </c>
      <c r="C14" s="66" t="s">
        <v>29</v>
      </c>
      <c r="D14" s="109">
        <f>INDEX(Forecasts!$X$11:$AD$28,MATCH($B14,Forecasts!$B$11:$B$28,0),MATCH($C14,Forecasts!$X$9:$AD$9,0))</f>
        <v>3065.0392124647797</v>
      </c>
      <c r="E14" s="71">
        <f>INDEX(Forecasts!$X$38:$AD$55,MATCH($B14,Forecasts!$B$38:$B$55,0),MATCH($C14,Forecasts!$X$9:$AD$9,0))</f>
        <v>416.44819390600259</v>
      </c>
      <c r="F14" s="107">
        <f>INDEX(Forecasts!$X$65:$AD$82,MATCH($B14,Forecasts!$B$65:$B$82,0),MATCH($C14,Forecasts!$X$9:$AD$9,0))</f>
        <v>0.95111689930923704</v>
      </c>
      <c r="G14" s="107">
        <f>INDEX(Forecasts!$X$92:$AD$109,MATCH($B14,Forecasts!$B$92:$B$109,0),MATCH($C14,Forecasts!$X$9:$AD$9,0))</f>
        <v>0.49802383852926524</v>
      </c>
      <c r="H14" s="107">
        <f>INDEX(Forecasts!$X$119:$AD$136,MATCH($B14,Forecasts!$B$119:$B$136,0),MATCH($C14,Forecasts!$X$9:$AD$9,0))</f>
        <v>0.31478499999999998</v>
      </c>
      <c r="I14" s="107">
        <f>INDEX(Forecasts!$X$146:$AD$163,MATCH($B14,Forecasts!$B$146:$B$163,0),MATCH($C14,Forecasts!$X$9:$AD$9,0))</f>
        <v>0.17345573914666704</v>
      </c>
      <c r="J14" s="111">
        <f>INDEX(Forecasts!$X$173:$AD$190,MATCH($B14,Forecasts!$B$173:$B$190,0),MATCH($C14,Forecasts!$X$9:$AD$9,0))</f>
        <v>0.95635493112151726</v>
      </c>
      <c r="K14" s="107">
        <f>INDEX(Forecasts!$X$200:$AD$217,MATCH($B14,Forecasts!$B$200:$B$217,0),MATCH($C14,Forecasts!$X$9:$AD$9,0))</f>
        <v>0.11473837469758572</v>
      </c>
    </row>
    <row r="15" spans="1:13">
      <c r="A15" s="66" t="str">
        <f t="shared" si="0"/>
        <v>NWT23</v>
      </c>
      <c r="B15" s="66" t="s">
        <v>34</v>
      </c>
      <c r="C15" s="66" t="s">
        <v>30</v>
      </c>
      <c r="D15" s="109">
        <f>INDEX(Forecasts!$X$11:$AD$28,MATCH($B15,Forecasts!$B$11:$B$28,0),MATCH($C15,Forecasts!$X$9:$AD$9,0))</f>
        <v>3088.8200790626925</v>
      </c>
      <c r="E15" s="71">
        <f>INDEX(Forecasts!$X$38:$AD$55,MATCH($B15,Forecasts!$B$38:$B$55,0),MATCH($C15,Forecasts!$X$9:$AD$9,0))</f>
        <v>418.55295576346202</v>
      </c>
      <c r="F15" s="107">
        <f>INDEX(Forecasts!$X$65:$AD$82,MATCH($B15,Forecasts!$B$65:$B$82,0),MATCH($C15,Forecasts!$X$9:$AD$9,0))</f>
        <v>0.95111689930923704</v>
      </c>
      <c r="G15" s="107">
        <f>INDEX(Forecasts!$X$92:$AD$109,MATCH($B15,Forecasts!$B$92:$B$109,0),MATCH($C15,Forecasts!$X$9:$AD$9,0))</f>
        <v>0.51055324913984479</v>
      </c>
      <c r="H15" s="107">
        <f>INDEX(Forecasts!$X$119:$AD$136,MATCH($B15,Forecasts!$B$119:$B$136,0),MATCH($C15,Forecasts!$X$9:$AD$9,0))</f>
        <v>0.31478499999999998</v>
      </c>
      <c r="I15" s="107">
        <f>INDEX(Forecasts!$X$146:$AD$163,MATCH($B15,Forecasts!$B$146:$B$163,0),MATCH($C15,Forecasts!$X$9:$AD$9,0))</f>
        <v>0.17345573914666704</v>
      </c>
      <c r="J15" s="111">
        <f>INDEX(Forecasts!$X$173:$AD$190,MATCH($B15,Forecasts!$B$173:$B$190,0),MATCH($C15,Forecasts!$X$9:$AD$9,0))</f>
        <v>0.95635493112151726</v>
      </c>
      <c r="K15" s="107">
        <f>INDEX(Forecasts!$X$200:$AD$217,MATCH($B15,Forecasts!$B$200:$B$217,0),MATCH($C15,Forecasts!$X$9:$AD$9,0))</f>
        <v>0.11760964177572589</v>
      </c>
    </row>
    <row r="16" spans="1:13">
      <c r="A16" s="66" t="str">
        <f t="shared" si="0"/>
        <v>NWT24</v>
      </c>
      <c r="B16" s="66" t="s">
        <v>34</v>
      </c>
      <c r="C16" s="66" t="s">
        <v>31</v>
      </c>
      <c r="D16" s="109">
        <f>INDEX(Forecasts!$X$11:$AD$28,MATCH($B16,Forecasts!$B$11:$B$28,0),MATCH($C16,Forecasts!$X$9:$AD$9,0))</f>
        <v>3113.6296110535754</v>
      </c>
      <c r="E16" s="71">
        <f>INDEX(Forecasts!$X$38:$AD$55,MATCH($B16,Forecasts!$B$38:$B$55,0),MATCH($C16,Forecasts!$X$9:$AD$9,0))</f>
        <v>423.15731852779817</v>
      </c>
      <c r="F16" s="107">
        <f>INDEX(Forecasts!$X$65:$AD$82,MATCH($B16,Forecasts!$B$65:$B$82,0),MATCH($C16,Forecasts!$X$9:$AD$9,0))</f>
        <v>0.95111689930923704</v>
      </c>
      <c r="G16" s="107">
        <f>INDEX(Forecasts!$X$92:$AD$109,MATCH($B16,Forecasts!$B$92:$B$109,0),MATCH($C16,Forecasts!$X$9:$AD$9,0))</f>
        <v>0.52631946406901942</v>
      </c>
      <c r="H16" s="107">
        <f>INDEX(Forecasts!$X$119:$AD$136,MATCH($B16,Forecasts!$B$119:$B$136,0),MATCH($C16,Forecasts!$X$9:$AD$9,0))</f>
        <v>0.31478499999999998</v>
      </c>
      <c r="I16" s="107">
        <f>INDEX(Forecasts!$X$146:$AD$163,MATCH($B16,Forecasts!$B$146:$B$163,0),MATCH($C16,Forecasts!$X$9:$AD$9,0))</f>
        <v>0.17345573914666704</v>
      </c>
      <c r="J16" s="111">
        <f>INDEX(Forecasts!$X$173:$AD$190,MATCH($B16,Forecasts!$B$173:$B$190,0),MATCH($C16,Forecasts!$X$9:$AD$9,0))</f>
        <v>0.95635493112151726</v>
      </c>
      <c r="K16" s="107">
        <f>INDEX(Forecasts!$X$200:$AD$217,MATCH($B16,Forecasts!$B$200:$B$217,0),MATCH($C16,Forecasts!$X$9:$AD$9,0))</f>
        <v>0.12048090885386606</v>
      </c>
    </row>
    <row r="17" spans="1:11">
      <c r="A17" s="66" t="str">
        <f t="shared" si="0"/>
        <v>NWT25</v>
      </c>
      <c r="B17" s="66" t="s">
        <v>34</v>
      </c>
      <c r="C17" s="66" t="s">
        <v>32</v>
      </c>
      <c r="D17" s="109">
        <f>INDEX(Forecasts!$X$11:$AD$28,MATCH($B17,Forecasts!$B$11:$B$28,0),MATCH($C17,Forecasts!$X$9:$AD$9,0))</f>
        <v>3139.4662610016094</v>
      </c>
      <c r="E17" s="71">
        <f>INDEX(Forecasts!$X$38:$AD$55,MATCH($B17,Forecasts!$B$38:$B$55,0),MATCH($C17,Forecasts!$X$9:$AD$9,0))</f>
        <v>430.60669316927726</v>
      </c>
      <c r="F17" s="107">
        <f>INDEX(Forecasts!$X$65:$AD$82,MATCH($B17,Forecasts!$B$65:$B$82,0),MATCH($C17,Forecasts!$X$9:$AD$9,0))</f>
        <v>0.95111689930923704</v>
      </c>
      <c r="G17" s="107">
        <f>INDEX(Forecasts!$X$92:$AD$109,MATCH($B17,Forecasts!$B$92:$B$109,0),MATCH($C17,Forecasts!$X$9:$AD$9,0))</f>
        <v>0.5415578678060875</v>
      </c>
      <c r="H17" s="107">
        <f>INDEX(Forecasts!$X$119:$AD$136,MATCH($B17,Forecasts!$B$119:$B$136,0),MATCH($C17,Forecasts!$X$9:$AD$9,0))</f>
        <v>0.31478499999999998</v>
      </c>
      <c r="I17" s="107">
        <f>INDEX(Forecasts!$X$146:$AD$163,MATCH($B17,Forecasts!$B$146:$B$163,0),MATCH($C17,Forecasts!$X$9:$AD$9,0))</f>
        <v>0.17345573914666704</v>
      </c>
      <c r="J17" s="111">
        <f>INDEX(Forecasts!$X$173:$AD$190,MATCH($B17,Forecasts!$B$173:$B$190,0),MATCH($C17,Forecasts!$X$9:$AD$9,0))</f>
        <v>0.95635493112151726</v>
      </c>
      <c r="K17" s="107">
        <f>INDEX(Forecasts!$X$200:$AD$217,MATCH($B17,Forecasts!$B$200:$B$217,0),MATCH($C17,Forecasts!$X$9:$AD$9,0))</f>
        <v>0.12335217593200623</v>
      </c>
    </row>
    <row r="18" spans="1:11">
      <c r="A18" s="66" t="str">
        <f t="shared" si="0"/>
        <v>SRN21</v>
      </c>
      <c r="B18" s="66" t="s">
        <v>35</v>
      </c>
      <c r="C18" s="66" t="s">
        <v>28</v>
      </c>
      <c r="D18" s="109">
        <f>INDEX(Forecasts!$X$11:$AD$28,MATCH($B18,Forecasts!$B$11:$B$28,0),MATCH($C18,Forecasts!$X$9:$AD$9,0))</f>
        <v>1971.9769999999999</v>
      </c>
      <c r="E18" s="71">
        <f>INDEX(Forecasts!$X$38:$AD$55,MATCH($B18,Forecasts!$B$38:$B$55,0),MATCH($C18,Forecasts!$X$9:$AD$9,0))</f>
        <v>354.28879234911221</v>
      </c>
      <c r="F18" s="107">
        <f>INDEX(Forecasts!$X$65:$AD$82,MATCH($B18,Forecasts!$B$65:$B$82,0),MATCH($C18,Forecasts!$X$9:$AD$9,0))</f>
        <v>0.48835863957348613</v>
      </c>
      <c r="G18" s="107">
        <f>INDEX(Forecasts!$X$92:$AD$109,MATCH($B18,Forecasts!$B$92:$B$109,0),MATCH($C18,Forecasts!$X$9:$AD$9,0))</f>
        <v>0.87464185413179762</v>
      </c>
      <c r="H18" s="107">
        <f>INDEX(Forecasts!$X$119:$AD$136,MATCH($B18,Forecasts!$B$119:$B$136,0),MATCH($C18,Forecasts!$X$9:$AD$9,0))</f>
        <v>0.24613399999999999</v>
      </c>
      <c r="I18" s="107">
        <f>INDEX(Forecasts!$X$146:$AD$163,MATCH($B18,Forecasts!$B$146:$B$163,0),MATCH($C18,Forecasts!$X$9:$AD$9,0))</f>
        <v>0.12501624906830405</v>
      </c>
      <c r="J18" s="111">
        <f>INDEX(Forecasts!$X$173:$AD$190,MATCH($B18,Forecasts!$B$173:$B$190,0),MATCH($C18,Forecasts!$X$9:$AD$9,0))</f>
        <v>0.97445178025592116</v>
      </c>
      <c r="K18" s="107">
        <f>INDEX(Forecasts!$X$200:$AD$217,MATCH($B18,Forecasts!$B$200:$B$217,0),MATCH($C18,Forecasts!$X$9:$AD$9,0))</f>
        <v>0.13088103653544583</v>
      </c>
    </row>
    <row r="19" spans="1:11">
      <c r="A19" s="66" t="str">
        <f t="shared" si="0"/>
        <v>SRN22</v>
      </c>
      <c r="B19" s="66" t="s">
        <v>35</v>
      </c>
      <c r="C19" s="66" t="s">
        <v>29</v>
      </c>
      <c r="D19" s="109">
        <f>INDEX(Forecasts!$X$11:$AD$28,MATCH($B19,Forecasts!$B$11:$B$28,0),MATCH($C19,Forecasts!$X$9:$AD$9,0))</f>
        <v>1997.6919999999998</v>
      </c>
      <c r="E19" s="71">
        <f>INDEX(Forecasts!$X$38:$AD$55,MATCH($B19,Forecasts!$B$38:$B$55,0),MATCH($C19,Forecasts!$X$9:$AD$9,0))</f>
        <v>361.30436458325806</v>
      </c>
      <c r="F19" s="107">
        <f>INDEX(Forecasts!$X$65:$AD$82,MATCH($B19,Forecasts!$B$65:$B$82,0),MATCH($C19,Forecasts!$X$9:$AD$9,0))</f>
        <v>0.48835863957348613</v>
      </c>
      <c r="G19" s="107">
        <f>INDEX(Forecasts!$X$92:$AD$109,MATCH($B19,Forecasts!$B$92:$B$109,0),MATCH($C19,Forecasts!$X$9:$AD$9,0))</f>
        <v>0.88311676179622045</v>
      </c>
      <c r="H19" s="107">
        <f>INDEX(Forecasts!$X$119:$AD$136,MATCH($B19,Forecasts!$B$119:$B$136,0),MATCH($C19,Forecasts!$X$9:$AD$9,0))</f>
        <v>0.24613399999999999</v>
      </c>
      <c r="I19" s="107">
        <f>INDEX(Forecasts!$X$146:$AD$163,MATCH($B19,Forecasts!$B$146:$B$163,0),MATCH($C19,Forecasts!$X$9:$AD$9,0))</f>
        <v>0.12501624906830405</v>
      </c>
      <c r="J19" s="111">
        <f>INDEX(Forecasts!$X$173:$AD$190,MATCH($B19,Forecasts!$B$173:$B$190,0),MATCH($C19,Forecasts!$X$9:$AD$9,0))</f>
        <v>0.97445178025592116</v>
      </c>
      <c r="K19" s="107">
        <f>INDEX(Forecasts!$X$200:$AD$217,MATCH($B19,Forecasts!$B$200:$B$217,0),MATCH($C19,Forecasts!$X$9:$AD$9,0))</f>
        <v>0.13300586939989256</v>
      </c>
    </row>
    <row r="20" spans="1:11">
      <c r="A20" s="66" t="str">
        <f t="shared" si="0"/>
        <v>SRN23</v>
      </c>
      <c r="B20" s="66" t="s">
        <v>35</v>
      </c>
      <c r="C20" s="66" t="s">
        <v>30</v>
      </c>
      <c r="D20" s="109">
        <f>INDEX(Forecasts!$X$11:$AD$28,MATCH($B20,Forecasts!$B$11:$B$28,0),MATCH($C20,Forecasts!$X$9:$AD$9,0))</f>
        <v>2021.4490000000001</v>
      </c>
      <c r="E20" s="71">
        <f>INDEX(Forecasts!$X$38:$AD$55,MATCH($B20,Forecasts!$B$38:$B$55,0),MATCH($C20,Forecasts!$X$9:$AD$9,0))</f>
        <v>368.59277383411506</v>
      </c>
      <c r="F20" s="107">
        <f>INDEX(Forecasts!$X$65:$AD$82,MATCH($B20,Forecasts!$B$65:$B$82,0),MATCH($C20,Forecasts!$X$9:$AD$9,0))</f>
        <v>0.48835863957348613</v>
      </c>
      <c r="G20" s="107">
        <f>INDEX(Forecasts!$X$92:$AD$109,MATCH($B20,Forecasts!$B$92:$B$109,0),MATCH($C20,Forecasts!$X$9:$AD$9,0))</f>
        <v>0.89419987443217486</v>
      </c>
      <c r="H20" s="107">
        <f>INDEX(Forecasts!$X$119:$AD$136,MATCH($B20,Forecasts!$B$119:$B$136,0),MATCH($C20,Forecasts!$X$9:$AD$9,0))</f>
        <v>0.24613399999999999</v>
      </c>
      <c r="I20" s="107">
        <f>INDEX(Forecasts!$X$146:$AD$163,MATCH($B20,Forecasts!$B$146:$B$163,0),MATCH($C20,Forecasts!$X$9:$AD$9,0))</f>
        <v>0.12501624906830405</v>
      </c>
      <c r="J20" s="111">
        <f>INDEX(Forecasts!$X$173:$AD$190,MATCH($B20,Forecasts!$B$173:$B$190,0),MATCH($C20,Forecasts!$X$9:$AD$9,0))</f>
        <v>0.97445178025592116</v>
      </c>
      <c r="K20" s="107">
        <f>INDEX(Forecasts!$X$200:$AD$217,MATCH($B20,Forecasts!$B$200:$B$217,0),MATCH($C20,Forecasts!$X$9:$AD$9,0))</f>
        <v>0.13513070226433932</v>
      </c>
    </row>
    <row r="21" spans="1:11">
      <c r="A21" s="66" t="str">
        <f t="shared" si="0"/>
        <v>SRN24</v>
      </c>
      <c r="B21" s="66" t="s">
        <v>35</v>
      </c>
      <c r="C21" s="66" t="s">
        <v>31</v>
      </c>
      <c r="D21" s="109">
        <f>INDEX(Forecasts!$X$11:$AD$28,MATCH($B21,Forecasts!$B$11:$B$28,0),MATCH($C21,Forecasts!$X$9:$AD$9,0))</f>
        <v>2044.3969999999999</v>
      </c>
      <c r="E21" s="71">
        <f>INDEX(Forecasts!$X$38:$AD$55,MATCH($B21,Forecasts!$B$38:$B$55,0),MATCH($C21,Forecasts!$X$9:$AD$9,0))</f>
        <v>375.89590383557498</v>
      </c>
      <c r="F21" s="107">
        <f>INDEX(Forecasts!$X$65:$AD$82,MATCH($B21,Forecasts!$B$65:$B$82,0),MATCH($C21,Forecasts!$X$9:$AD$9,0))</f>
        <v>0.48835863957348613</v>
      </c>
      <c r="G21" s="107">
        <f>INDEX(Forecasts!$X$92:$AD$109,MATCH($B21,Forecasts!$B$92:$B$109,0),MATCH($C21,Forecasts!$X$9:$AD$9,0))</f>
        <v>0.90539171390235218</v>
      </c>
      <c r="H21" s="107">
        <f>INDEX(Forecasts!$X$119:$AD$136,MATCH($B21,Forecasts!$B$119:$B$136,0),MATCH($C21,Forecasts!$X$9:$AD$9,0))</f>
        <v>0.24613399999999999</v>
      </c>
      <c r="I21" s="107">
        <f>INDEX(Forecasts!$X$146:$AD$163,MATCH($B21,Forecasts!$B$146:$B$163,0),MATCH($C21,Forecasts!$X$9:$AD$9,0))</f>
        <v>0.12501624906830405</v>
      </c>
      <c r="J21" s="111">
        <f>INDEX(Forecasts!$X$173:$AD$190,MATCH($B21,Forecasts!$B$173:$B$190,0),MATCH($C21,Forecasts!$X$9:$AD$9,0))</f>
        <v>0.97445178025592116</v>
      </c>
      <c r="K21" s="107">
        <f>INDEX(Forecasts!$X$200:$AD$217,MATCH($B21,Forecasts!$B$200:$B$217,0),MATCH($C21,Forecasts!$X$9:$AD$9,0))</f>
        <v>0.13725553512878605</v>
      </c>
    </row>
    <row r="22" spans="1:11">
      <c r="A22" s="66" t="str">
        <f t="shared" si="0"/>
        <v>SRN25</v>
      </c>
      <c r="B22" s="66" t="s">
        <v>35</v>
      </c>
      <c r="C22" s="66" t="s">
        <v>32</v>
      </c>
      <c r="D22" s="109">
        <f>INDEX(Forecasts!$X$11:$AD$28,MATCH($B22,Forecasts!$B$11:$B$28,0),MATCH($C22,Forecasts!$X$9:$AD$9,0))</f>
        <v>2066.0410000000002</v>
      </c>
      <c r="E22" s="71">
        <f>INDEX(Forecasts!$X$38:$AD$55,MATCH($B22,Forecasts!$B$38:$B$55,0),MATCH($C22,Forecasts!$X$9:$AD$9,0))</f>
        <v>383.24544531339461</v>
      </c>
      <c r="F22" s="107">
        <f>INDEX(Forecasts!$X$65:$AD$82,MATCH($B22,Forecasts!$B$65:$B$82,0),MATCH($C22,Forecasts!$X$9:$AD$9,0))</f>
        <v>0.48835863957348613</v>
      </c>
      <c r="G22" s="107">
        <f>INDEX(Forecasts!$X$92:$AD$109,MATCH($B22,Forecasts!$B$92:$B$109,0),MATCH($C22,Forecasts!$X$9:$AD$9,0))</f>
        <v>0.91722126403048554</v>
      </c>
      <c r="H22" s="107">
        <f>INDEX(Forecasts!$X$119:$AD$136,MATCH($B22,Forecasts!$B$119:$B$136,0),MATCH($C22,Forecasts!$X$9:$AD$9,0))</f>
        <v>0.24613399999999999</v>
      </c>
      <c r="I22" s="107">
        <f>INDEX(Forecasts!$X$146:$AD$163,MATCH($B22,Forecasts!$B$146:$B$163,0),MATCH($C22,Forecasts!$X$9:$AD$9,0))</f>
        <v>0.12501624906830405</v>
      </c>
      <c r="J22" s="111">
        <f>INDEX(Forecasts!$X$173:$AD$190,MATCH($B22,Forecasts!$B$173:$B$190,0),MATCH($C22,Forecasts!$X$9:$AD$9,0))</f>
        <v>0.97445178025592116</v>
      </c>
      <c r="K22" s="107">
        <f>INDEX(Forecasts!$X$200:$AD$217,MATCH($B22,Forecasts!$B$200:$B$217,0),MATCH($C22,Forecasts!$X$9:$AD$9,0))</f>
        <v>0.13938036799323281</v>
      </c>
    </row>
    <row r="23" spans="1:11">
      <c r="A23" s="66" t="str">
        <f t="shared" si="0"/>
        <v>SVT21</v>
      </c>
      <c r="B23" s="66" t="s">
        <v>36</v>
      </c>
      <c r="C23" s="66" t="s">
        <v>28</v>
      </c>
      <c r="D23" s="109">
        <f>INDEX(Forecasts!$X$11:$AD$28,MATCH($B23,Forecasts!$B$11:$B$28,0),MATCH($C23,Forecasts!$X$9:$AD$9,0))</f>
        <v>4160.3078000000005</v>
      </c>
      <c r="E23" s="71">
        <f>INDEX(Forecasts!$X$38:$AD$55,MATCH($B23,Forecasts!$B$38:$B$55,0),MATCH($C23,Forecasts!$X$9:$AD$9,0))</f>
        <v>276.16939342099448</v>
      </c>
      <c r="F23" s="107">
        <f>INDEX(Forecasts!$X$65:$AD$82,MATCH($B23,Forecasts!$B$65:$B$82,0),MATCH($C23,Forecasts!$X$9:$AD$9,0))</f>
        <v>0.73797074928828499</v>
      </c>
      <c r="G23" s="107">
        <f>INDEX(Forecasts!$X$92:$AD$109,MATCH($B23,Forecasts!$B$92:$B$109,0),MATCH($C23,Forecasts!$X$9:$AD$9,0))</f>
        <v>0.51616763952462952</v>
      </c>
      <c r="H23" s="107">
        <f>INDEX(Forecasts!$X$119:$AD$136,MATCH($B23,Forecasts!$B$119:$B$136,0),MATCH($C23,Forecasts!$X$9:$AD$9,0))</f>
        <v>0.28091100000000002</v>
      </c>
      <c r="I23" s="107">
        <f>INDEX(Forecasts!$X$146:$AD$163,MATCH($B23,Forecasts!$B$146:$B$163,0),MATCH($C23,Forecasts!$X$9:$AD$9,0))</f>
        <v>0.15631676327006888</v>
      </c>
      <c r="J23" s="111">
        <f>INDEX(Forecasts!$X$173:$AD$190,MATCH($B23,Forecasts!$B$173:$B$190,0),MATCH($C23,Forecasts!$X$9:$AD$9,0))</f>
        <v>0.96778502541009115</v>
      </c>
      <c r="K23" s="107">
        <f>INDEX(Forecasts!$X$200:$AD$217,MATCH($B23,Forecasts!$B$200:$B$217,0),MATCH($C23,Forecasts!$X$9:$AD$9,0))</f>
        <v>0.12861292392335183</v>
      </c>
    </row>
    <row r="24" spans="1:11">
      <c r="A24" s="66" t="str">
        <f t="shared" si="0"/>
        <v>SVT22</v>
      </c>
      <c r="B24" s="66" t="s">
        <v>36</v>
      </c>
      <c r="C24" s="66" t="s">
        <v>29</v>
      </c>
      <c r="D24" s="109">
        <f>INDEX(Forecasts!$X$11:$AD$28,MATCH($B24,Forecasts!$B$11:$B$28,0),MATCH($C24,Forecasts!$X$9:$AD$9,0))</f>
        <v>4205.8423999999995</v>
      </c>
      <c r="E24" s="71">
        <f>INDEX(Forecasts!$X$38:$AD$55,MATCH($B24,Forecasts!$B$38:$B$55,0),MATCH($C24,Forecasts!$X$9:$AD$9,0))</f>
        <v>273.25421102105673</v>
      </c>
      <c r="F24" s="107">
        <f>INDEX(Forecasts!$X$65:$AD$82,MATCH($B24,Forecasts!$B$65:$B$82,0),MATCH($C24,Forecasts!$X$9:$AD$9,0))</f>
        <v>0.73797074928828499</v>
      </c>
      <c r="G24" s="107">
        <f>INDEX(Forecasts!$X$92:$AD$109,MATCH($B24,Forecasts!$B$92:$B$109,0),MATCH($C24,Forecasts!$X$9:$AD$9,0))</f>
        <v>0.55123463020465346</v>
      </c>
      <c r="H24" s="107">
        <f>INDEX(Forecasts!$X$119:$AD$136,MATCH($B24,Forecasts!$B$119:$B$136,0),MATCH($C24,Forecasts!$X$9:$AD$9,0))</f>
        <v>0.28091100000000002</v>
      </c>
      <c r="I24" s="107">
        <f>INDEX(Forecasts!$X$146:$AD$163,MATCH($B24,Forecasts!$B$146:$B$163,0),MATCH($C24,Forecasts!$X$9:$AD$9,0))</f>
        <v>0.15631676327006888</v>
      </c>
      <c r="J24" s="111">
        <f>INDEX(Forecasts!$X$173:$AD$190,MATCH($B24,Forecasts!$B$173:$B$190,0),MATCH($C24,Forecasts!$X$9:$AD$9,0))</f>
        <v>0.96778502541009115</v>
      </c>
      <c r="K24" s="107">
        <f>INDEX(Forecasts!$X$200:$AD$217,MATCH($B24,Forecasts!$B$200:$B$217,0),MATCH($C24,Forecasts!$X$9:$AD$9,0))</f>
        <v>0.13232216151133058</v>
      </c>
    </row>
    <row r="25" spans="1:11">
      <c r="A25" s="66" t="str">
        <f t="shared" si="0"/>
        <v>SVT23</v>
      </c>
      <c r="B25" s="66" t="s">
        <v>36</v>
      </c>
      <c r="C25" s="66" t="s">
        <v>30</v>
      </c>
      <c r="D25" s="109">
        <f>INDEX(Forecasts!$X$11:$AD$28,MATCH($B25,Forecasts!$B$11:$B$28,0),MATCH($C25,Forecasts!$X$9:$AD$9,0))</f>
        <v>4251.3770000000004</v>
      </c>
      <c r="E25" s="71">
        <f>INDEX(Forecasts!$X$38:$AD$55,MATCH($B25,Forecasts!$B$38:$B$55,0),MATCH($C25,Forecasts!$X$9:$AD$9,0))</f>
        <v>270.33902862111898</v>
      </c>
      <c r="F25" s="107">
        <f>INDEX(Forecasts!$X$65:$AD$82,MATCH($B25,Forecasts!$B$65:$B$82,0),MATCH($C25,Forecasts!$X$9:$AD$9,0))</f>
        <v>0.73797074928828499</v>
      </c>
      <c r="G25" s="107">
        <f>INDEX(Forecasts!$X$92:$AD$109,MATCH($B25,Forecasts!$B$92:$B$109,0),MATCH($C25,Forecasts!$X$9:$AD$9,0))</f>
        <v>0.58508895991437737</v>
      </c>
      <c r="H25" s="107">
        <f>INDEX(Forecasts!$X$119:$AD$136,MATCH($B25,Forecasts!$B$119:$B$136,0),MATCH($C25,Forecasts!$X$9:$AD$9,0))</f>
        <v>0.28091100000000002</v>
      </c>
      <c r="I25" s="107">
        <f>INDEX(Forecasts!$X$146:$AD$163,MATCH($B25,Forecasts!$B$146:$B$163,0),MATCH($C25,Forecasts!$X$9:$AD$9,0))</f>
        <v>0.15631676327006888</v>
      </c>
      <c r="J25" s="111">
        <f>INDEX(Forecasts!$X$173:$AD$190,MATCH($B25,Forecasts!$B$173:$B$190,0),MATCH($C25,Forecasts!$X$9:$AD$9,0))</f>
        <v>0.96778502541009115</v>
      </c>
      <c r="K25" s="107">
        <f>INDEX(Forecasts!$X$200:$AD$217,MATCH($B25,Forecasts!$B$200:$B$217,0),MATCH($C25,Forecasts!$X$9:$AD$9,0))</f>
        <v>0.13603139909930934</v>
      </c>
    </row>
    <row r="26" spans="1:11">
      <c r="A26" s="66" t="str">
        <f t="shared" si="0"/>
        <v>SVT24</v>
      </c>
      <c r="B26" s="66" t="s">
        <v>36</v>
      </c>
      <c r="C26" s="66" t="s">
        <v>31</v>
      </c>
      <c r="D26" s="109">
        <f>INDEX(Forecasts!$X$11:$AD$28,MATCH($B26,Forecasts!$B$11:$B$28,0),MATCH($C26,Forecasts!$X$9:$AD$9,0))</f>
        <v>4296.9116000000004</v>
      </c>
      <c r="E26" s="71">
        <f>INDEX(Forecasts!$X$38:$AD$55,MATCH($B26,Forecasts!$B$38:$B$55,0),MATCH($C26,Forecasts!$X$9:$AD$9,0))</f>
        <v>267.42384622118124</v>
      </c>
      <c r="F26" s="107">
        <f>INDEX(Forecasts!$X$65:$AD$82,MATCH($B26,Forecasts!$B$65:$B$82,0),MATCH($C26,Forecasts!$X$9:$AD$9,0))</f>
        <v>0.73797074928828499</v>
      </c>
      <c r="G26" s="107">
        <f>INDEX(Forecasts!$X$92:$AD$109,MATCH($B26,Forecasts!$B$92:$B$109,0),MATCH($C26,Forecasts!$X$9:$AD$9,0))</f>
        <v>0.61786788537319004</v>
      </c>
      <c r="H26" s="107">
        <f>INDEX(Forecasts!$X$119:$AD$136,MATCH($B26,Forecasts!$B$119:$B$136,0),MATCH($C26,Forecasts!$X$9:$AD$9,0))</f>
        <v>0.28091100000000002</v>
      </c>
      <c r="I26" s="107">
        <f>INDEX(Forecasts!$X$146:$AD$163,MATCH($B26,Forecasts!$B$146:$B$163,0),MATCH($C26,Forecasts!$X$9:$AD$9,0))</f>
        <v>0.15631676327006888</v>
      </c>
      <c r="J26" s="111">
        <f>INDEX(Forecasts!$X$173:$AD$190,MATCH($B26,Forecasts!$B$173:$B$190,0),MATCH($C26,Forecasts!$X$9:$AD$9,0))</f>
        <v>0.96778502541009115</v>
      </c>
      <c r="K26" s="107">
        <f>INDEX(Forecasts!$X$200:$AD$217,MATCH($B26,Forecasts!$B$200:$B$217,0),MATCH($C26,Forecasts!$X$9:$AD$9,0))</f>
        <v>0.13974063668728806</v>
      </c>
    </row>
    <row r="27" spans="1:11">
      <c r="A27" s="66" t="str">
        <f t="shared" si="0"/>
        <v>SVT25</v>
      </c>
      <c r="B27" s="66" t="s">
        <v>36</v>
      </c>
      <c r="C27" s="66" t="s">
        <v>32</v>
      </c>
      <c r="D27" s="109">
        <f>INDEX(Forecasts!$X$11:$AD$28,MATCH($B27,Forecasts!$B$11:$B$28,0),MATCH($C27,Forecasts!$X$9:$AD$9,0))</f>
        <v>4342.4462000000003</v>
      </c>
      <c r="E27" s="71">
        <f>INDEX(Forecasts!$X$38:$AD$55,MATCH($B27,Forecasts!$B$38:$B$55,0),MATCH($C27,Forecasts!$X$9:$AD$9,0))</f>
        <v>264.50866382124349</v>
      </c>
      <c r="F27" s="107">
        <f>INDEX(Forecasts!$X$65:$AD$82,MATCH($B27,Forecasts!$B$65:$B$82,0),MATCH($C27,Forecasts!$X$9:$AD$9,0))</f>
        <v>0.73797074928828499</v>
      </c>
      <c r="G27" s="107">
        <f>INDEX(Forecasts!$X$92:$AD$109,MATCH($B27,Forecasts!$B$92:$B$109,0),MATCH($C27,Forecasts!$X$9:$AD$9,0))</f>
        <v>0.64987097650414238</v>
      </c>
      <c r="H27" s="107">
        <f>INDEX(Forecasts!$X$119:$AD$136,MATCH($B27,Forecasts!$B$119:$B$136,0),MATCH($C27,Forecasts!$X$9:$AD$9,0))</f>
        <v>0.28091100000000002</v>
      </c>
      <c r="I27" s="107">
        <f>INDEX(Forecasts!$X$146:$AD$163,MATCH($B27,Forecasts!$B$146:$B$163,0),MATCH($C27,Forecasts!$X$9:$AD$9,0))</f>
        <v>0.15631676327006888</v>
      </c>
      <c r="J27" s="111">
        <f>INDEX(Forecasts!$X$173:$AD$190,MATCH($B27,Forecasts!$B$173:$B$190,0),MATCH($C27,Forecasts!$X$9:$AD$9,0))</f>
        <v>0.96778502541009115</v>
      </c>
      <c r="K27" s="107">
        <f>INDEX(Forecasts!$X$200:$AD$217,MATCH($B27,Forecasts!$B$200:$B$217,0),MATCH($C27,Forecasts!$X$9:$AD$9,0))</f>
        <v>0.14344987427526681</v>
      </c>
    </row>
    <row r="28" spans="1:11">
      <c r="A28" s="66" t="str">
        <f t="shared" si="0"/>
        <v>SWB21</v>
      </c>
      <c r="B28" s="66" t="s">
        <v>37</v>
      </c>
      <c r="C28" s="66" t="s">
        <v>28</v>
      </c>
      <c r="D28" s="109">
        <f>INDEX(Forecasts!$X$11:$AD$28,MATCH($B28,Forecasts!$B$11:$B$28,0),MATCH($C28,Forecasts!$X$9:$AD$9,0))</f>
        <v>971.17900000000009</v>
      </c>
      <c r="E28" s="71">
        <f>INDEX(Forecasts!$X$38:$AD$55,MATCH($B28,Forecasts!$B$38:$B$55,0),MATCH($C28,Forecasts!$X$9:$AD$9,0))</f>
        <v>433.45585156137707</v>
      </c>
      <c r="F28" s="107">
        <f>INDEX(Forecasts!$X$65:$AD$82,MATCH($B28,Forecasts!$B$65:$B$82,0),MATCH($C28,Forecasts!$X$9:$AD$9,0))</f>
        <v>0.72004260513250118</v>
      </c>
      <c r="G28" s="107">
        <f>INDEX(Forecasts!$X$92:$AD$109,MATCH($B28,Forecasts!$B$92:$B$109,0),MATCH($C28,Forecasts!$X$9:$AD$9,0))</f>
        <v>0.81675790437732865</v>
      </c>
      <c r="H28" s="107">
        <f>INDEX(Forecasts!$X$119:$AD$136,MATCH($B28,Forecasts!$B$119:$B$136,0),MATCH($C28,Forecasts!$X$9:$AD$9,0))</f>
        <v>0.22578574799308906</v>
      </c>
      <c r="I28" s="107">
        <f>INDEX(Forecasts!$X$146:$AD$163,MATCH($B28,Forecasts!$B$146:$B$163,0),MATCH($C28,Forecasts!$X$9:$AD$9,0))</f>
        <v>0.13022838442108431</v>
      </c>
      <c r="J28" s="111">
        <f>INDEX(Forecasts!$X$173:$AD$190,MATCH($B28,Forecasts!$B$173:$B$190,0),MATCH($C28,Forecasts!$X$9:$AD$9,0))</f>
        <v>0.975332528676505</v>
      </c>
      <c r="K28" s="107">
        <f>INDEX(Forecasts!$X$200:$AD$217,MATCH($B28,Forecasts!$B$200:$B$217,0),MATCH($C28,Forecasts!$X$9:$AD$9,0))</f>
        <v>0.12651248272855281</v>
      </c>
    </row>
    <row r="29" spans="1:11">
      <c r="A29" s="66" t="str">
        <f t="shared" si="0"/>
        <v>SWB22</v>
      </c>
      <c r="B29" s="66" t="s">
        <v>37</v>
      </c>
      <c r="C29" s="66" t="s">
        <v>29</v>
      </c>
      <c r="D29" s="109">
        <f>INDEX(Forecasts!$X$11:$AD$28,MATCH($B29,Forecasts!$B$11:$B$28,0),MATCH($C29,Forecasts!$X$9:$AD$9,0))</f>
        <v>983.24900000000002</v>
      </c>
      <c r="E29" s="71">
        <f>INDEX(Forecasts!$X$38:$AD$55,MATCH($B29,Forecasts!$B$38:$B$55,0),MATCH($C29,Forecasts!$X$9:$AD$9,0))</f>
        <v>436.93355719533793</v>
      </c>
      <c r="F29" s="107">
        <f>INDEX(Forecasts!$X$65:$AD$82,MATCH($B29,Forecasts!$B$65:$B$82,0),MATCH($C29,Forecasts!$X$9:$AD$9,0))</f>
        <v>0.72004260513250118</v>
      </c>
      <c r="G29" s="107">
        <f>INDEX(Forecasts!$X$92:$AD$109,MATCH($B29,Forecasts!$B$92:$B$109,0),MATCH($C29,Forecasts!$X$9:$AD$9,0))</f>
        <v>0.82411095746217833</v>
      </c>
      <c r="H29" s="107">
        <f>INDEX(Forecasts!$X$119:$AD$136,MATCH($B29,Forecasts!$B$119:$B$136,0),MATCH($C29,Forecasts!$X$9:$AD$9,0))</f>
        <v>0.22578574799308906</v>
      </c>
      <c r="I29" s="107">
        <f>INDEX(Forecasts!$X$146:$AD$163,MATCH($B29,Forecasts!$B$146:$B$163,0),MATCH($C29,Forecasts!$X$9:$AD$9,0))</f>
        <v>0.13022838442108431</v>
      </c>
      <c r="J29" s="111">
        <f>INDEX(Forecasts!$X$173:$AD$190,MATCH($B29,Forecasts!$B$173:$B$190,0),MATCH($C29,Forecasts!$X$9:$AD$9,0))</f>
        <v>0.975332528676505</v>
      </c>
      <c r="K29" s="107">
        <f>INDEX(Forecasts!$X$200:$AD$217,MATCH($B29,Forecasts!$B$200:$B$217,0),MATCH($C29,Forecasts!$X$9:$AD$9,0))</f>
        <v>0.12915142343777902</v>
      </c>
    </row>
    <row r="30" spans="1:11">
      <c r="A30" s="66" t="str">
        <f t="shared" si="0"/>
        <v>SWB23</v>
      </c>
      <c r="B30" s="66" t="s">
        <v>37</v>
      </c>
      <c r="C30" s="66" t="s">
        <v>30</v>
      </c>
      <c r="D30" s="109">
        <f>INDEX(Forecasts!$X$11:$AD$28,MATCH($B30,Forecasts!$B$11:$B$28,0),MATCH($C30,Forecasts!$X$9:$AD$9,0))</f>
        <v>992.06400000000008</v>
      </c>
      <c r="E30" s="71">
        <f>INDEX(Forecasts!$X$38:$AD$55,MATCH($B30,Forecasts!$B$38:$B$55,0),MATCH($C30,Forecasts!$X$9:$AD$9,0))</f>
        <v>436.55956960657574</v>
      </c>
      <c r="F30" s="107">
        <f>INDEX(Forecasts!$X$65:$AD$82,MATCH($B30,Forecasts!$B$65:$B$82,0),MATCH($C30,Forecasts!$X$9:$AD$9,0))</f>
        <v>0.72004260513250118</v>
      </c>
      <c r="G30" s="107">
        <f>INDEX(Forecasts!$X$92:$AD$109,MATCH($B30,Forecasts!$B$92:$B$109,0),MATCH($C30,Forecasts!$X$9:$AD$9,0))</f>
        <v>0.83079237097368319</v>
      </c>
      <c r="H30" s="107">
        <f>INDEX(Forecasts!$X$119:$AD$136,MATCH($B30,Forecasts!$B$119:$B$136,0),MATCH($C30,Forecasts!$X$9:$AD$9,0))</f>
        <v>0.22578574799308906</v>
      </c>
      <c r="I30" s="107">
        <f>INDEX(Forecasts!$X$146:$AD$163,MATCH($B30,Forecasts!$B$146:$B$163,0),MATCH($C30,Forecasts!$X$9:$AD$9,0))</f>
        <v>0.13022838442108431</v>
      </c>
      <c r="J30" s="111">
        <f>INDEX(Forecasts!$X$173:$AD$190,MATCH($B30,Forecasts!$B$173:$B$190,0),MATCH($C30,Forecasts!$X$9:$AD$9,0))</f>
        <v>0.975332528676505</v>
      </c>
      <c r="K30" s="107">
        <f>INDEX(Forecasts!$X$200:$AD$217,MATCH($B30,Forecasts!$B$200:$B$217,0),MATCH($C30,Forecasts!$X$9:$AD$9,0))</f>
        <v>0.13179036414700523</v>
      </c>
    </row>
    <row r="31" spans="1:11">
      <c r="A31" s="66" t="str">
        <f t="shared" si="0"/>
        <v>SWB24</v>
      </c>
      <c r="B31" s="66" t="s">
        <v>37</v>
      </c>
      <c r="C31" s="66" t="s">
        <v>31</v>
      </c>
      <c r="D31" s="109">
        <f>INDEX(Forecasts!$X$11:$AD$28,MATCH($B31,Forecasts!$B$11:$B$28,0),MATCH($C31,Forecasts!$X$9:$AD$9,0))</f>
        <v>1001.0229999999999</v>
      </c>
      <c r="E31" s="71">
        <f>INDEX(Forecasts!$X$38:$AD$55,MATCH($B31,Forecasts!$B$38:$B$55,0),MATCH($C31,Forecasts!$X$9:$AD$9,0))</f>
        <v>437.45991999222076</v>
      </c>
      <c r="F31" s="107">
        <f>INDEX(Forecasts!$X$65:$AD$82,MATCH($B31,Forecasts!$B$65:$B$82,0),MATCH($C31,Forecasts!$X$9:$AD$9,0))</f>
        <v>0.72004260513250118</v>
      </c>
      <c r="G31" s="107">
        <f>INDEX(Forecasts!$X$92:$AD$109,MATCH($B31,Forecasts!$B$92:$B$109,0),MATCH($C31,Forecasts!$X$9:$AD$9,0))</f>
        <v>0.83681566796894813</v>
      </c>
      <c r="H31" s="107">
        <f>INDEX(Forecasts!$X$119:$AD$136,MATCH($B31,Forecasts!$B$119:$B$136,0),MATCH($C31,Forecasts!$X$9:$AD$9,0))</f>
        <v>0.22578574799308906</v>
      </c>
      <c r="I31" s="107">
        <f>INDEX(Forecasts!$X$146:$AD$163,MATCH($B31,Forecasts!$B$146:$B$163,0),MATCH($C31,Forecasts!$X$9:$AD$9,0))</f>
        <v>0.13022838442108431</v>
      </c>
      <c r="J31" s="111">
        <f>INDEX(Forecasts!$X$173:$AD$190,MATCH($B31,Forecasts!$B$173:$B$190,0),MATCH($C31,Forecasts!$X$9:$AD$9,0))</f>
        <v>0.975332528676505</v>
      </c>
      <c r="K31" s="107">
        <f>INDEX(Forecasts!$X$200:$AD$217,MATCH($B31,Forecasts!$B$200:$B$217,0),MATCH($C31,Forecasts!$X$9:$AD$9,0))</f>
        <v>0.13442930485623147</v>
      </c>
    </row>
    <row r="32" spans="1:11">
      <c r="A32" s="66" t="str">
        <f t="shared" si="0"/>
        <v>SWB25</v>
      </c>
      <c r="B32" s="66" t="s">
        <v>37</v>
      </c>
      <c r="C32" s="66" t="s">
        <v>32</v>
      </c>
      <c r="D32" s="109">
        <f>INDEX(Forecasts!$X$11:$AD$28,MATCH($B32,Forecasts!$B$11:$B$28,0),MATCH($C32,Forecasts!$X$9:$AD$9,0))</f>
        <v>1009.764</v>
      </c>
      <c r="E32" s="71">
        <f>INDEX(Forecasts!$X$38:$AD$55,MATCH($B32,Forecasts!$B$38:$B$55,0),MATCH($C32,Forecasts!$X$9:$AD$9,0))</f>
        <v>437.25438045156221</v>
      </c>
      <c r="F32" s="107">
        <f>INDEX(Forecasts!$X$65:$AD$82,MATCH($B32,Forecasts!$B$65:$B$82,0),MATCH($C32,Forecasts!$X$9:$AD$9,0))</f>
        <v>0.72004260513250118</v>
      </c>
      <c r="G32" s="107">
        <f>INDEX(Forecasts!$X$92:$AD$109,MATCH($B32,Forecasts!$B$92:$B$109,0),MATCH($C32,Forecasts!$X$9:$AD$9,0))</f>
        <v>0.8422880264111442</v>
      </c>
      <c r="H32" s="107">
        <f>INDEX(Forecasts!$X$119:$AD$136,MATCH($B32,Forecasts!$B$119:$B$136,0),MATCH($C32,Forecasts!$X$9:$AD$9,0))</f>
        <v>0.22578574799308906</v>
      </c>
      <c r="I32" s="107">
        <f>INDEX(Forecasts!$X$146:$AD$163,MATCH($B32,Forecasts!$B$146:$B$163,0),MATCH($C32,Forecasts!$X$9:$AD$9,0))</f>
        <v>0.13022838442108431</v>
      </c>
      <c r="J32" s="111">
        <f>INDEX(Forecasts!$X$173:$AD$190,MATCH($B32,Forecasts!$B$173:$B$190,0),MATCH($C32,Forecasts!$X$9:$AD$9,0))</f>
        <v>0.975332528676505</v>
      </c>
      <c r="K32" s="107">
        <f>INDEX(Forecasts!$X$200:$AD$217,MATCH($B32,Forecasts!$B$200:$B$217,0),MATCH($C32,Forecasts!$X$9:$AD$9,0))</f>
        <v>0.13706824556545769</v>
      </c>
    </row>
    <row r="33" spans="1:11">
      <c r="A33" s="66" t="str">
        <f t="shared" si="0"/>
        <v>TMS21</v>
      </c>
      <c r="B33" s="66" t="s">
        <v>38</v>
      </c>
      <c r="C33" s="66" t="s">
        <v>28</v>
      </c>
      <c r="D33" s="109">
        <f>INDEX(Forecasts!$X$11:$AD$28,MATCH($B33,Forecasts!$B$11:$B$28,0),MATCH($C33,Forecasts!$X$9:$AD$9,0))</f>
        <v>5591.7</v>
      </c>
      <c r="E33" s="71">
        <f>INDEX(Forecasts!$X$38:$AD$55,MATCH($B33,Forecasts!$B$38:$B$55,0),MATCH($C33,Forecasts!$X$9:$AD$9,0))</f>
        <v>309.81064207562611</v>
      </c>
      <c r="F33" s="107">
        <f>INDEX(Forecasts!$X$65:$AD$82,MATCH($B33,Forecasts!$B$65:$B$82,0),MATCH($C33,Forecasts!$X$9:$AD$9,0))</f>
        <v>0.63370896516053477</v>
      </c>
      <c r="G33" s="107">
        <f>INDEX(Forecasts!$X$92:$AD$109,MATCH($B33,Forecasts!$B$92:$B$109,0),MATCH($C33,Forecasts!$X$9:$AD$9,0))</f>
        <v>0.48276673025163969</v>
      </c>
      <c r="H33" s="107">
        <f>INDEX(Forecasts!$X$119:$AD$136,MATCH($B33,Forecasts!$B$119:$B$136,0),MATCH($C33,Forecasts!$X$9:$AD$9,0))</f>
        <v>0.30046500000000004</v>
      </c>
      <c r="I33" s="107">
        <f>INDEX(Forecasts!$X$146:$AD$163,MATCH($B33,Forecasts!$B$146:$B$163,0),MATCH($C33,Forecasts!$X$9:$AD$9,0))</f>
        <v>0.14221257091584322</v>
      </c>
      <c r="J33" s="111">
        <f>INDEX(Forecasts!$X$173:$AD$190,MATCH($B33,Forecasts!$B$173:$B$190,0),MATCH($C33,Forecasts!$X$9:$AD$9,0))</f>
        <v>0.97145302220155405</v>
      </c>
      <c r="K33" s="107">
        <f>INDEX(Forecasts!$X$200:$AD$217,MATCH($B33,Forecasts!$B$200:$B$217,0),MATCH($C33,Forecasts!$X$9:$AD$9,0))</f>
        <v>0.1862687412456262</v>
      </c>
    </row>
    <row r="34" spans="1:11">
      <c r="A34" s="66" t="str">
        <f t="shared" si="0"/>
        <v>TMS22</v>
      </c>
      <c r="B34" s="66" t="s">
        <v>38</v>
      </c>
      <c r="C34" s="66" t="s">
        <v>29</v>
      </c>
      <c r="D34" s="109">
        <f>INDEX(Forecasts!$X$11:$AD$28,MATCH($B34,Forecasts!$B$11:$B$28,0),MATCH($C34,Forecasts!$X$9:$AD$9,0))</f>
        <v>5660.0509999999995</v>
      </c>
      <c r="E34" s="71">
        <f>INDEX(Forecasts!$X$38:$AD$55,MATCH($B34,Forecasts!$B$38:$B$55,0),MATCH($C34,Forecasts!$X$9:$AD$9,0))</f>
        <v>318.80315440952239</v>
      </c>
      <c r="F34" s="107">
        <f>INDEX(Forecasts!$X$65:$AD$82,MATCH($B34,Forecasts!$B$65:$B$82,0),MATCH($C34,Forecasts!$X$9:$AD$9,0))</f>
        <v>0.63370896516053477</v>
      </c>
      <c r="G34" s="107">
        <f>INDEX(Forecasts!$X$92:$AD$109,MATCH($B34,Forecasts!$B$92:$B$109,0),MATCH($C34,Forecasts!$X$9:$AD$9,0))</f>
        <v>0.51498419258507278</v>
      </c>
      <c r="H34" s="107">
        <f>INDEX(Forecasts!$X$119:$AD$136,MATCH($B34,Forecasts!$B$119:$B$136,0),MATCH($C34,Forecasts!$X$9:$AD$9,0))</f>
        <v>0.30046500000000004</v>
      </c>
      <c r="I34" s="107">
        <f>INDEX(Forecasts!$X$146:$AD$163,MATCH($B34,Forecasts!$B$146:$B$163,0),MATCH($C34,Forecasts!$X$9:$AD$9,0))</f>
        <v>0.14221257091584322</v>
      </c>
      <c r="J34" s="111">
        <f>INDEX(Forecasts!$X$173:$AD$190,MATCH($B34,Forecasts!$B$173:$B$190,0),MATCH($C34,Forecasts!$X$9:$AD$9,0))</f>
        <v>0.97145302220155405</v>
      </c>
      <c r="K34" s="107">
        <f>INDEX(Forecasts!$X$200:$AD$217,MATCH($B34,Forecasts!$B$200:$B$217,0),MATCH($C34,Forecasts!$X$9:$AD$9,0))</f>
        <v>0.18971416807282618</v>
      </c>
    </row>
    <row r="35" spans="1:11">
      <c r="A35" s="66" t="str">
        <f t="shared" si="0"/>
        <v>TMS23</v>
      </c>
      <c r="B35" s="66" t="s">
        <v>38</v>
      </c>
      <c r="C35" s="66" t="s">
        <v>30</v>
      </c>
      <c r="D35" s="109">
        <f>INDEX(Forecasts!$X$11:$AD$28,MATCH($B35,Forecasts!$B$11:$B$28,0),MATCH($C35,Forecasts!$X$9:$AD$9,0))</f>
        <v>5723.6189999999997</v>
      </c>
      <c r="E35" s="71">
        <f>INDEX(Forecasts!$X$38:$AD$55,MATCH($B35,Forecasts!$B$38:$B$55,0),MATCH($C35,Forecasts!$X$9:$AD$9,0))</f>
        <v>323.98001296824117</v>
      </c>
      <c r="F35" s="107">
        <f>INDEX(Forecasts!$X$65:$AD$82,MATCH($B35,Forecasts!$B$65:$B$82,0),MATCH($C35,Forecasts!$X$9:$AD$9,0))</f>
        <v>0.63370896516053477</v>
      </c>
      <c r="G35" s="107">
        <f>INDEX(Forecasts!$X$92:$AD$109,MATCH($B35,Forecasts!$B$92:$B$109,0),MATCH($C35,Forecasts!$X$9:$AD$9,0))</f>
        <v>0.54578873859320187</v>
      </c>
      <c r="H35" s="107">
        <f>INDEX(Forecasts!$X$119:$AD$136,MATCH($B35,Forecasts!$B$119:$B$136,0),MATCH($C35,Forecasts!$X$9:$AD$9,0))</f>
        <v>0.30046500000000004</v>
      </c>
      <c r="I35" s="107">
        <f>INDEX(Forecasts!$X$146:$AD$163,MATCH($B35,Forecasts!$B$146:$B$163,0),MATCH($C35,Forecasts!$X$9:$AD$9,0))</f>
        <v>0.14221257091584322</v>
      </c>
      <c r="J35" s="111">
        <f>INDEX(Forecasts!$X$173:$AD$190,MATCH($B35,Forecasts!$B$173:$B$190,0),MATCH($C35,Forecasts!$X$9:$AD$9,0))</f>
        <v>0.97145302220155405</v>
      </c>
      <c r="K35" s="107">
        <f>INDEX(Forecasts!$X$200:$AD$217,MATCH($B35,Forecasts!$B$200:$B$217,0),MATCH($C35,Forecasts!$X$9:$AD$9,0))</f>
        <v>0.19315959490002615</v>
      </c>
    </row>
    <row r="36" spans="1:11">
      <c r="A36" s="66" t="str">
        <f t="shared" si="0"/>
        <v>TMS24</v>
      </c>
      <c r="B36" s="66" t="s">
        <v>38</v>
      </c>
      <c r="C36" s="66" t="s">
        <v>31</v>
      </c>
      <c r="D36" s="109">
        <f>INDEX(Forecasts!$X$11:$AD$28,MATCH($B36,Forecasts!$B$11:$B$28,0),MATCH($C36,Forecasts!$X$9:$AD$9,0))</f>
        <v>5783.6919999999991</v>
      </c>
      <c r="E36" s="71">
        <f>INDEX(Forecasts!$X$38:$AD$55,MATCH($B36,Forecasts!$B$38:$B$55,0),MATCH($C36,Forecasts!$X$9:$AD$9,0))</f>
        <v>329.39522682159128</v>
      </c>
      <c r="F36" s="107">
        <f>INDEX(Forecasts!$X$65:$AD$82,MATCH($B36,Forecasts!$B$65:$B$82,0),MATCH($C36,Forecasts!$X$9:$AD$9,0))</f>
        <v>0.63370896516053477</v>
      </c>
      <c r="G36" s="107">
        <f>INDEX(Forecasts!$X$92:$AD$109,MATCH($B36,Forecasts!$B$92:$B$109,0),MATCH($C36,Forecasts!$X$9:$AD$9,0))</f>
        <v>0.57552216892428676</v>
      </c>
      <c r="H36" s="107">
        <f>INDEX(Forecasts!$X$119:$AD$136,MATCH($B36,Forecasts!$B$119:$B$136,0),MATCH($C36,Forecasts!$X$9:$AD$9,0))</f>
        <v>0.30046500000000004</v>
      </c>
      <c r="I36" s="107">
        <f>INDEX(Forecasts!$X$146:$AD$163,MATCH($B36,Forecasts!$B$146:$B$163,0),MATCH($C36,Forecasts!$X$9:$AD$9,0))</f>
        <v>0.14221257091584322</v>
      </c>
      <c r="J36" s="111">
        <f>INDEX(Forecasts!$X$173:$AD$190,MATCH($B36,Forecasts!$B$173:$B$190,0),MATCH($C36,Forecasts!$X$9:$AD$9,0))</f>
        <v>0.97145302220155405</v>
      </c>
      <c r="K36" s="107">
        <f>INDEX(Forecasts!$X$200:$AD$217,MATCH($B36,Forecasts!$B$200:$B$217,0),MATCH($C36,Forecasts!$X$9:$AD$9,0))</f>
        <v>0.19660502172722613</v>
      </c>
    </row>
    <row r="37" spans="1:11">
      <c r="A37" s="66" t="str">
        <f t="shared" si="0"/>
        <v>TMS25</v>
      </c>
      <c r="B37" s="66" t="s">
        <v>38</v>
      </c>
      <c r="C37" s="66" t="s">
        <v>32</v>
      </c>
      <c r="D37" s="109">
        <f>INDEX(Forecasts!$X$11:$AD$28,MATCH($B37,Forecasts!$B$11:$B$28,0),MATCH($C37,Forecasts!$X$9:$AD$9,0))</f>
        <v>5841.9480000000003</v>
      </c>
      <c r="E37" s="71">
        <f>INDEX(Forecasts!$X$38:$AD$55,MATCH($B37,Forecasts!$B$38:$B$55,0),MATCH($C37,Forecasts!$X$9:$AD$9,0))</f>
        <v>335.04957040721183</v>
      </c>
      <c r="F37" s="107">
        <f>INDEX(Forecasts!$X$65:$AD$82,MATCH($B37,Forecasts!$B$65:$B$82,0),MATCH($C37,Forecasts!$X$9:$AD$9,0))</f>
        <v>0.63370896516053477</v>
      </c>
      <c r="G37" s="107">
        <f>INDEX(Forecasts!$X$92:$AD$109,MATCH($B37,Forecasts!$B$92:$B$109,0),MATCH($C37,Forecasts!$X$9:$AD$9,0))</f>
        <v>0.60452870324121366</v>
      </c>
      <c r="H37" s="107">
        <f>INDEX(Forecasts!$X$119:$AD$136,MATCH($B37,Forecasts!$B$119:$B$136,0),MATCH($C37,Forecasts!$X$9:$AD$9,0))</f>
        <v>0.30046500000000004</v>
      </c>
      <c r="I37" s="107">
        <f>INDEX(Forecasts!$X$146:$AD$163,MATCH($B37,Forecasts!$B$146:$B$163,0),MATCH($C37,Forecasts!$X$9:$AD$9,0))</f>
        <v>0.14221257091584322</v>
      </c>
      <c r="J37" s="111">
        <f>INDEX(Forecasts!$X$173:$AD$190,MATCH($B37,Forecasts!$B$173:$B$190,0),MATCH($C37,Forecasts!$X$9:$AD$9,0))</f>
        <v>0.97145302220155405</v>
      </c>
      <c r="K37" s="107">
        <f>INDEX(Forecasts!$X$200:$AD$217,MATCH($B37,Forecasts!$B$200:$B$217,0),MATCH($C37,Forecasts!$X$9:$AD$9,0))</f>
        <v>0.20005044855442611</v>
      </c>
    </row>
    <row r="38" spans="1:11">
      <c r="A38" s="66" t="str">
        <f t="shared" si="0"/>
        <v>WSH21</v>
      </c>
      <c r="B38" s="66" t="s">
        <v>39</v>
      </c>
      <c r="C38" s="66" t="s">
        <v>28</v>
      </c>
      <c r="D38" s="109">
        <f>INDEX(Forecasts!$X$11:$AD$28,MATCH($B38,Forecasts!$B$11:$B$28,0),MATCH($C38,Forecasts!$X$9:$AD$9,0))</f>
        <v>1425.0259999999998</v>
      </c>
      <c r="E38" s="71">
        <f>INDEX(Forecasts!$X$38:$AD$55,MATCH($B38,Forecasts!$B$38:$B$55,0),MATCH($C38,Forecasts!$X$9:$AD$9,0))</f>
        <v>415.52638825391944</v>
      </c>
      <c r="F38" s="107">
        <f>INDEX(Forecasts!$X$65:$AD$82,MATCH($B38,Forecasts!$B$65:$B$82,0),MATCH($C38,Forecasts!$X$9:$AD$9,0))</f>
        <v>0.84611136287411037</v>
      </c>
      <c r="G38" s="107">
        <f>INDEX(Forecasts!$X$92:$AD$109,MATCH($B38,Forecasts!$B$92:$B$109,0),MATCH($C38,Forecasts!$X$9:$AD$9,0))</f>
        <v>0.44927604844754804</v>
      </c>
      <c r="H38" s="107">
        <f>INDEX(Forecasts!$X$119:$AD$136,MATCH($B38,Forecasts!$B$119:$B$136,0),MATCH($C38,Forecasts!$X$9:$AD$9,0))</f>
        <v>0.27984200000000004</v>
      </c>
      <c r="I38" s="107">
        <f>INDEX(Forecasts!$X$146:$AD$163,MATCH($B38,Forecasts!$B$146:$B$163,0),MATCH($C38,Forecasts!$X$9:$AD$9,0))</f>
        <v>0.15747389872823722</v>
      </c>
      <c r="J38" s="111">
        <f>INDEX(Forecasts!$X$173:$AD$190,MATCH($B38,Forecasts!$B$173:$B$190,0),MATCH($C38,Forecasts!$X$9:$AD$9,0))</f>
        <v>0.97361059875079747</v>
      </c>
      <c r="K38" s="107">
        <f>INDEX(Forecasts!$X$200:$AD$217,MATCH($B38,Forecasts!$B$200:$B$217,0),MATCH($C38,Forecasts!$X$9:$AD$9,0))</f>
        <v>9.1019534615383216E-2</v>
      </c>
    </row>
    <row r="39" spans="1:11">
      <c r="A39" s="66" t="str">
        <f t="shared" si="0"/>
        <v>WSH22</v>
      </c>
      <c r="B39" s="66" t="s">
        <v>39</v>
      </c>
      <c r="C39" s="66" t="s">
        <v>29</v>
      </c>
      <c r="D39" s="109">
        <f>INDEX(Forecasts!$X$11:$AD$28,MATCH($B39,Forecasts!$B$11:$B$28,0),MATCH($C39,Forecasts!$X$9:$AD$9,0))</f>
        <v>1436.252</v>
      </c>
      <c r="E39" s="71">
        <f>INDEX(Forecasts!$X$38:$AD$55,MATCH($B39,Forecasts!$B$38:$B$55,0),MATCH($C39,Forecasts!$X$9:$AD$9,0))</f>
        <v>423.34829281282578</v>
      </c>
      <c r="F39" s="107">
        <f>INDEX(Forecasts!$X$65:$AD$82,MATCH($B39,Forecasts!$B$65:$B$82,0),MATCH($C39,Forecasts!$X$9:$AD$9,0))</f>
        <v>0.84611136287411037</v>
      </c>
      <c r="G39" s="107">
        <f>INDEX(Forecasts!$X$92:$AD$109,MATCH($B39,Forecasts!$B$92:$B$109,0),MATCH($C39,Forecasts!$X$9:$AD$9,0))</f>
        <v>0.46354979033585442</v>
      </c>
      <c r="H39" s="107">
        <f>INDEX(Forecasts!$X$119:$AD$136,MATCH($B39,Forecasts!$B$119:$B$136,0),MATCH($C39,Forecasts!$X$9:$AD$9,0))</f>
        <v>0.27984200000000004</v>
      </c>
      <c r="I39" s="107">
        <f>INDEX(Forecasts!$X$146:$AD$163,MATCH($B39,Forecasts!$B$146:$B$163,0),MATCH($C39,Forecasts!$X$9:$AD$9,0))</f>
        <v>0.15747389872823722</v>
      </c>
      <c r="J39" s="111">
        <f>INDEX(Forecasts!$X$173:$AD$190,MATCH($B39,Forecasts!$B$173:$B$190,0),MATCH($C39,Forecasts!$X$9:$AD$9,0))</f>
        <v>0.97361059875079747</v>
      </c>
      <c r="K39" s="107">
        <f>INDEX(Forecasts!$X$200:$AD$217,MATCH($B39,Forecasts!$B$200:$B$217,0),MATCH($C39,Forecasts!$X$9:$AD$9,0))</f>
        <v>9.2174929809993464E-2</v>
      </c>
    </row>
    <row r="40" spans="1:11">
      <c r="A40" s="66" t="str">
        <f t="shared" si="0"/>
        <v>WSH23</v>
      </c>
      <c r="B40" s="66" t="s">
        <v>39</v>
      </c>
      <c r="C40" s="66" t="s">
        <v>30</v>
      </c>
      <c r="D40" s="109">
        <f>INDEX(Forecasts!$X$11:$AD$28,MATCH($B40,Forecasts!$B$11:$B$28,0),MATCH($C40,Forecasts!$X$9:$AD$9,0))</f>
        <v>1447.66</v>
      </c>
      <c r="E40" s="71">
        <f>INDEX(Forecasts!$X$38:$AD$55,MATCH($B40,Forecasts!$B$38:$B$55,0),MATCH($C40,Forecasts!$X$9:$AD$9,0))</f>
        <v>431.49341184217064</v>
      </c>
      <c r="F40" s="107">
        <f>INDEX(Forecasts!$X$65:$AD$82,MATCH($B40,Forecasts!$B$65:$B$82,0),MATCH($C40,Forecasts!$X$9:$AD$9,0))</f>
        <v>0.84611136287411037</v>
      </c>
      <c r="G40" s="107">
        <f>INDEX(Forecasts!$X$92:$AD$109,MATCH($B40,Forecasts!$B$92:$B$109,0),MATCH($C40,Forecasts!$X$9:$AD$9,0))</f>
        <v>0.47750875827170108</v>
      </c>
      <c r="H40" s="107">
        <f>INDEX(Forecasts!$X$119:$AD$136,MATCH($B40,Forecasts!$B$119:$B$136,0),MATCH($C40,Forecasts!$X$9:$AD$9,0))</f>
        <v>0.27984200000000004</v>
      </c>
      <c r="I40" s="107">
        <f>INDEX(Forecasts!$X$146:$AD$163,MATCH($B40,Forecasts!$B$146:$B$163,0),MATCH($C40,Forecasts!$X$9:$AD$9,0))</f>
        <v>0.15747389872823722</v>
      </c>
      <c r="J40" s="111">
        <f>INDEX(Forecasts!$X$173:$AD$190,MATCH($B40,Forecasts!$B$173:$B$190,0),MATCH($C40,Forecasts!$X$9:$AD$9,0))</f>
        <v>0.97361059875079747</v>
      </c>
      <c r="K40" s="107">
        <f>INDEX(Forecasts!$X$200:$AD$217,MATCH($B40,Forecasts!$B$200:$B$217,0),MATCH($C40,Forecasts!$X$9:$AD$9,0))</f>
        <v>9.3330325004603712E-2</v>
      </c>
    </row>
    <row r="41" spans="1:11">
      <c r="A41" s="66" t="str">
        <f t="shared" si="0"/>
        <v>WSH24</v>
      </c>
      <c r="B41" s="66" t="s">
        <v>39</v>
      </c>
      <c r="C41" s="66" t="s">
        <v>31</v>
      </c>
      <c r="D41" s="109">
        <f>INDEX(Forecasts!$X$11:$AD$28,MATCH($B41,Forecasts!$B$11:$B$28,0),MATCH($C41,Forecasts!$X$9:$AD$9,0))</f>
        <v>1459.134</v>
      </c>
      <c r="E41" s="71">
        <f>INDEX(Forecasts!$X$38:$AD$55,MATCH($B41,Forecasts!$B$38:$B$55,0),MATCH($C41,Forecasts!$X$9:$AD$9,0))</f>
        <v>440.01251653488055</v>
      </c>
      <c r="F41" s="107">
        <f>INDEX(Forecasts!$X$65:$AD$82,MATCH($B41,Forecasts!$B$65:$B$82,0),MATCH($C41,Forecasts!$X$9:$AD$9,0))</f>
        <v>0.84611136287411037</v>
      </c>
      <c r="G41" s="107">
        <f>INDEX(Forecasts!$X$92:$AD$109,MATCH($B41,Forecasts!$B$92:$B$109,0),MATCH($C41,Forecasts!$X$9:$AD$9,0))</f>
        <v>0.49110422095243988</v>
      </c>
      <c r="H41" s="107">
        <f>INDEX(Forecasts!$X$119:$AD$136,MATCH($B41,Forecasts!$B$119:$B$136,0),MATCH($C41,Forecasts!$X$9:$AD$9,0))</f>
        <v>0.27984200000000004</v>
      </c>
      <c r="I41" s="107">
        <f>INDEX(Forecasts!$X$146:$AD$163,MATCH($B41,Forecasts!$B$146:$B$163,0),MATCH($C41,Forecasts!$X$9:$AD$9,0))</f>
        <v>0.15747389872823722</v>
      </c>
      <c r="J41" s="111">
        <f>INDEX(Forecasts!$X$173:$AD$190,MATCH($B41,Forecasts!$B$173:$B$190,0),MATCH($C41,Forecasts!$X$9:$AD$9,0))</f>
        <v>0.97361059875079747</v>
      </c>
      <c r="K41" s="107">
        <f>INDEX(Forecasts!$X$200:$AD$217,MATCH($B41,Forecasts!$B$200:$B$217,0),MATCH($C41,Forecasts!$X$9:$AD$9,0))</f>
        <v>9.448572019921396E-2</v>
      </c>
    </row>
    <row r="42" spans="1:11">
      <c r="A42" s="66" t="str">
        <f t="shared" si="0"/>
        <v>WSH25</v>
      </c>
      <c r="B42" s="66" t="s">
        <v>39</v>
      </c>
      <c r="C42" s="66" t="s">
        <v>32</v>
      </c>
      <c r="D42" s="109">
        <f>INDEX(Forecasts!$X$11:$AD$28,MATCH($B42,Forecasts!$B$11:$B$28,0),MATCH($C42,Forecasts!$X$9:$AD$9,0))</f>
        <v>1470.672</v>
      </c>
      <c r="E42" s="71">
        <f>INDEX(Forecasts!$X$38:$AD$55,MATCH($B42,Forecasts!$B$38:$B$55,0),MATCH($C42,Forecasts!$X$9:$AD$9,0))</f>
        <v>448.62819883885214</v>
      </c>
      <c r="F42" s="107">
        <f>INDEX(Forecasts!$X$65:$AD$82,MATCH($B42,Forecasts!$B$65:$B$82,0),MATCH($C42,Forecasts!$X$9:$AD$9,0))</f>
        <v>0.84611136287411037</v>
      </c>
      <c r="G42" s="107">
        <f>INDEX(Forecasts!$X$92:$AD$109,MATCH($B42,Forecasts!$B$92:$B$109,0),MATCH($C42,Forecasts!$X$9:$AD$9,0))</f>
        <v>0.50432739196879051</v>
      </c>
      <c r="H42" s="107">
        <f>INDEX(Forecasts!$X$119:$AD$136,MATCH($B42,Forecasts!$B$119:$B$136,0),MATCH($C42,Forecasts!$X$9:$AD$9,0))</f>
        <v>0.27984200000000004</v>
      </c>
      <c r="I42" s="107">
        <f>INDEX(Forecasts!$X$146:$AD$163,MATCH($B42,Forecasts!$B$146:$B$163,0),MATCH($C42,Forecasts!$X$9:$AD$9,0))</f>
        <v>0.15747389872823722</v>
      </c>
      <c r="J42" s="111">
        <f>INDEX(Forecasts!$X$173:$AD$190,MATCH($B42,Forecasts!$B$173:$B$190,0),MATCH($C42,Forecasts!$X$9:$AD$9,0))</f>
        <v>0.97361059875079747</v>
      </c>
      <c r="K42" s="107">
        <f>INDEX(Forecasts!$X$200:$AD$217,MATCH($B42,Forecasts!$B$200:$B$217,0),MATCH($C42,Forecasts!$X$9:$AD$9,0))</f>
        <v>9.5641115393824208E-2</v>
      </c>
    </row>
    <row r="43" spans="1:11">
      <c r="A43" s="66" t="str">
        <f t="shared" si="0"/>
        <v>WSX21</v>
      </c>
      <c r="B43" s="66" t="s">
        <v>40</v>
      </c>
      <c r="C43" s="66" t="s">
        <v>28</v>
      </c>
      <c r="D43" s="109">
        <f>INDEX(Forecasts!$X$11:$AD$28,MATCH($B43,Forecasts!$B$11:$B$28,0),MATCH($C43,Forecasts!$X$9:$AD$9,0))</f>
        <v>1233.1279999999999</v>
      </c>
      <c r="E43" s="71">
        <f>INDEX(Forecasts!$X$38:$AD$55,MATCH($B43,Forecasts!$B$38:$B$55,0),MATCH($C43,Forecasts!$X$9:$AD$9,0))</f>
        <v>324.32812183245818</v>
      </c>
      <c r="F43" s="107">
        <f>INDEX(Forecasts!$X$65:$AD$82,MATCH($B43,Forecasts!$B$65:$B$82,0),MATCH($C43,Forecasts!$X$9:$AD$9,0))</f>
        <v>0.43030071066995346</v>
      </c>
      <c r="G43" s="107">
        <f>INDEX(Forecasts!$X$92:$AD$109,MATCH($B43,Forecasts!$B$92:$B$109,0),MATCH($C43,Forecasts!$X$9:$AD$9,0))</f>
        <v>0.70655191560244313</v>
      </c>
      <c r="H43" s="107">
        <f>INDEX(Forecasts!$X$119:$AD$136,MATCH($B43,Forecasts!$B$119:$B$136,0),MATCH($C43,Forecasts!$X$9:$AD$9,0))</f>
        <v>0.21548899999999999</v>
      </c>
      <c r="I43" s="107">
        <f>INDEX(Forecasts!$X$146:$AD$163,MATCH($B43,Forecasts!$B$146:$B$163,0),MATCH($C43,Forecasts!$X$9:$AD$9,0))</f>
        <v>0.10973999387637591</v>
      </c>
      <c r="J43" s="111">
        <f>INDEX(Forecasts!$X$173:$AD$190,MATCH($B43,Forecasts!$B$173:$B$190,0),MATCH($C43,Forecasts!$X$9:$AD$9,0))</f>
        <v>0.97906880952501441</v>
      </c>
      <c r="K43" s="107">
        <f>INDEX(Forecasts!$X$200:$AD$217,MATCH($B43,Forecasts!$B$200:$B$217,0),MATCH($C43,Forecasts!$X$9:$AD$9,0))</f>
        <v>0.13649874900790931</v>
      </c>
    </row>
    <row r="44" spans="1:11">
      <c r="A44" s="66" t="str">
        <f t="shared" si="0"/>
        <v>WSX22</v>
      </c>
      <c r="B44" s="66" t="s">
        <v>40</v>
      </c>
      <c r="C44" s="66" t="s">
        <v>29</v>
      </c>
      <c r="D44" s="109">
        <f>INDEX(Forecasts!$X$11:$AD$28,MATCH($B44,Forecasts!$B$11:$B$28,0),MATCH($C44,Forecasts!$X$9:$AD$9,0))</f>
        <v>1246.037</v>
      </c>
      <c r="E44" s="71">
        <f>INDEX(Forecasts!$X$38:$AD$55,MATCH($B44,Forecasts!$B$38:$B$55,0),MATCH($C44,Forecasts!$X$9:$AD$9,0))</f>
        <v>334.10390907592262</v>
      </c>
      <c r="F44" s="107">
        <f>INDEX(Forecasts!$X$65:$AD$82,MATCH($B44,Forecasts!$B$65:$B$82,0),MATCH($C44,Forecasts!$X$9:$AD$9,0))</f>
        <v>0.43030071066995346</v>
      </c>
      <c r="G44" s="107">
        <f>INDEX(Forecasts!$X$92:$AD$109,MATCH($B44,Forecasts!$B$92:$B$109,0),MATCH($C44,Forecasts!$X$9:$AD$9,0))</f>
        <v>0.72774222328981009</v>
      </c>
      <c r="H44" s="107">
        <f>INDEX(Forecasts!$X$119:$AD$136,MATCH($B44,Forecasts!$B$119:$B$136,0),MATCH($C44,Forecasts!$X$9:$AD$9,0))</f>
        <v>0.21548899999999999</v>
      </c>
      <c r="I44" s="107">
        <f>INDEX(Forecasts!$X$146:$AD$163,MATCH($B44,Forecasts!$B$146:$B$163,0),MATCH($C44,Forecasts!$X$9:$AD$9,0))</f>
        <v>0.10973999387637591</v>
      </c>
      <c r="J44" s="111">
        <f>INDEX(Forecasts!$X$173:$AD$190,MATCH($B44,Forecasts!$B$173:$B$190,0),MATCH($C44,Forecasts!$X$9:$AD$9,0))</f>
        <v>0.97906880952501441</v>
      </c>
      <c r="K44" s="107">
        <f>INDEX(Forecasts!$X$200:$AD$217,MATCH($B44,Forecasts!$B$200:$B$217,0),MATCH($C44,Forecasts!$X$9:$AD$9,0))</f>
        <v>0.13960927097325943</v>
      </c>
    </row>
    <row r="45" spans="1:11">
      <c r="A45" s="66" t="str">
        <f t="shared" si="0"/>
        <v>WSX23</v>
      </c>
      <c r="B45" s="66" t="s">
        <v>40</v>
      </c>
      <c r="C45" s="66" t="s">
        <v>30</v>
      </c>
      <c r="D45" s="109">
        <f>INDEX(Forecasts!$X$11:$AD$28,MATCH($B45,Forecasts!$B$11:$B$28,0),MATCH($C45,Forecasts!$X$9:$AD$9,0))</f>
        <v>1258.7070000000001</v>
      </c>
      <c r="E45" s="71">
        <f>INDEX(Forecasts!$X$38:$AD$55,MATCH($B45,Forecasts!$B$38:$B$55,0),MATCH($C45,Forecasts!$X$9:$AD$9,0))</f>
        <v>348.80325425687897</v>
      </c>
      <c r="F45" s="107">
        <f>INDEX(Forecasts!$X$65:$AD$82,MATCH($B45,Forecasts!$B$65:$B$82,0),MATCH($C45,Forecasts!$X$9:$AD$9,0))</f>
        <v>0.43030071066995346</v>
      </c>
      <c r="G45" s="107">
        <f>INDEX(Forecasts!$X$92:$AD$109,MATCH($B45,Forecasts!$B$92:$B$109,0),MATCH($C45,Forecasts!$X$9:$AD$9,0))</f>
        <v>0.74765308027908395</v>
      </c>
      <c r="H45" s="107">
        <f>INDEX(Forecasts!$X$119:$AD$136,MATCH($B45,Forecasts!$B$119:$B$136,0),MATCH($C45,Forecasts!$X$9:$AD$9,0))</f>
        <v>0.21548899999999999</v>
      </c>
      <c r="I45" s="107">
        <f>INDEX(Forecasts!$X$146:$AD$163,MATCH($B45,Forecasts!$B$146:$B$163,0),MATCH($C45,Forecasts!$X$9:$AD$9,0))</f>
        <v>0.10973999387637591</v>
      </c>
      <c r="J45" s="111">
        <f>INDEX(Forecasts!$X$173:$AD$190,MATCH($B45,Forecasts!$B$173:$B$190,0),MATCH($C45,Forecasts!$X$9:$AD$9,0))</f>
        <v>0.97906880952501441</v>
      </c>
      <c r="K45" s="107">
        <f>INDEX(Forecasts!$X$200:$AD$217,MATCH($B45,Forecasts!$B$200:$B$217,0),MATCH($C45,Forecasts!$X$9:$AD$9,0))</f>
        <v>0.14271979293860951</v>
      </c>
    </row>
    <row r="46" spans="1:11">
      <c r="A46" s="66" t="str">
        <f t="shared" si="0"/>
        <v>WSX24</v>
      </c>
      <c r="B46" s="66" t="s">
        <v>40</v>
      </c>
      <c r="C46" s="66" t="s">
        <v>31</v>
      </c>
      <c r="D46" s="109">
        <f>INDEX(Forecasts!$X$11:$AD$28,MATCH($B46,Forecasts!$B$11:$B$28,0),MATCH($C46,Forecasts!$X$9:$AD$9,0))</f>
        <v>1271.076</v>
      </c>
      <c r="E46" s="71">
        <f>INDEX(Forecasts!$X$38:$AD$55,MATCH($B46,Forecasts!$B$38:$B$55,0),MATCH($C46,Forecasts!$X$9:$AD$9,0))</f>
        <v>361.63088206518199</v>
      </c>
      <c r="F46" s="107">
        <f>INDEX(Forecasts!$X$65:$AD$82,MATCH($B46,Forecasts!$B$65:$B$82,0),MATCH($C46,Forecasts!$X$9:$AD$9,0))</f>
        <v>0.43030071066995346</v>
      </c>
      <c r="G46" s="107">
        <f>INDEX(Forecasts!$X$92:$AD$109,MATCH($B46,Forecasts!$B$92:$B$109,0),MATCH($C46,Forecasts!$X$9:$AD$9,0))</f>
        <v>0.76597496429471568</v>
      </c>
      <c r="H46" s="107">
        <f>INDEX(Forecasts!$X$119:$AD$136,MATCH($B46,Forecasts!$B$119:$B$136,0),MATCH($C46,Forecasts!$X$9:$AD$9,0))</f>
        <v>0.21548899999999999</v>
      </c>
      <c r="I46" s="107">
        <f>INDEX(Forecasts!$X$146:$AD$163,MATCH($B46,Forecasts!$B$146:$B$163,0),MATCH($C46,Forecasts!$X$9:$AD$9,0))</f>
        <v>0.10973999387637591</v>
      </c>
      <c r="J46" s="111">
        <f>INDEX(Forecasts!$X$173:$AD$190,MATCH($B46,Forecasts!$B$173:$B$190,0),MATCH($C46,Forecasts!$X$9:$AD$9,0))</f>
        <v>0.97906880952501441</v>
      </c>
      <c r="K46" s="107">
        <f>INDEX(Forecasts!$X$200:$AD$217,MATCH($B46,Forecasts!$B$200:$B$217,0),MATCH($C46,Forecasts!$X$9:$AD$9,0))</f>
        <v>0.14583031490395959</v>
      </c>
    </row>
    <row r="47" spans="1:11">
      <c r="A47" s="66" t="str">
        <f t="shared" si="0"/>
        <v>WSX25</v>
      </c>
      <c r="B47" s="66" t="s">
        <v>40</v>
      </c>
      <c r="C47" s="66" t="s">
        <v>32</v>
      </c>
      <c r="D47" s="109">
        <f>INDEX(Forecasts!$X$11:$AD$28,MATCH($B47,Forecasts!$B$11:$B$28,0),MATCH($C47,Forecasts!$X$9:$AD$9,0))</f>
        <v>1282.8720000000001</v>
      </c>
      <c r="E47" s="71">
        <f>INDEX(Forecasts!$X$38:$AD$55,MATCH($B47,Forecasts!$B$38:$B$55,0),MATCH($C47,Forecasts!$X$9:$AD$9,0))</f>
        <v>372.35562042812728</v>
      </c>
      <c r="F47" s="107">
        <f>INDEX(Forecasts!$X$65:$AD$82,MATCH($B47,Forecasts!$B$65:$B$82,0),MATCH($C47,Forecasts!$X$9:$AD$9,0))</f>
        <v>0.43030071066995346</v>
      </c>
      <c r="G47" s="107">
        <f>INDEX(Forecasts!$X$92:$AD$109,MATCH($B47,Forecasts!$B$92:$B$109,0),MATCH($C47,Forecasts!$X$9:$AD$9,0))</f>
        <v>0.78144604376404025</v>
      </c>
      <c r="H47" s="107">
        <f>INDEX(Forecasts!$X$119:$AD$136,MATCH($B47,Forecasts!$B$119:$B$136,0),MATCH($C47,Forecasts!$X$9:$AD$9,0))</f>
        <v>0.21548899999999999</v>
      </c>
      <c r="I47" s="107">
        <f>INDEX(Forecasts!$X$146:$AD$163,MATCH($B47,Forecasts!$B$146:$B$163,0),MATCH($C47,Forecasts!$X$9:$AD$9,0))</f>
        <v>0.10973999387637591</v>
      </c>
      <c r="J47" s="111">
        <f>INDEX(Forecasts!$X$173:$AD$190,MATCH($B47,Forecasts!$B$173:$B$190,0),MATCH($C47,Forecasts!$X$9:$AD$9,0))</f>
        <v>0.97906880952501441</v>
      </c>
      <c r="K47" s="107">
        <f>INDEX(Forecasts!$X$200:$AD$217,MATCH($B47,Forecasts!$B$200:$B$217,0),MATCH($C47,Forecasts!$X$9:$AD$9,0))</f>
        <v>0.1489408368693097</v>
      </c>
    </row>
    <row r="48" spans="1:11">
      <c r="A48" s="66" t="str">
        <f t="shared" ref="A48:A87" si="1">B48&amp;RIGHT(C48,2)</f>
        <v>YKY21</v>
      </c>
      <c r="B48" s="66" t="s">
        <v>41</v>
      </c>
      <c r="C48" s="66" t="s">
        <v>28</v>
      </c>
      <c r="D48" s="109">
        <f>INDEX(Forecasts!$X$11:$AD$28,MATCH($B48,Forecasts!$B$11:$B$28,0),MATCH($C48,Forecasts!$X$9:$AD$9,0))</f>
        <v>2218.79</v>
      </c>
      <c r="E48" s="71">
        <f>INDEX(Forecasts!$X$38:$AD$55,MATCH($B48,Forecasts!$B$38:$B$55,0),MATCH($C48,Forecasts!$X$9:$AD$9,0))</f>
        <v>388.88775301272739</v>
      </c>
      <c r="F48" s="107">
        <f>INDEX(Forecasts!$X$65:$AD$82,MATCH($B48,Forecasts!$B$65:$B$82,0),MATCH($C48,Forecasts!$X$9:$AD$9,0))</f>
        <v>0.89922651790779184</v>
      </c>
      <c r="G48" s="107">
        <f>INDEX(Forecasts!$X$92:$AD$109,MATCH($B48,Forecasts!$B$92:$B$109,0),MATCH($C48,Forecasts!$X$9:$AD$9,0))</f>
        <v>0.60117549459356856</v>
      </c>
      <c r="H48" s="107">
        <f>INDEX(Forecasts!$X$119:$AD$136,MATCH($B48,Forecasts!$B$119:$B$136,0),MATCH($C48,Forecasts!$X$9:$AD$9,0))</f>
        <v>0.28269699999999998</v>
      </c>
      <c r="I48" s="107">
        <f>INDEX(Forecasts!$X$146:$AD$163,MATCH($B48,Forecasts!$B$146:$B$163,0),MATCH($C48,Forecasts!$X$9:$AD$9,0))</f>
        <v>0.16058658878283544</v>
      </c>
      <c r="J48" s="111">
        <f>INDEX(Forecasts!$X$173:$AD$190,MATCH($B48,Forecasts!$B$173:$B$190,0),MATCH($C48,Forecasts!$X$9:$AD$9,0))</f>
        <v>0.95980951350495913</v>
      </c>
      <c r="K48" s="107">
        <f>INDEX(Forecasts!$X$200:$AD$217,MATCH($B48,Forecasts!$B$200:$B$217,0),MATCH($C48,Forecasts!$X$9:$AD$9,0))</f>
        <v>0.10730403145008982</v>
      </c>
    </row>
    <row r="49" spans="1:11">
      <c r="A49" s="66" t="str">
        <f t="shared" si="1"/>
        <v>YKY22</v>
      </c>
      <c r="B49" s="66" t="s">
        <v>41</v>
      </c>
      <c r="C49" s="66" t="s">
        <v>29</v>
      </c>
      <c r="D49" s="109">
        <f>INDEX(Forecasts!$X$11:$AD$28,MATCH($B49,Forecasts!$B$11:$B$28,0),MATCH($C49,Forecasts!$X$9:$AD$9,0))</f>
        <v>2239.7139999999999</v>
      </c>
      <c r="E49" s="71">
        <f>INDEX(Forecasts!$X$38:$AD$55,MATCH($B49,Forecasts!$B$38:$B$55,0),MATCH($C49,Forecasts!$X$9:$AD$9,0))</f>
        <v>399.52321312360374</v>
      </c>
      <c r="F49" s="107">
        <f>INDEX(Forecasts!$X$65:$AD$82,MATCH($B49,Forecasts!$B$65:$B$82,0),MATCH($C49,Forecasts!$X$9:$AD$9,0))</f>
        <v>0.89922651790779184</v>
      </c>
      <c r="G49" s="107">
        <f>INDEX(Forecasts!$X$92:$AD$109,MATCH($B49,Forecasts!$B$92:$B$109,0),MATCH($C49,Forecasts!$X$9:$AD$9,0))</f>
        <v>0.61979389100362092</v>
      </c>
      <c r="H49" s="107">
        <f>INDEX(Forecasts!$X$119:$AD$136,MATCH($B49,Forecasts!$B$119:$B$136,0),MATCH($C49,Forecasts!$X$9:$AD$9,0))</f>
        <v>0.28269699999999998</v>
      </c>
      <c r="I49" s="107">
        <f>INDEX(Forecasts!$X$146:$AD$163,MATCH($B49,Forecasts!$B$146:$B$163,0),MATCH($C49,Forecasts!$X$9:$AD$9,0))</f>
        <v>0.16058658878283544</v>
      </c>
      <c r="J49" s="111">
        <f>INDEX(Forecasts!$X$173:$AD$190,MATCH($B49,Forecasts!$B$173:$B$190,0),MATCH($C49,Forecasts!$X$9:$AD$9,0))</f>
        <v>0.95980951350495913</v>
      </c>
      <c r="K49" s="107">
        <f>INDEX(Forecasts!$X$200:$AD$217,MATCH($B49,Forecasts!$B$200:$B$217,0),MATCH($C49,Forecasts!$X$9:$AD$9,0))</f>
        <v>0.11024762061067302</v>
      </c>
    </row>
    <row r="50" spans="1:11">
      <c r="A50" s="66" t="str">
        <f t="shared" si="1"/>
        <v>YKY23</v>
      </c>
      <c r="B50" s="66" t="s">
        <v>41</v>
      </c>
      <c r="C50" s="66" t="s">
        <v>30</v>
      </c>
      <c r="D50" s="109">
        <f>INDEX(Forecasts!$X$11:$AD$28,MATCH($B50,Forecasts!$B$11:$B$28,0),MATCH($C50,Forecasts!$X$9:$AD$9,0))</f>
        <v>2260.739</v>
      </c>
      <c r="E50" s="71">
        <f>INDEX(Forecasts!$X$38:$AD$55,MATCH($B50,Forecasts!$B$38:$B$55,0),MATCH($C50,Forecasts!$X$9:$AD$9,0))</f>
        <v>410.4413588425619</v>
      </c>
      <c r="F50" s="107">
        <f>INDEX(Forecasts!$X$65:$AD$82,MATCH($B50,Forecasts!$B$65:$B$82,0),MATCH($C50,Forecasts!$X$9:$AD$9,0))</f>
        <v>0.89922651790779184</v>
      </c>
      <c r="G50" s="107">
        <f>INDEX(Forecasts!$X$92:$AD$109,MATCH($B50,Forecasts!$B$92:$B$109,0),MATCH($C50,Forecasts!$X$9:$AD$9,0))</f>
        <v>0.63684515434908551</v>
      </c>
      <c r="H50" s="107">
        <f>INDEX(Forecasts!$X$119:$AD$136,MATCH($B50,Forecasts!$B$119:$B$136,0),MATCH($C50,Forecasts!$X$9:$AD$9,0))</f>
        <v>0.28269699999999998</v>
      </c>
      <c r="I50" s="107">
        <f>INDEX(Forecasts!$X$146:$AD$163,MATCH($B50,Forecasts!$B$146:$B$163,0),MATCH($C50,Forecasts!$X$9:$AD$9,0))</f>
        <v>0.16058658878283544</v>
      </c>
      <c r="J50" s="111">
        <f>INDEX(Forecasts!$X$173:$AD$190,MATCH($B50,Forecasts!$B$173:$B$190,0),MATCH($C50,Forecasts!$X$9:$AD$9,0))</f>
        <v>0.95980951350495913</v>
      </c>
      <c r="K50" s="107">
        <f>INDEX(Forecasts!$X$200:$AD$217,MATCH($B50,Forecasts!$B$200:$B$217,0),MATCH($C50,Forecasts!$X$9:$AD$9,0))</f>
        <v>0.11319120977125621</v>
      </c>
    </row>
    <row r="51" spans="1:11">
      <c r="A51" s="66" t="str">
        <f t="shared" si="1"/>
        <v>YKY24</v>
      </c>
      <c r="B51" s="66" t="s">
        <v>41</v>
      </c>
      <c r="C51" s="66" t="s">
        <v>31</v>
      </c>
      <c r="D51" s="109">
        <f>INDEX(Forecasts!$X$11:$AD$28,MATCH($B51,Forecasts!$B$11:$B$28,0),MATCH($C51,Forecasts!$X$9:$AD$9,0))</f>
        <v>2281.7280000000001</v>
      </c>
      <c r="E51" s="71">
        <f>INDEX(Forecasts!$X$38:$AD$55,MATCH($B51,Forecasts!$B$38:$B$55,0),MATCH($C51,Forecasts!$X$9:$AD$9,0))</f>
        <v>421.75395807610693</v>
      </c>
      <c r="F51" s="107">
        <f>INDEX(Forecasts!$X$65:$AD$82,MATCH($B51,Forecasts!$B$65:$B$82,0),MATCH($C51,Forecasts!$X$9:$AD$9,0))</f>
        <v>0.89922651790779184</v>
      </c>
      <c r="G51" s="107">
        <f>INDEX(Forecasts!$X$92:$AD$109,MATCH($B51,Forecasts!$B$92:$B$109,0),MATCH($C51,Forecasts!$X$9:$AD$9,0))</f>
        <v>0.65245352110110122</v>
      </c>
      <c r="H51" s="107">
        <f>INDEX(Forecasts!$X$119:$AD$136,MATCH($B51,Forecasts!$B$119:$B$136,0),MATCH($C51,Forecasts!$X$9:$AD$9,0))</f>
        <v>0.28269699999999998</v>
      </c>
      <c r="I51" s="107">
        <f>INDEX(Forecasts!$X$146:$AD$163,MATCH($B51,Forecasts!$B$146:$B$163,0),MATCH($C51,Forecasts!$X$9:$AD$9,0))</f>
        <v>0.16058658878283544</v>
      </c>
      <c r="J51" s="111">
        <f>INDEX(Forecasts!$X$173:$AD$190,MATCH($B51,Forecasts!$B$173:$B$190,0),MATCH($C51,Forecasts!$X$9:$AD$9,0))</f>
        <v>0.95980951350495913</v>
      </c>
      <c r="K51" s="107">
        <f>INDEX(Forecasts!$X$200:$AD$217,MATCH($B51,Forecasts!$B$200:$B$217,0),MATCH($C51,Forecasts!$X$9:$AD$9,0))</f>
        <v>0.11613479893183939</v>
      </c>
    </row>
    <row r="52" spans="1:11">
      <c r="A52" s="66" t="str">
        <f t="shared" si="1"/>
        <v>YKY25</v>
      </c>
      <c r="B52" s="66" t="s">
        <v>41</v>
      </c>
      <c r="C52" s="66" t="s">
        <v>32</v>
      </c>
      <c r="D52" s="109">
        <f>INDEX(Forecasts!$X$11:$AD$28,MATCH($B52,Forecasts!$B$11:$B$28,0),MATCH($C52,Forecasts!$X$9:$AD$9,0))</f>
        <v>2302.7640000000001</v>
      </c>
      <c r="E52" s="71">
        <f>INDEX(Forecasts!$X$38:$AD$55,MATCH($B52,Forecasts!$B$38:$B$55,0),MATCH($C52,Forecasts!$X$9:$AD$9,0))</f>
        <v>433.22602344947279</v>
      </c>
      <c r="F52" s="107">
        <f>INDEX(Forecasts!$X$65:$AD$82,MATCH($B52,Forecasts!$B$65:$B$82,0),MATCH($C52,Forecasts!$X$9:$AD$9,0))</f>
        <v>0.89922651790779184</v>
      </c>
      <c r="G52" s="107">
        <f>INDEX(Forecasts!$X$92:$AD$109,MATCH($B52,Forecasts!$B$92:$B$109,0),MATCH($C52,Forecasts!$X$9:$AD$9,0))</f>
        <v>0.66675991264956946</v>
      </c>
      <c r="H52" s="107">
        <f>INDEX(Forecasts!$X$119:$AD$136,MATCH($B52,Forecasts!$B$119:$B$136,0),MATCH($C52,Forecasts!$X$9:$AD$9,0))</f>
        <v>0.28269699999999998</v>
      </c>
      <c r="I52" s="107">
        <f>INDEX(Forecasts!$X$146:$AD$163,MATCH($B52,Forecasts!$B$146:$B$163,0),MATCH($C52,Forecasts!$X$9:$AD$9,0))</f>
        <v>0.16058658878283544</v>
      </c>
      <c r="J52" s="111">
        <f>INDEX(Forecasts!$X$173:$AD$190,MATCH($B52,Forecasts!$B$173:$B$190,0),MATCH($C52,Forecasts!$X$9:$AD$9,0))</f>
        <v>0.95980951350495913</v>
      </c>
      <c r="K52" s="107">
        <f>INDEX(Forecasts!$X$200:$AD$217,MATCH($B52,Forecasts!$B$200:$B$217,0),MATCH($C52,Forecasts!$X$9:$AD$9,0))</f>
        <v>0.1190783880924226</v>
      </c>
    </row>
    <row r="53" spans="1:11">
      <c r="A53" s="66" t="str">
        <f t="shared" si="1"/>
        <v>AFW21</v>
      </c>
      <c r="B53" s="66" t="s">
        <v>42</v>
      </c>
      <c r="C53" s="66" t="s">
        <v>28</v>
      </c>
      <c r="D53" s="109">
        <f>INDEX(Forecasts!$X$11:$AD$28,MATCH($B53,Forecasts!$B$11:$B$28,0),MATCH($C53,Forecasts!$X$9:$AD$9,0))</f>
        <v>1400.107</v>
      </c>
      <c r="E53" s="71">
        <f>INDEX(Forecasts!$X$38:$AD$55,MATCH($B53,Forecasts!$B$38:$B$55,0),MATCH($C53,Forecasts!$X$9:$AD$9,0))</f>
        <v>188.13555416873356</v>
      </c>
      <c r="F53" s="107">
        <f>INDEX(Forecasts!$X$65:$AD$82,MATCH($B53,Forecasts!$B$65:$B$82,0),MATCH($C53,Forecasts!$X$9:$AD$9,0))</f>
        <v>0</v>
      </c>
      <c r="G53" s="107">
        <f>INDEX(Forecasts!$X$92:$AD$109,MATCH($B53,Forecasts!$B$92:$B$109,0),MATCH($C53,Forecasts!$X$9:$AD$9,0))</f>
        <v>0.68817084000531425</v>
      </c>
      <c r="H53" s="107">
        <f>INDEX(Forecasts!$X$119:$AD$136,MATCH($B53,Forecasts!$B$119:$B$136,0),MATCH($C53,Forecasts!$X$9:$AD$9,0))</f>
        <v>0.26967800000000003</v>
      </c>
      <c r="I53" s="107">
        <f>INDEX(Forecasts!$X$146:$AD$163,MATCH($B53,Forecasts!$B$146:$B$163,0),MATCH($C53,Forecasts!$X$9:$AD$9,0))</f>
        <v>0.12333792174925624</v>
      </c>
      <c r="J53" s="111">
        <f>INDEX(Forecasts!$X$173:$AD$190,MATCH($B53,Forecasts!$B$173:$B$190,0),MATCH($C53,Forecasts!$X$9:$AD$9,0))</f>
        <v>0.97604368933921781</v>
      </c>
      <c r="K53" s="107">
        <f>INDEX(Forecasts!$X$200:$AD$217,MATCH($B53,Forecasts!$B$200:$B$217,0),MATCH($C53,Forecasts!$X$9:$AD$9,0))</f>
        <v>0.15905236409291601</v>
      </c>
    </row>
    <row r="54" spans="1:11">
      <c r="A54" s="66" t="str">
        <f t="shared" si="1"/>
        <v>AFW22</v>
      </c>
      <c r="B54" s="66" t="s">
        <v>42</v>
      </c>
      <c r="C54" s="66" t="s">
        <v>29</v>
      </c>
      <c r="D54" s="109">
        <f>INDEX(Forecasts!$X$11:$AD$28,MATCH($B54,Forecasts!$B$11:$B$28,0),MATCH($C54,Forecasts!$X$9:$AD$9,0))</f>
        <v>1415.6659999999999</v>
      </c>
      <c r="E54" s="71">
        <f>INDEX(Forecasts!$X$38:$AD$55,MATCH($B54,Forecasts!$B$38:$B$55,0),MATCH($C54,Forecasts!$X$9:$AD$9,0))</f>
        <v>194.45389603377151</v>
      </c>
      <c r="F54" s="107">
        <f>INDEX(Forecasts!$X$65:$AD$82,MATCH($B54,Forecasts!$B$65:$B$82,0),MATCH($C54,Forecasts!$X$9:$AD$9,0))</f>
        <v>0</v>
      </c>
      <c r="G54" s="107">
        <f>INDEX(Forecasts!$X$92:$AD$109,MATCH($B54,Forecasts!$B$92:$B$109,0),MATCH($C54,Forecasts!$X$9:$AD$9,0))</f>
        <v>0.7474912306394137</v>
      </c>
      <c r="H54" s="107">
        <f>INDEX(Forecasts!$X$119:$AD$136,MATCH($B54,Forecasts!$B$119:$B$136,0),MATCH($C54,Forecasts!$X$9:$AD$9,0))</f>
        <v>0.26967800000000003</v>
      </c>
      <c r="I54" s="107">
        <f>INDEX(Forecasts!$X$146:$AD$163,MATCH($B54,Forecasts!$B$146:$B$163,0),MATCH($C54,Forecasts!$X$9:$AD$9,0))</f>
        <v>0.12333792174925624</v>
      </c>
      <c r="J54" s="111">
        <f>INDEX(Forecasts!$X$173:$AD$190,MATCH($B54,Forecasts!$B$173:$B$190,0),MATCH($C54,Forecasts!$X$9:$AD$9,0))</f>
        <v>0.97604368933921781</v>
      </c>
      <c r="K54" s="107">
        <f>INDEX(Forecasts!$X$200:$AD$217,MATCH($B54,Forecasts!$B$200:$B$217,0),MATCH($C54,Forecasts!$X$9:$AD$9,0))</f>
        <v>0.16293464280034611</v>
      </c>
    </row>
    <row r="55" spans="1:11">
      <c r="A55" s="66" t="str">
        <f t="shared" si="1"/>
        <v>AFW23</v>
      </c>
      <c r="B55" s="66" t="s">
        <v>42</v>
      </c>
      <c r="C55" s="66" t="s">
        <v>30</v>
      </c>
      <c r="D55" s="109">
        <f>INDEX(Forecasts!$X$11:$AD$28,MATCH($B55,Forecasts!$B$11:$B$28,0),MATCH($C55,Forecasts!$X$9:$AD$9,0))</f>
        <v>1429.373</v>
      </c>
      <c r="E55" s="71">
        <f>INDEX(Forecasts!$X$38:$AD$55,MATCH($B55,Forecasts!$B$38:$B$55,0),MATCH($C55,Forecasts!$X$9:$AD$9,0))</f>
        <v>199.1065094028757</v>
      </c>
      <c r="F55" s="107">
        <f>INDEX(Forecasts!$X$65:$AD$82,MATCH($B55,Forecasts!$B$65:$B$82,0),MATCH($C55,Forecasts!$X$9:$AD$9,0))</f>
        <v>0</v>
      </c>
      <c r="G55" s="107">
        <f>INDEX(Forecasts!$X$92:$AD$109,MATCH($B55,Forecasts!$B$92:$B$109,0),MATCH($C55,Forecasts!$X$9:$AD$9,0))</f>
        <v>0.80480679581477255</v>
      </c>
      <c r="H55" s="107">
        <f>INDEX(Forecasts!$X$119:$AD$136,MATCH($B55,Forecasts!$B$119:$B$136,0),MATCH($C55,Forecasts!$X$9:$AD$9,0))</f>
        <v>0.26967800000000003</v>
      </c>
      <c r="I55" s="107">
        <f>INDEX(Forecasts!$X$146:$AD$163,MATCH($B55,Forecasts!$B$146:$B$163,0),MATCH($C55,Forecasts!$X$9:$AD$9,0))</f>
        <v>0.12333792174925624</v>
      </c>
      <c r="J55" s="111">
        <f>INDEX(Forecasts!$X$173:$AD$190,MATCH($B55,Forecasts!$B$173:$B$190,0),MATCH($C55,Forecasts!$X$9:$AD$9,0))</f>
        <v>0.97604368933921781</v>
      </c>
      <c r="K55" s="107">
        <f>INDEX(Forecasts!$X$200:$AD$217,MATCH($B55,Forecasts!$B$200:$B$217,0),MATCH($C55,Forecasts!$X$9:$AD$9,0))</f>
        <v>0.16681692150777622</v>
      </c>
    </row>
    <row r="56" spans="1:11">
      <c r="A56" s="66" t="str">
        <f t="shared" si="1"/>
        <v>AFW24</v>
      </c>
      <c r="B56" s="66" t="s">
        <v>42</v>
      </c>
      <c r="C56" s="66" t="s">
        <v>31</v>
      </c>
      <c r="D56" s="109">
        <f>INDEX(Forecasts!$X$11:$AD$28,MATCH($B56,Forecasts!$B$11:$B$28,0),MATCH($C56,Forecasts!$X$9:$AD$9,0))</f>
        <v>1443.078</v>
      </c>
      <c r="E56" s="71">
        <f>INDEX(Forecasts!$X$38:$AD$55,MATCH($B56,Forecasts!$B$38:$B$55,0),MATCH($C56,Forecasts!$X$9:$AD$9,0))</f>
        <v>203.4382607036467</v>
      </c>
      <c r="F56" s="107">
        <f>INDEX(Forecasts!$X$65:$AD$82,MATCH($B56,Forecasts!$B$65:$B$82,0),MATCH($C56,Forecasts!$X$9:$AD$9,0))</f>
        <v>0</v>
      </c>
      <c r="G56" s="107">
        <f>INDEX(Forecasts!$X$92:$AD$109,MATCH($B56,Forecasts!$B$92:$B$109,0),MATCH($C56,Forecasts!$X$9:$AD$9,0))</f>
        <v>0.86316019952240519</v>
      </c>
      <c r="H56" s="107">
        <f>INDEX(Forecasts!$X$119:$AD$136,MATCH($B56,Forecasts!$B$119:$B$136,0),MATCH($C56,Forecasts!$X$9:$AD$9,0))</f>
        <v>0.26967800000000003</v>
      </c>
      <c r="I56" s="107">
        <f>INDEX(Forecasts!$X$146:$AD$163,MATCH($B56,Forecasts!$B$146:$B$163,0),MATCH($C56,Forecasts!$X$9:$AD$9,0))</f>
        <v>0.12333792174925624</v>
      </c>
      <c r="J56" s="111">
        <f>INDEX(Forecasts!$X$173:$AD$190,MATCH($B56,Forecasts!$B$173:$B$190,0),MATCH($C56,Forecasts!$X$9:$AD$9,0))</f>
        <v>0.97604368933921781</v>
      </c>
      <c r="K56" s="107">
        <f>INDEX(Forecasts!$X$200:$AD$217,MATCH($B56,Forecasts!$B$200:$B$217,0),MATCH($C56,Forecasts!$X$9:$AD$9,0))</f>
        <v>0.17069920021520632</v>
      </c>
    </row>
    <row r="57" spans="1:11">
      <c r="A57" s="66" t="str">
        <f t="shared" si="1"/>
        <v>AFW25</v>
      </c>
      <c r="B57" s="66" t="s">
        <v>42</v>
      </c>
      <c r="C57" s="66" t="s">
        <v>32</v>
      </c>
      <c r="D57" s="109">
        <f>INDEX(Forecasts!$X$11:$AD$28,MATCH($B57,Forecasts!$B$11:$B$28,0),MATCH($C57,Forecasts!$X$9:$AD$9,0))</f>
        <v>1456.7839999999999</v>
      </c>
      <c r="E57" s="71">
        <f>INDEX(Forecasts!$X$38:$AD$55,MATCH($B57,Forecasts!$B$38:$B$55,0),MATCH($C57,Forecasts!$X$9:$AD$9,0))</f>
        <v>203.04949931188986</v>
      </c>
      <c r="F57" s="107">
        <f>INDEX(Forecasts!$X$65:$AD$82,MATCH($B57,Forecasts!$B$65:$B$82,0),MATCH($C57,Forecasts!$X$9:$AD$9,0))</f>
        <v>0</v>
      </c>
      <c r="G57" s="107">
        <f>INDEX(Forecasts!$X$92:$AD$109,MATCH($B57,Forecasts!$B$92:$B$109,0),MATCH($C57,Forecasts!$X$9:$AD$9,0))</f>
        <v>0.90895963554024928</v>
      </c>
      <c r="H57" s="107">
        <f>INDEX(Forecasts!$X$119:$AD$136,MATCH($B57,Forecasts!$B$119:$B$136,0),MATCH($C57,Forecasts!$X$9:$AD$9,0))</f>
        <v>0.26967800000000003</v>
      </c>
      <c r="I57" s="107">
        <f>INDEX(Forecasts!$X$146:$AD$163,MATCH($B57,Forecasts!$B$146:$B$163,0),MATCH($C57,Forecasts!$X$9:$AD$9,0))</f>
        <v>0.12333792174925624</v>
      </c>
      <c r="J57" s="111">
        <f>INDEX(Forecasts!$X$173:$AD$190,MATCH($B57,Forecasts!$B$173:$B$190,0),MATCH($C57,Forecasts!$X$9:$AD$9,0))</f>
        <v>0.97604368933921781</v>
      </c>
      <c r="K57" s="107">
        <f>INDEX(Forecasts!$X$200:$AD$217,MATCH($B57,Forecasts!$B$200:$B$217,0),MATCH($C57,Forecasts!$X$9:$AD$9,0))</f>
        <v>0.17458147892263642</v>
      </c>
    </row>
    <row r="58" spans="1:11">
      <c r="A58" s="66" t="str">
        <f t="shared" si="1"/>
        <v>BRL21</v>
      </c>
      <c r="B58" s="66" t="s">
        <v>43</v>
      </c>
      <c r="C58" s="66" t="s">
        <v>28</v>
      </c>
      <c r="D58" s="109">
        <f>INDEX(Forecasts!$X$11:$AD$28,MATCH($B58,Forecasts!$B$11:$B$28,0),MATCH($C58,Forecasts!$X$9:$AD$9,0))</f>
        <v>508.06900000000002</v>
      </c>
      <c r="E58" s="71">
        <f>INDEX(Forecasts!$X$38:$AD$55,MATCH($B58,Forecasts!$B$38:$B$55,0),MATCH($C58,Forecasts!$X$9:$AD$9,0))</f>
        <v>185.39309508776736</v>
      </c>
      <c r="F58" s="107">
        <f>INDEX(Forecasts!$X$65:$AD$82,MATCH($B58,Forecasts!$B$65:$B$82,0),MATCH($C58,Forecasts!$X$9:$AD$9,0))</f>
        <v>0</v>
      </c>
      <c r="G58" s="107">
        <f>INDEX(Forecasts!$X$92:$AD$109,MATCH($B58,Forecasts!$B$92:$B$109,0),MATCH($C58,Forecasts!$X$9:$AD$9,0))</f>
        <v>0.55848571710981509</v>
      </c>
      <c r="H58" s="107">
        <f>INDEX(Forecasts!$X$119:$AD$136,MATCH($B58,Forecasts!$B$119:$B$136,0),MATCH($C58,Forecasts!$X$9:$AD$9,0))</f>
        <v>0.23167400000000002</v>
      </c>
      <c r="I58" s="107">
        <f>INDEX(Forecasts!$X$146:$AD$163,MATCH($B58,Forecasts!$B$146:$B$163,0),MATCH($C58,Forecasts!$X$9:$AD$9,0))</f>
        <v>0.12577482052871727</v>
      </c>
      <c r="J58" s="111">
        <f>INDEX(Forecasts!$X$173:$AD$190,MATCH($B58,Forecasts!$B$173:$B$190,0),MATCH($C58,Forecasts!$X$9:$AD$9,0))</f>
        <v>0.97815939176777089</v>
      </c>
      <c r="K58" s="107">
        <f>INDEX(Forecasts!$X$200:$AD$217,MATCH($B58,Forecasts!$B$200:$B$217,0),MATCH($C58,Forecasts!$X$9:$AD$9,0))</f>
        <v>0.15462062759133322</v>
      </c>
    </row>
    <row r="59" spans="1:11">
      <c r="A59" s="66" t="str">
        <f t="shared" si="1"/>
        <v>BRL22</v>
      </c>
      <c r="B59" s="66" t="s">
        <v>43</v>
      </c>
      <c r="C59" s="66" t="s">
        <v>29</v>
      </c>
      <c r="D59" s="109">
        <f>INDEX(Forecasts!$X$11:$AD$28,MATCH($B59,Forecasts!$B$11:$B$28,0),MATCH($C59,Forecasts!$X$9:$AD$9,0))</f>
        <v>514.02</v>
      </c>
      <c r="E59" s="71">
        <f>INDEX(Forecasts!$X$38:$AD$55,MATCH($B59,Forecasts!$B$38:$B$55,0),MATCH($C59,Forecasts!$X$9:$AD$9,0))</f>
        <v>188.45692813387157</v>
      </c>
      <c r="F59" s="107">
        <f>INDEX(Forecasts!$X$65:$AD$82,MATCH($B59,Forecasts!$B$65:$B$82,0),MATCH($C59,Forecasts!$X$9:$AD$9,0))</f>
        <v>0</v>
      </c>
      <c r="G59" s="107">
        <f>INDEX(Forecasts!$X$92:$AD$109,MATCH($B59,Forecasts!$B$92:$B$109,0),MATCH($C59,Forecasts!$X$9:$AD$9,0))</f>
        <v>0.57628111273792093</v>
      </c>
      <c r="H59" s="107">
        <f>INDEX(Forecasts!$X$119:$AD$136,MATCH($B59,Forecasts!$B$119:$B$136,0),MATCH($C59,Forecasts!$X$9:$AD$9,0))</f>
        <v>0.23167400000000002</v>
      </c>
      <c r="I59" s="107">
        <f>INDEX(Forecasts!$X$146:$AD$163,MATCH($B59,Forecasts!$B$146:$B$163,0),MATCH($C59,Forecasts!$X$9:$AD$9,0))</f>
        <v>0.12577482052871727</v>
      </c>
      <c r="J59" s="111">
        <f>INDEX(Forecasts!$X$173:$AD$190,MATCH($B59,Forecasts!$B$173:$B$190,0),MATCH($C59,Forecasts!$X$9:$AD$9,0))</f>
        <v>0.97815939176777089</v>
      </c>
      <c r="K59" s="107">
        <f>INDEX(Forecasts!$X$200:$AD$217,MATCH($B59,Forecasts!$B$200:$B$217,0),MATCH($C59,Forecasts!$X$9:$AD$9,0))</f>
        <v>0.15880522549538645</v>
      </c>
    </row>
    <row r="60" spans="1:11">
      <c r="A60" s="66" t="str">
        <f t="shared" si="1"/>
        <v>BRL23</v>
      </c>
      <c r="B60" s="66" t="s">
        <v>43</v>
      </c>
      <c r="C60" s="66" t="s">
        <v>30</v>
      </c>
      <c r="D60" s="109">
        <f>INDEX(Forecasts!$X$11:$AD$28,MATCH($B60,Forecasts!$B$11:$B$28,0),MATCH($C60,Forecasts!$X$9:$AD$9,0))</f>
        <v>519.48599999999999</v>
      </c>
      <c r="E60" s="71">
        <f>INDEX(Forecasts!$X$38:$AD$55,MATCH($B60,Forecasts!$B$38:$B$55,0),MATCH($C60,Forecasts!$X$9:$AD$9,0))</f>
        <v>191.29488727362539</v>
      </c>
      <c r="F60" s="107">
        <f>INDEX(Forecasts!$X$65:$AD$82,MATCH($B60,Forecasts!$B$65:$B$82,0),MATCH($C60,Forecasts!$X$9:$AD$9,0))</f>
        <v>0</v>
      </c>
      <c r="G60" s="107">
        <f>INDEX(Forecasts!$X$92:$AD$109,MATCH($B60,Forecasts!$B$92:$B$109,0),MATCH($C60,Forecasts!$X$9:$AD$9,0))</f>
        <v>0.59269917914051184</v>
      </c>
      <c r="H60" s="107">
        <f>INDEX(Forecasts!$X$119:$AD$136,MATCH($B60,Forecasts!$B$119:$B$136,0),MATCH($C60,Forecasts!$X$9:$AD$9,0))</f>
        <v>0.23167400000000002</v>
      </c>
      <c r="I60" s="107">
        <f>INDEX(Forecasts!$X$146:$AD$163,MATCH($B60,Forecasts!$B$146:$B$163,0),MATCH($C60,Forecasts!$X$9:$AD$9,0))</f>
        <v>0.12577482052871727</v>
      </c>
      <c r="J60" s="111">
        <f>INDEX(Forecasts!$X$173:$AD$190,MATCH($B60,Forecasts!$B$173:$B$190,0),MATCH($C60,Forecasts!$X$9:$AD$9,0))</f>
        <v>0.97815939176777089</v>
      </c>
      <c r="K60" s="107">
        <f>INDEX(Forecasts!$X$200:$AD$217,MATCH($B60,Forecasts!$B$200:$B$217,0),MATCH($C60,Forecasts!$X$9:$AD$9,0))</f>
        <v>0.16298982339943965</v>
      </c>
    </row>
    <row r="61" spans="1:11">
      <c r="A61" s="66" t="str">
        <f t="shared" si="1"/>
        <v>BRL24</v>
      </c>
      <c r="B61" s="66" t="s">
        <v>43</v>
      </c>
      <c r="C61" s="66" t="s">
        <v>31</v>
      </c>
      <c r="D61" s="109">
        <f>INDEX(Forecasts!$X$11:$AD$28,MATCH($B61,Forecasts!$B$11:$B$28,0),MATCH($C61,Forecasts!$X$9:$AD$9,0))</f>
        <v>524.86</v>
      </c>
      <c r="E61" s="71">
        <f>INDEX(Forecasts!$X$38:$AD$55,MATCH($B61,Forecasts!$B$38:$B$55,0),MATCH($C61,Forecasts!$X$9:$AD$9,0))</f>
        <v>194.4913067473841</v>
      </c>
      <c r="F61" s="107">
        <f>INDEX(Forecasts!$X$65:$AD$82,MATCH($B61,Forecasts!$B$65:$B$82,0),MATCH($C61,Forecasts!$X$9:$AD$9,0))</f>
        <v>0</v>
      </c>
      <c r="G61" s="107">
        <f>INDEX(Forecasts!$X$92:$AD$109,MATCH($B61,Forecasts!$B$92:$B$109,0),MATCH($C61,Forecasts!$X$9:$AD$9,0))</f>
        <v>0.6084978688430589</v>
      </c>
      <c r="H61" s="107">
        <f>INDEX(Forecasts!$X$119:$AD$136,MATCH($B61,Forecasts!$B$119:$B$136,0),MATCH($C61,Forecasts!$X$9:$AD$9,0))</f>
        <v>0.23167400000000002</v>
      </c>
      <c r="I61" s="107">
        <f>INDEX(Forecasts!$X$146:$AD$163,MATCH($B61,Forecasts!$B$146:$B$163,0),MATCH($C61,Forecasts!$X$9:$AD$9,0))</f>
        <v>0.12577482052871727</v>
      </c>
      <c r="J61" s="111">
        <f>INDEX(Forecasts!$X$173:$AD$190,MATCH($B61,Forecasts!$B$173:$B$190,0),MATCH($C61,Forecasts!$X$9:$AD$9,0))</f>
        <v>0.97815939176777089</v>
      </c>
      <c r="K61" s="107">
        <f>INDEX(Forecasts!$X$200:$AD$217,MATCH($B61,Forecasts!$B$200:$B$217,0),MATCH($C61,Forecasts!$X$9:$AD$9,0))</f>
        <v>0.16717442130349286</v>
      </c>
    </row>
    <row r="62" spans="1:11">
      <c r="A62" s="66" t="str">
        <f t="shared" si="1"/>
        <v>BRL25</v>
      </c>
      <c r="B62" s="66" t="s">
        <v>43</v>
      </c>
      <c r="C62" s="66" t="s">
        <v>32</v>
      </c>
      <c r="D62" s="109">
        <f>INDEX(Forecasts!$X$11:$AD$28,MATCH($B62,Forecasts!$B$11:$B$28,0),MATCH($C62,Forecasts!$X$9:$AD$9,0))</f>
        <v>530.11</v>
      </c>
      <c r="E62" s="71">
        <f>INDEX(Forecasts!$X$38:$AD$55,MATCH($B62,Forecasts!$B$38:$B$55,0),MATCH($C62,Forecasts!$X$9:$AD$9,0))</f>
        <v>197.10021575932032</v>
      </c>
      <c r="F62" s="107">
        <f>INDEX(Forecasts!$X$65:$AD$82,MATCH($B62,Forecasts!$B$65:$B$82,0),MATCH($C62,Forecasts!$X$9:$AD$9,0))</f>
        <v>0</v>
      </c>
      <c r="G62" s="107">
        <f>INDEX(Forecasts!$X$92:$AD$109,MATCH($B62,Forecasts!$B$92:$B$109,0),MATCH($C62,Forecasts!$X$9:$AD$9,0))</f>
        <v>0.62365184484389791</v>
      </c>
      <c r="H62" s="107">
        <f>INDEX(Forecasts!$X$119:$AD$136,MATCH($B62,Forecasts!$B$119:$B$136,0),MATCH($C62,Forecasts!$X$9:$AD$9,0))</f>
        <v>0.23167400000000002</v>
      </c>
      <c r="I62" s="107">
        <f>INDEX(Forecasts!$X$146:$AD$163,MATCH($B62,Forecasts!$B$146:$B$163,0),MATCH($C62,Forecasts!$X$9:$AD$9,0))</f>
        <v>0.12577482052871727</v>
      </c>
      <c r="J62" s="111">
        <f>INDEX(Forecasts!$X$173:$AD$190,MATCH($B62,Forecasts!$B$173:$B$190,0),MATCH($C62,Forecasts!$X$9:$AD$9,0))</f>
        <v>0.97815939176777089</v>
      </c>
      <c r="K62" s="107">
        <f>INDEX(Forecasts!$X$200:$AD$217,MATCH($B62,Forecasts!$B$200:$B$217,0),MATCH($C62,Forecasts!$X$9:$AD$9,0))</f>
        <v>0.17135901920754609</v>
      </c>
    </row>
    <row r="63" spans="1:11">
      <c r="A63" s="66" t="str">
        <f t="shared" si="1"/>
        <v>DVW21</v>
      </c>
      <c r="B63" s="66" t="s">
        <v>44</v>
      </c>
      <c r="C63" s="66" t="s">
        <v>28</v>
      </c>
      <c r="D63" s="109">
        <f>INDEX(Forecasts!$X$11:$AD$28,MATCH($B63,Forecasts!$B$11:$B$28,0),MATCH($C63,Forecasts!$X$9:$AD$9,0))</f>
        <v>118.19099999999999</v>
      </c>
      <c r="E63" s="71">
        <f>INDEX(Forecasts!$X$38:$AD$55,MATCH($B63,Forecasts!$B$38:$B$55,0),MATCH($C63,Forecasts!$X$9:$AD$9,0))</f>
        <v>147.50991262775224</v>
      </c>
      <c r="F63" s="107">
        <f>INDEX(Forecasts!$X$65:$AD$82,MATCH($B63,Forecasts!$B$65:$B$82,0),MATCH($C63,Forecasts!$X$9:$AD$9,0))</f>
        <v>0</v>
      </c>
      <c r="G63" s="107">
        <f>INDEX(Forecasts!$X$92:$AD$109,MATCH($B63,Forecasts!$B$92:$B$109,0),MATCH($C63,Forecasts!$X$9:$AD$9,0))</f>
        <v>0.65850973751058428</v>
      </c>
      <c r="H63" s="107">
        <f>INDEX(Forecasts!$X$119:$AD$136,MATCH($B63,Forecasts!$B$119:$B$136,0),MATCH($C63,Forecasts!$X$9:$AD$9,0))</f>
        <v>0.26331499999999997</v>
      </c>
      <c r="I63" s="107">
        <f>INDEX(Forecasts!$X$146:$AD$163,MATCH($B63,Forecasts!$B$146:$B$163,0),MATCH($C63,Forecasts!$X$9:$AD$9,0))</f>
        <v>0.13768395221218854</v>
      </c>
      <c r="J63" s="111">
        <f>INDEX(Forecasts!$X$173:$AD$190,MATCH($B63,Forecasts!$B$173:$B$190,0),MATCH($C63,Forecasts!$X$9:$AD$9,0))</f>
        <v>0.97635347737690892</v>
      </c>
      <c r="K63" s="107">
        <f>INDEX(Forecasts!$X$200:$AD$217,MATCH($B63,Forecasts!$B$200:$B$217,0),MATCH($C63,Forecasts!$X$9:$AD$9,0))</f>
        <v>8.5465218000319546E-2</v>
      </c>
    </row>
    <row r="64" spans="1:11">
      <c r="A64" s="66" t="str">
        <f t="shared" si="1"/>
        <v>DVW22</v>
      </c>
      <c r="B64" s="66" t="s">
        <v>44</v>
      </c>
      <c r="C64" s="66" t="s">
        <v>29</v>
      </c>
      <c r="D64" s="109">
        <f>INDEX(Forecasts!$X$11:$AD$28,MATCH($B64,Forecasts!$B$11:$B$28,0),MATCH($C64,Forecasts!$X$9:$AD$9,0))</f>
        <v>118.91539999999999</v>
      </c>
      <c r="E64" s="71">
        <f>INDEX(Forecasts!$X$38:$AD$55,MATCH($B64,Forecasts!$B$38:$B$55,0),MATCH($C64,Forecasts!$X$9:$AD$9,0))</f>
        <v>147.49053121484053</v>
      </c>
      <c r="F64" s="107">
        <f>INDEX(Forecasts!$X$65:$AD$82,MATCH($B64,Forecasts!$B$65:$B$82,0),MATCH($C64,Forecasts!$X$9:$AD$9,0))</f>
        <v>0</v>
      </c>
      <c r="G64" s="107">
        <f>INDEX(Forecasts!$X$92:$AD$109,MATCH($B64,Forecasts!$B$92:$B$109,0),MATCH($C64,Forecasts!$X$9:$AD$9,0))</f>
        <v>0.67171589665909281</v>
      </c>
      <c r="H64" s="107">
        <f>INDEX(Forecasts!$X$119:$AD$136,MATCH($B64,Forecasts!$B$119:$B$136,0),MATCH($C64,Forecasts!$X$9:$AD$9,0))</f>
        <v>0.26331499999999997</v>
      </c>
      <c r="I64" s="107">
        <f>INDEX(Forecasts!$X$146:$AD$163,MATCH($B64,Forecasts!$B$146:$B$163,0),MATCH($C64,Forecasts!$X$9:$AD$9,0))</f>
        <v>0.13768395221218854</v>
      </c>
      <c r="J64" s="111">
        <f>INDEX(Forecasts!$X$173:$AD$190,MATCH($B64,Forecasts!$B$173:$B$190,0),MATCH($C64,Forecasts!$X$9:$AD$9,0))</f>
        <v>0.97635347737690892</v>
      </c>
      <c r="K64" s="107">
        <f>INDEX(Forecasts!$X$200:$AD$217,MATCH($B64,Forecasts!$B$200:$B$217,0),MATCH($C64,Forecasts!$X$9:$AD$9,0))</f>
        <v>8.6964753163869896E-2</v>
      </c>
    </row>
    <row r="65" spans="1:11">
      <c r="A65" s="66" t="str">
        <f t="shared" si="1"/>
        <v>DVW23</v>
      </c>
      <c r="B65" s="66" t="s">
        <v>44</v>
      </c>
      <c r="C65" s="66" t="s">
        <v>30</v>
      </c>
      <c r="D65" s="109">
        <f>INDEX(Forecasts!$X$11:$AD$28,MATCH($B65,Forecasts!$B$11:$B$28,0),MATCH($C65,Forecasts!$X$9:$AD$9,0))</f>
        <v>119.63979999999998</v>
      </c>
      <c r="E65" s="71">
        <f>INDEX(Forecasts!$X$38:$AD$55,MATCH($B65,Forecasts!$B$38:$B$55,0),MATCH($C65,Forecasts!$X$9:$AD$9,0))</f>
        <v>147.47114980192885</v>
      </c>
      <c r="F65" s="107">
        <f>INDEX(Forecasts!$X$65:$AD$82,MATCH($B65,Forecasts!$B$65:$B$82,0),MATCH($C65,Forecasts!$X$9:$AD$9,0))</f>
        <v>0</v>
      </c>
      <c r="G65" s="107">
        <f>INDEX(Forecasts!$X$92:$AD$109,MATCH($B65,Forecasts!$B$92:$B$109,0),MATCH($C65,Forecasts!$X$9:$AD$9,0))</f>
        <v>0.68436898887680864</v>
      </c>
      <c r="H65" s="107">
        <f>INDEX(Forecasts!$X$119:$AD$136,MATCH($B65,Forecasts!$B$119:$B$136,0),MATCH($C65,Forecasts!$X$9:$AD$9,0))</f>
        <v>0.26331499999999997</v>
      </c>
      <c r="I65" s="107">
        <f>INDEX(Forecasts!$X$146:$AD$163,MATCH($B65,Forecasts!$B$146:$B$163,0),MATCH($C65,Forecasts!$X$9:$AD$9,0))</f>
        <v>0.13768395221218854</v>
      </c>
      <c r="J65" s="111">
        <f>INDEX(Forecasts!$X$173:$AD$190,MATCH($B65,Forecasts!$B$173:$B$190,0),MATCH($C65,Forecasts!$X$9:$AD$9,0))</f>
        <v>0.97635347737690892</v>
      </c>
      <c r="K65" s="107">
        <f>INDEX(Forecasts!$X$200:$AD$217,MATCH($B65,Forecasts!$B$200:$B$217,0),MATCH($C65,Forecasts!$X$9:$AD$9,0))</f>
        <v>8.846428832742026E-2</v>
      </c>
    </row>
    <row r="66" spans="1:11">
      <c r="A66" s="66" t="str">
        <f t="shared" si="1"/>
        <v>DVW24</v>
      </c>
      <c r="B66" s="66" t="s">
        <v>44</v>
      </c>
      <c r="C66" s="66" t="s">
        <v>31</v>
      </c>
      <c r="D66" s="109">
        <f>INDEX(Forecasts!$X$11:$AD$28,MATCH($B66,Forecasts!$B$11:$B$28,0),MATCH($C66,Forecasts!$X$9:$AD$9,0))</f>
        <v>120.36419999999998</v>
      </c>
      <c r="E66" s="71">
        <f>INDEX(Forecasts!$X$38:$AD$55,MATCH($B66,Forecasts!$B$38:$B$55,0),MATCH($C66,Forecasts!$X$9:$AD$9,0))</f>
        <v>147.45176838901713</v>
      </c>
      <c r="F66" s="107">
        <f>INDEX(Forecasts!$X$65:$AD$82,MATCH($B66,Forecasts!$B$65:$B$82,0),MATCH($C66,Forecasts!$X$9:$AD$9,0))</f>
        <v>0</v>
      </c>
      <c r="G66" s="107">
        <f>INDEX(Forecasts!$X$92:$AD$109,MATCH($B66,Forecasts!$B$92:$B$109,0),MATCH($C66,Forecasts!$X$9:$AD$9,0))</f>
        <v>0.69659185369908561</v>
      </c>
      <c r="H66" s="107">
        <f>INDEX(Forecasts!$X$119:$AD$136,MATCH($B66,Forecasts!$B$119:$B$136,0),MATCH($C66,Forecasts!$X$9:$AD$9,0))</f>
        <v>0.26331499999999997</v>
      </c>
      <c r="I66" s="107">
        <f>INDEX(Forecasts!$X$146:$AD$163,MATCH($B66,Forecasts!$B$146:$B$163,0),MATCH($C66,Forecasts!$X$9:$AD$9,0))</f>
        <v>0.13768395221218854</v>
      </c>
      <c r="J66" s="111">
        <f>INDEX(Forecasts!$X$173:$AD$190,MATCH($B66,Forecasts!$B$173:$B$190,0),MATCH($C66,Forecasts!$X$9:$AD$9,0))</f>
        <v>0.97635347737690892</v>
      </c>
      <c r="K66" s="107">
        <f>INDEX(Forecasts!$X$200:$AD$217,MATCH($B66,Forecasts!$B$200:$B$217,0),MATCH($C66,Forecasts!$X$9:$AD$9,0))</f>
        <v>8.996382349097061E-2</v>
      </c>
    </row>
    <row r="67" spans="1:11">
      <c r="A67" s="66" t="str">
        <f t="shared" si="1"/>
        <v>DVW25</v>
      </c>
      <c r="B67" s="66" t="s">
        <v>44</v>
      </c>
      <c r="C67" s="66" t="s">
        <v>32</v>
      </c>
      <c r="D67" s="109">
        <f>INDEX(Forecasts!$X$11:$AD$28,MATCH($B67,Forecasts!$B$11:$B$28,0),MATCH($C67,Forecasts!$X$9:$AD$9,0))</f>
        <v>121.08859999999999</v>
      </c>
      <c r="E67" s="71">
        <f>INDEX(Forecasts!$X$38:$AD$55,MATCH($B67,Forecasts!$B$38:$B$55,0),MATCH($C67,Forecasts!$X$9:$AD$9,0))</f>
        <v>147.43238697610542</v>
      </c>
      <c r="F67" s="107">
        <f>INDEX(Forecasts!$X$65:$AD$82,MATCH($B67,Forecasts!$B$65:$B$82,0),MATCH($C67,Forecasts!$X$9:$AD$9,0))</f>
        <v>0</v>
      </c>
      <c r="G67" s="107">
        <f>INDEX(Forecasts!$X$92:$AD$109,MATCH($B67,Forecasts!$B$92:$B$109,0),MATCH($C67,Forecasts!$X$9:$AD$9,0))</f>
        <v>0.70825415186317442</v>
      </c>
      <c r="H67" s="107">
        <f>INDEX(Forecasts!$X$119:$AD$136,MATCH($B67,Forecasts!$B$119:$B$136,0),MATCH($C67,Forecasts!$X$9:$AD$9,0))</f>
        <v>0.26331499999999997</v>
      </c>
      <c r="I67" s="107">
        <f>INDEX(Forecasts!$X$146:$AD$163,MATCH($B67,Forecasts!$B$146:$B$163,0),MATCH($C67,Forecasts!$X$9:$AD$9,0))</f>
        <v>0.13768395221218854</v>
      </c>
      <c r="J67" s="111">
        <f>INDEX(Forecasts!$X$173:$AD$190,MATCH($B67,Forecasts!$B$173:$B$190,0),MATCH($C67,Forecasts!$X$9:$AD$9,0))</f>
        <v>0.97635347737690892</v>
      </c>
      <c r="K67" s="107">
        <f>INDEX(Forecasts!$X$200:$AD$217,MATCH($B67,Forecasts!$B$200:$B$217,0),MATCH($C67,Forecasts!$X$9:$AD$9,0))</f>
        <v>9.146335865452096E-2</v>
      </c>
    </row>
    <row r="68" spans="1:11">
      <c r="A68" s="66" t="str">
        <f t="shared" si="1"/>
        <v>PRT21</v>
      </c>
      <c r="B68" s="66" t="s">
        <v>45</v>
      </c>
      <c r="C68" s="66" t="s">
        <v>28</v>
      </c>
      <c r="D68" s="109">
        <f>INDEX(Forecasts!$X$11:$AD$28,MATCH($B68,Forecasts!$B$11:$B$28,0),MATCH($C68,Forecasts!$X$9:$AD$9,0))</f>
        <v>300.21699999999998</v>
      </c>
      <c r="E68" s="71">
        <f>INDEX(Forecasts!$X$38:$AD$55,MATCH($B68,Forecasts!$B$38:$B$55,0),MATCH($C68,Forecasts!$X$9:$AD$9,0))</f>
        <v>103.21026026921629</v>
      </c>
      <c r="F68" s="107">
        <f>INDEX(Forecasts!$X$65:$AD$82,MATCH($B68,Forecasts!$B$65:$B$82,0),MATCH($C68,Forecasts!$X$9:$AD$9,0))</f>
        <v>0</v>
      </c>
      <c r="G68" s="107">
        <f>INDEX(Forecasts!$X$92:$AD$109,MATCH($B68,Forecasts!$B$92:$B$109,0),MATCH($C68,Forecasts!$X$9:$AD$9,0))</f>
        <v>0.37048243973753103</v>
      </c>
      <c r="H68" s="107">
        <f>INDEX(Forecasts!$X$119:$AD$136,MATCH($B68,Forecasts!$B$119:$B$136,0),MATCH($C68,Forecasts!$X$9:$AD$9,0))</f>
        <v>0.26490600000000003</v>
      </c>
      <c r="I68" s="107">
        <f>INDEX(Forecasts!$X$146:$AD$163,MATCH($B68,Forecasts!$B$146:$B$163,0),MATCH($C68,Forecasts!$X$9:$AD$9,0))</f>
        <v>0.11678703095125192</v>
      </c>
      <c r="J68" s="111">
        <f>INDEX(Forecasts!$X$173:$AD$190,MATCH($B68,Forecasts!$B$173:$B$190,0),MATCH($C68,Forecasts!$X$9:$AD$9,0))</f>
        <v>0.97120004039539998</v>
      </c>
      <c r="K68" s="107">
        <f>INDEX(Forecasts!$X$200:$AD$217,MATCH($B68,Forecasts!$B$200:$B$217,0),MATCH($C68,Forecasts!$X$9:$AD$9,0))</f>
        <v>0.1451185753128772</v>
      </c>
    </row>
    <row r="69" spans="1:11">
      <c r="A69" s="66" t="str">
        <f t="shared" si="1"/>
        <v>PRT22</v>
      </c>
      <c r="B69" s="66" t="s">
        <v>45</v>
      </c>
      <c r="C69" s="66" t="s">
        <v>29</v>
      </c>
      <c r="D69" s="109">
        <f>INDEX(Forecasts!$X$11:$AD$28,MATCH($B69,Forecasts!$B$11:$B$28,0),MATCH($C69,Forecasts!$X$9:$AD$9,0))</f>
        <v>302.077</v>
      </c>
      <c r="E69" s="71">
        <f>INDEX(Forecasts!$X$38:$AD$55,MATCH($B69,Forecasts!$B$38:$B$55,0),MATCH($C69,Forecasts!$X$9:$AD$9,0))</f>
        <v>105.08985780226821</v>
      </c>
      <c r="F69" s="107">
        <f>INDEX(Forecasts!$X$65:$AD$82,MATCH($B69,Forecasts!$B$65:$B$82,0),MATCH($C69,Forecasts!$X$9:$AD$9,0))</f>
        <v>0</v>
      </c>
      <c r="G69" s="107">
        <f>INDEX(Forecasts!$X$92:$AD$109,MATCH($B69,Forecasts!$B$92:$B$109,0),MATCH($C69,Forecasts!$X$9:$AD$9,0))</f>
        <v>0.39276686103340186</v>
      </c>
      <c r="H69" s="107">
        <f>INDEX(Forecasts!$X$119:$AD$136,MATCH($B69,Forecasts!$B$119:$B$136,0),MATCH($C69,Forecasts!$X$9:$AD$9,0))</f>
        <v>0.26490600000000003</v>
      </c>
      <c r="I69" s="107">
        <f>INDEX(Forecasts!$X$146:$AD$163,MATCH($B69,Forecasts!$B$146:$B$163,0),MATCH($C69,Forecasts!$X$9:$AD$9,0))</f>
        <v>0.11678703095125192</v>
      </c>
      <c r="J69" s="111">
        <f>INDEX(Forecasts!$X$173:$AD$190,MATCH($B69,Forecasts!$B$173:$B$190,0),MATCH($C69,Forecasts!$X$9:$AD$9,0))</f>
        <v>0.97120004039539998</v>
      </c>
      <c r="K69" s="107">
        <f>INDEX(Forecasts!$X$200:$AD$217,MATCH($B69,Forecasts!$B$200:$B$217,0),MATCH($C69,Forecasts!$X$9:$AD$9,0))</f>
        <v>0.14913680533138315</v>
      </c>
    </row>
    <row r="70" spans="1:11">
      <c r="A70" s="66" t="str">
        <f t="shared" si="1"/>
        <v>PRT23</v>
      </c>
      <c r="B70" s="66" t="s">
        <v>45</v>
      </c>
      <c r="C70" s="66" t="s">
        <v>30</v>
      </c>
      <c r="D70" s="109">
        <f>INDEX(Forecasts!$X$11:$AD$28,MATCH($B70,Forecasts!$B$11:$B$28,0),MATCH($C70,Forecasts!$X$9:$AD$9,0))</f>
        <v>303.95</v>
      </c>
      <c r="E70" s="71">
        <f>INDEX(Forecasts!$X$38:$AD$55,MATCH($B70,Forecasts!$B$38:$B$55,0),MATCH($C70,Forecasts!$X$9:$AD$9,0))</f>
        <v>107.10169553486568</v>
      </c>
      <c r="F70" s="107">
        <f>INDEX(Forecasts!$X$65:$AD$82,MATCH($B70,Forecasts!$B$65:$B$82,0),MATCH($C70,Forecasts!$X$9:$AD$9,0))</f>
        <v>0</v>
      </c>
      <c r="G70" s="107">
        <f>INDEX(Forecasts!$X$92:$AD$109,MATCH($B70,Forecasts!$B$92:$B$109,0),MATCH($C70,Forecasts!$X$9:$AD$9,0))</f>
        <v>0.41447434397459471</v>
      </c>
      <c r="H70" s="107">
        <f>INDEX(Forecasts!$X$119:$AD$136,MATCH($B70,Forecasts!$B$119:$B$136,0),MATCH($C70,Forecasts!$X$9:$AD$9,0))</f>
        <v>0.26490600000000003</v>
      </c>
      <c r="I70" s="107">
        <f>INDEX(Forecasts!$X$146:$AD$163,MATCH($B70,Forecasts!$B$146:$B$163,0),MATCH($C70,Forecasts!$X$9:$AD$9,0))</f>
        <v>0.11678703095125192</v>
      </c>
      <c r="J70" s="111">
        <f>INDEX(Forecasts!$X$173:$AD$190,MATCH($B70,Forecasts!$B$173:$B$190,0),MATCH($C70,Forecasts!$X$9:$AD$9,0))</f>
        <v>0.97120004039539998</v>
      </c>
      <c r="K70" s="107">
        <f>INDEX(Forecasts!$X$200:$AD$217,MATCH($B70,Forecasts!$B$200:$B$217,0),MATCH($C70,Forecasts!$X$9:$AD$9,0))</f>
        <v>0.15315503534988911</v>
      </c>
    </row>
    <row r="71" spans="1:11">
      <c r="A71" s="66" t="str">
        <f t="shared" si="1"/>
        <v>PRT24</v>
      </c>
      <c r="B71" s="66" t="s">
        <v>45</v>
      </c>
      <c r="C71" s="66" t="s">
        <v>31</v>
      </c>
      <c r="D71" s="109">
        <f>INDEX(Forecasts!$X$11:$AD$28,MATCH($B71,Forecasts!$B$11:$B$28,0),MATCH($C71,Forecasts!$X$9:$AD$9,0))</f>
        <v>305.86</v>
      </c>
      <c r="E71" s="71">
        <f>INDEX(Forecasts!$X$38:$AD$55,MATCH($B71,Forecasts!$B$38:$B$55,0),MATCH($C71,Forecasts!$X$9:$AD$9,0))</f>
        <v>109.23913288106132</v>
      </c>
      <c r="F71" s="107">
        <f>INDEX(Forecasts!$X$65:$AD$82,MATCH($B71,Forecasts!$B$65:$B$82,0),MATCH($C71,Forecasts!$X$9:$AD$9,0))</f>
        <v>0</v>
      </c>
      <c r="G71" s="107">
        <f>INDEX(Forecasts!$X$92:$AD$109,MATCH($B71,Forecasts!$B$92:$B$109,0),MATCH($C71,Forecasts!$X$9:$AD$9,0))</f>
        <v>0.43590253605171564</v>
      </c>
      <c r="H71" s="107">
        <f>INDEX(Forecasts!$X$119:$AD$136,MATCH($B71,Forecasts!$B$119:$B$136,0),MATCH($C71,Forecasts!$X$9:$AD$9,0))</f>
        <v>0.26490600000000003</v>
      </c>
      <c r="I71" s="107">
        <f>INDEX(Forecasts!$X$146:$AD$163,MATCH($B71,Forecasts!$B$146:$B$163,0),MATCH($C71,Forecasts!$X$9:$AD$9,0))</f>
        <v>0.11678703095125192</v>
      </c>
      <c r="J71" s="111">
        <f>INDEX(Forecasts!$X$173:$AD$190,MATCH($B71,Forecasts!$B$173:$B$190,0),MATCH($C71,Forecasts!$X$9:$AD$9,0))</f>
        <v>0.97120004039539998</v>
      </c>
      <c r="K71" s="107">
        <f>INDEX(Forecasts!$X$200:$AD$217,MATCH($B71,Forecasts!$B$200:$B$217,0),MATCH($C71,Forecasts!$X$9:$AD$9,0))</f>
        <v>0.15717326536839504</v>
      </c>
    </row>
    <row r="72" spans="1:11">
      <c r="A72" s="66" t="str">
        <f t="shared" si="1"/>
        <v>PRT25</v>
      </c>
      <c r="B72" s="66" t="s">
        <v>45</v>
      </c>
      <c r="C72" s="66" t="s">
        <v>32</v>
      </c>
      <c r="D72" s="109">
        <f>INDEX(Forecasts!$X$11:$AD$28,MATCH($B72,Forecasts!$B$11:$B$28,0),MATCH($C72,Forecasts!$X$9:$AD$9,0))</f>
        <v>307.834</v>
      </c>
      <c r="E72" s="71">
        <f>INDEX(Forecasts!$X$38:$AD$55,MATCH($B72,Forecasts!$B$38:$B$55,0),MATCH($C72,Forecasts!$X$9:$AD$9,0))</f>
        <v>111.54430359321515</v>
      </c>
      <c r="F72" s="107">
        <f>INDEX(Forecasts!$X$65:$AD$82,MATCH($B72,Forecasts!$B$65:$B$82,0),MATCH($C72,Forecasts!$X$9:$AD$9,0))</f>
        <v>0</v>
      </c>
      <c r="G72" s="107">
        <f>INDEX(Forecasts!$X$92:$AD$109,MATCH($B72,Forecasts!$B$92:$B$109,0),MATCH($C72,Forecasts!$X$9:$AD$9,0))</f>
        <v>0.45722830194879888</v>
      </c>
      <c r="H72" s="107">
        <f>INDEX(Forecasts!$X$119:$AD$136,MATCH($B72,Forecasts!$B$119:$B$136,0),MATCH($C72,Forecasts!$X$9:$AD$9,0))</f>
        <v>0.26490600000000003</v>
      </c>
      <c r="I72" s="107">
        <f>INDEX(Forecasts!$X$146:$AD$163,MATCH($B72,Forecasts!$B$146:$B$163,0),MATCH($C72,Forecasts!$X$9:$AD$9,0))</f>
        <v>0.11678703095125192</v>
      </c>
      <c r="J72" s="111">
        <f>INDEX(Forecasts!$X$173:$AD$190,MATCH($B72,Forecasts!$B$173:$B$190,0),MATCH($C72,Forecasts!$X$9:$AD$9,0))</f>
        <v>0.97120004039539998</v>
      </c>
      <c r="K72" s="107">
        <f>INDEX(Forecasts!$X$200:$AD$217,MATCH($B72,Forecasts!$B$200:$B$217,0),MATCH($C72,Forecasts!$X$9:$AD$9,0))</f>
        <v>0.161191495386901</v>
      </c>
    </row>
    <row r="73" spans="1:11">
      <c r="A73" s="66" t="str">
        <f t="shared" si="1"/>
        <v>SES21</v>
      </c>
      <c r="B73" s="66" t="s">
        <v>46</v>
      </c>
      <c r="C73" s="66" t="s">
        <v>28</v>
      </c>
      <c r="D73" s="109">
        <f>INDEX(Forecasts!$X$11:$AD$28,MATCH($B73,Forecasts!$B$11:$B$28,0),MATCH($C73,Forecasts!$X$9:$AD$9,0))</f>
        <v>276.642</v>
      </c>
      <c r="E73" s="71">
        <f>INDEX(Forecasts!$X$38:$AD$55,MATCH($B73,Forecasts!$B$38:$B$55,0),MATCH($C73,Forecasts!$X$9:$AD$9,0))</f>
        <v>195.03727510437034</v>
      </c>
      <c r="F73" s="107">
        <f>INDEX(Forecasts!$X$65:$AD$82,MATCH($B73,Forecasts!$B$65:$B$82,0),MATCH($C73,Forecasts!$X$9:$AD$9,0))</f>
        <v>0</v>
      </c>
      <c r="G73" s="107">
        <f>INDEX(Forecasts!$X$92:$AD$109,MATCH($B73,Forecasts!$B$92:$B$109,0),MATCH($C73,Forecasts!$X$9:$AD$9,0))</f>
        <v>0.64150187552350768</v>
      </c>
      <c r="H73" s="107">
        <f>INDEX(Forecasts!$X$119:$AD$136,MATCH($B73,Forecasts!$B$119:$B$136,0),MATCH($C73,Forecasts!$X$9:$AD$9,0))</f>
        <v>0.20986199999999999</v>
      </c>
      <c r="I73" s="107">
        <f>INDEX(Forecasts!$X$146:$AD$163,MATCH($B73,Forecasts!$B$146:$B$163,0),MATCH($C73,Forecasts!$X$9:$AD$9,0))</f>
        <v>9.6072079609599875E-2</v>
      </c>
      <c r="J73" s="111">
        <f>INDEX(Forecasts!$X$173:$AD$190,MATCH($B73,Forecasts!$B$173:$B$190,0),MATCH($C73,Forecasts!$X$9:$AD$9,0))</f>
        <v>0.98570460115285741</v>
      </c>
      <c r="K73" s="107">
        <f>INDEX(Forecasts!$X$200:$AD$217,MATCH($B73,Forecasts!$B$200:$B$217,0),MATCH($C73,Forecasts!$X$9:$AD$9,0))</f>
        <v>0.14713720940869823</v>
      </c>
    </row>
    <row r="74" spans="1:11">
      <c r="A74" s="66" t="str">
        <f t="shared" si="1"/>
        <v>SES22</v>
      </c>
      <c r="B74" s="66" t="s">
        <v>46</v>
      </c>
      <c r="C74" s="66" t="s">
        <v>29</v>
      </c>
      <c r="D74" s="109">
        <f>INDEX(Forecasts!$X$11:$AD$28,MATCH($B74,Forecasts!$B$11:$B$28,0),MATCH($C74,Forecasts!$X$9:$AD$9,0))</f>
        <v>279.09100000000001</v>
      </c>
      <c r="E74" s="71">
        <f>INDEX(Forecasts!$X$38:$AD$55,MATCH($B74,Forecasts!$B$38:$B$55,0),MATCH($C74,Forecasts!$X$9:$AD$9,0))</f>
        <v>197.83494137391324</v>
      </c>
      <c r="F74" s="107">
        <f>INDEX(Forecasts!$X$65:$AD$82,MATCH($B74,Forecasts!$B$65:$B$82,0),MATCH($C74,Forecasts!$X$9:$AD$9,0))</f>
        <v>0</v>
      </c>
      <c r="G74" s="107">
        <f>INDEX(Forecasts!$X$92:$AD$109,MATCH($B74,Forecasts!$B$92:$B$109,0),MATCH($C74,Forecasts!$X$9:$AD$9,0))</f>
        <v>0.68394455674270871</v>
      </c>
      <c r="H74" s="107">
        <f>INDEX(Forecasts!$X$119:$AD$136,MATCH($B74,Forecasts!$B$119:$B$136,0),MATCH($C74,Forecasts!$X$9:$AD$9,0))</f>
        <v>0.20986199999999999</v>
      </c>
      <c r="I74" s="107">
        <f>INDEX(Forecasts!$X$146:$AD$163,MATCH($B74,Forecasts!$B$146:$B$163,0),MATCH($C74,Forecasts!$X$9:$AD$9,0))</f>
        <v>9.6072079609599875E-2</v>
      </c>
      <c r="J74" s="111">
        <f>INDEX(Forecasts!$X$173:$AD$190,MATCH($B74,Forecasts!$B$173:$B$190,0),MATCH($C74,Forecasts!$X$9:$AD$9,0))</f>
        <v>0.98570460115285741</v>
      </c>
      <c r="K74" s="107">
        <f>INDEX(Forecasts!$X$200:$AD$217,MATCH($B74,Forecasts!$B$200:$B$217,0),MATCH($C74,Forecasts!$X$9:$AD$9,0))</f>
        <v>0.15038173160341844</v>
      </c>
    </row>
    <row r="75" spans="1:11">
      <c r="A75" s="66" t="str">
        <f t="shared" si="1"/>
        <v>SES23</v>
      </c>
      <c r="B75" s="66" t="s">
        <v>46</v>
      </c>
      <c r="C75" s="66" t="s">
        <v>30</v>
      </c>
      <c r="D75" s="109">
        <f>INDEX(Forecasts!$X$11:$AD$28,MATCH($B75,Forecasts!$B$11:$B$28,0),MATCH($C75,Forecasts!$X$9:$AD$9,0))</f>
        <v>281.63099999999997</v>
      </c>
      <c r="E75" s="71">
        <f>INDEX(Forecasts!$X$38:$AD$55,MATCH($B75,Forecasts!$B$38:$B$55,0),MATCH($C75,Forecasts!$X$9:$AD$9,0))</f>
        <v>200.92015994429653</v>
      </c>
      <c r="F75" s="107">
        <f>INDEX(Forecasts!$X$65:$AD$82,MATCH($B75,Forecasts!$B$65:$B$82,0),MATCH($C75,Forecasts!$X$9:$AD$9,0))</f>
        <v>0</v>
      </c>
      <c r="G75" s="107">
        <f>INDEX(Forecasts!$X$92:$AD$109,MATCH($B75,Forecasts!$B$92:$B$109,0),MATCH($C75,Forecasts!$X$9:$AD$9,0))</f>
        <v>0.7244438085699979</v>
      </c>
      <c r="H75" s="107">
        <f>INDEX(Forecasts!$X$119:$AD$136,MATCH($B75,Forecasts!$B$119:$B$136,0),MATCH($C75,Forecasts!$X$9:$AD$9,0))</f>
        <v>0.20986199999999999</v>
      </c>
      <c r="I75" s="107">
        <f>INDEX(Forecasts!$X$146:$AD$163,MATCH($B75,Forecasts!$B$146:$B$163,0),MATCH($C75,Forecasts!$X$9:$AD$9,0))</f>
        <v>9.6072079609599875E-2</v>
      </c>
      <c r="J75" s="111">
        <f>INDEX(Forecasts!$X$173:$AD$190,MATCH($B75,Forecasts!$B$173:$B$190,0),MATCH($C75,Forecasts!$X$9:$AD$9,0))</f>
        <v>0.98570460115285741</v>
      </c>
      <c r="K75" s="107">
        <f>INDEX(Forecasts!$X$200:$AD$217,MATCH($B75,Forecasts!$B$200:$B$217,0),MATCH($C75,Forecasts!$X$9:$AD$9,0))</f>
        <v>0.15362625379813868</v>
      </c>
    </row>
    <row r="76" spans="1:11">
      <c r="A76" s="66" t="str">
        <f t="shared" si="1"/>
        <v>SES24</v>
      </c>
      <c r="B76" s="66" t="s">
        <v>46</v>
      </c>
      <c r="C76" s="66" t="s">
        <v>31</v>
      </c>
      <c r="D76" s="109">
        <f>INDEX(Forecasts!$X$11:$AD$28,MATCH($B76,Forecasts!$B$11:$B$28,0),MATCH($C76,Forecasts!$X$9:$AD$9,0))</f>
        <v>284.25099999999998</v>
      </c>
      <c r="E76" s="71">
        <f>INDEX(Forecasts!$X$38:$AD$55,MATCH($B76,Forecasts!$B$38:$B$55,0),MATCH($C76,Forecasts!$X$9:$AD$9,0))</f>
        <v>203.85884443203673</v>
      </c>
      <c r="F76" s="107">
        <f>INDEX(Forecasts!$X$65:$AD$82,MATCH($B76,Forecasts!$B$65:$B$82,0),MATCH($C76,Forecasts!$X$9:$AD$9,0))</f>
        <v>0</v>
      </c>
      <c r="G76" s="107">
        <f>INDEX(Forecasts!$X$92:$AD$109,MATCH($B76,Forecasts!$B$92:$B$109,0),MATCH($C76,Forecasts!$X$9:$AD$9,0))</f>
        <v>0.76311966266255615</v>
      </c>
      <c r="H76" s="107">
        <f>INDEX(Forecasts!$X$119:$AD$136,MATCH($B76,Forecasts!$B$119:$B$136,0),MATCH($C76,Forecasts!$X$9:$AD$9,0))</f>
        <v>0.20986199999999999</v>
      </c>
      <c r="I76" s="107">
        <f>INDEX(Forecasts!$X$146:$AD$163,MATCH($B76,Forecasts!$B$146:$B$163,0),MATCH($C76,Forecasts!$X$9:$AD$9,0))</f>
        <v>9.6072079609599875E-2</v>
      </c>
      <c r="J76" s="111">
        <f>INDEX(Forecasts!$X$173:$AD$190,MATCH($B76,Forecasts!$B$173:$B$190,0),MATCH($C76,Forecasts!$X$9:$AD$9,0))</f>
        <v>0.98570460115285741</v>
      </c>
      <c r="K76" s="107">
        <f>INDEX(Forecasts!$X$200:$AD$217,MATCH($B76,Forecasts!$B$200:$B$217,0),MATCH($C76,Forecasts!$X$9:$AD$9,0))</f>
        <v>0.15687077599285892</v>
      </c>
    </row>
    <row r="77" spans="1:11">
      <c r="A77" s="66" t="str">
        <f t="shared" si="1"/>
        <v>SES25</v>
      </c>
      <c r="B77" s="66" t="s">
        <v>46</v>
      </c>
      <c r="C77" s="66" t="s">
        <v>32</v>
      </c>
      <c r="D77" s="109">
        <f>INDEX(Forecasts!$X$11:$AD$28,MATCH($B77,Forecasts!$B$11:$B$28,0),MATCH($C77,Forecasts!$X$9:$AD$9,0))</f>
        <v>286.86200000000002</v>
      </c>
      <c r="E77" s="71">
        <f>INDEX(Forecasts!$X$38:$AD$55,MATCH($B77,Forecasts!$B$38:$B$55,0),MATCH($C77,Forecasts!$X$9:$AD$9,0))</f>
        <v>206.7231214722178</v>
      </c>
      <c r="F77" s="107">
        <f>INDEX(Forecasts!$X$65:$AD$82,MATCH($B77,Forecasts!$B$65:$B$82,0),MATCH($C77,Forecasts!$X$9:$AD$9,0))</f>
        <v>0</v>
      </c>
      <c r="G77" s="107">
        <f>INDEX(Forecasts!$X$92:$AD$109,MATCH($B77,Forecasts!$B$92:$B$109,0),MATCH($C77,Forecasts!$X$9:$AD$9,0))</f>
        <v>0.80000702222534315</v>
      </c>
      <c r="H77" s="107">
        <f>INDEX(Forecasts!$X$119:$AD$136,MATCH($B77,Forecasts!$B$119:$B$136,0),MATCH($C77,Forecasts!$X$9:$AD$9,0))</f>
        <v>0.20986199999999999</v>
      </c>
      <c r="I77" s="107">
        <f>INDEX(Forecasts!$X$146:$AD$163,MATCH($B77,Forecasts!$B$146:$B$163,0),MATCH($C77,Forecasts!$X$9:$AD$9,0))</f>
        <v>9.6072079609599875E-2</v>
      </c>
      <c r="J77" s="111">
        <f>INDEX(Forecasts!$X$173:$AD$190,MATCH($B77,Forecasts!$B$173:$B$190,0),MATCH($C77,Forecasts!$X$9:$AD$9,0))</f>
        <v>0.98570460115285741</v>
      </c>
      <c r="K77" s="107">
        <f>INDEX(Forecasts!$X$200:$AD$217,MATCH($B77,Forecasts!$B$200:$B$217,0),MATCH($C77,Forecasts!$X$9:$AD$9,0))</f>
        <v>0.16011529818757914</v>
      </c>
    </row>
    <row r="78" spans="1:11">
      <c r="A78" s="66" t="str">
        <f t="shared" si="1"/>
        <v>SEW21</v>
      </c>
      <c r="B78" s="66" t="s">
        <v>47</v>
      </c>
      <c r="C78" s="66" t="s">
        <v>28</v>
      </c>
      <c r="D78" s="109">
        <f>INDEX(Forecasts!$X$11:$AD$28,MATCH($B78,Forecasts!$B$11:$B$28,0),MATCH($C78,Forecasts!$X$9:$AD$9,0))</f>
        <v>879.05399999999997</v>
      </c>
      <c r="E78" s="71">
        <f>INDEX(Forecasts!$X$38:$AD$55,MATCH($B78,Forecasts!$B$38:$B$55,0),MATCH($C78,Forecasts!$X$9:$AD$9,0))</f>
        <v>215.70535436607301</v>
      </c>
      <c r="F78" s="107">
        <f>INDEX(Forecasts!$X$65:$AD$82,MATCH($B78,Forecasts!$B$65:$B$82,0),MATCH($C78,Forecasts!$X$9:$AD$9,0))</f>
        <v>0</v>
      </c>
      <c r="G78" s="107">
        <f>INDEX(Forecasts!$X$92:$AD$109,MATCH($B78,Forecasts!$B$92:$B$109,0),MATCH($C78,Forecasts!$X$9:$AD$9,0))</f>
        <v>0.88391561558209619</v>
      </c>
      <c r="H78" s="107">
        <f>INDEX(Forecasts!$X$119:$AD$136,MATCH($B78,Forecasts!$B$119:$B$136,0),MATCH($C78,Forecasts!$X$9:$AD$9,0))</f>
        <v>0.21316199999999999</v>
      </c>
      <c r="I78" s="107">
        <f>INDEX(Forecasts!$X$146:$AD$163,MATCH($B78,Forecasts!$B$146:$B$163,0),MATCH($C78,Forecasts!$X$9:$AD$9,0))</f>
        <v>9.5258229755804211E-2</v>
      </c>
      <c r="J78" s="111">
        <f>INDEX(Forecasts!$X$173:$AD$190,MATCH($B78,Forecasts!$B$173:$B$190,0),MATCH($C78,Forecasts!$X$9:$AD$9,0))</f>
        <v>0.98412804519222197</v>
      </c>
      <c r="K78" s="107">
        <f>INDEX(Forecasts!$X$200:$AD$217,MATCH($B78,Forecasts!$B$200:$B$217,0),MATCH($C78,Forecasts!$X$9:$AD$9,0))</f>
        <v>0.12550757692062764</v>
      </c>
    </row>
    <row r="79" spans="1:11">
      <c r="A79" s="66" t="str">
        <f t="shared" si="1"/>
        <v>SEW22</v>
      </c>
      <c r="B79" s="66" t="s">
        <v>47</v>
      </c>
      <c r="C79" s="66" t="s">
        <v>29</v>
      </c>
      <c r="D79" s="109">
        <f>INDEX(Forecasts!$X$11:$AD$28,MATCH($B79,Forecasts!$B$11:$B$28,0),MATCH($C79,Forecasts!$X$9:$AD$9,0))</f>
        <v>887.64100000000008</v>
      </c>
      <c r="E79" s="71">
        <f>INDEX(Forecasts!$X$38:$AD$55,MATCH($B79,Forecasts!$B$38:$B$55,0),MATCH($C79,Forecasts!$X$9:$AD$9,0))</f>
        <v>219.85334515348634</v>
      </c>
      <c r="F79" s="107">
        <f>INDEX(Forecasts!$X$65:$AD$82,MATCH($B79,Forecasts!$B$65:$B$82,0),MATCH($C79,Forecasts!$X$9:$AD$9,0))</f>
        <v>0</v>
      </c>
      <c r="G79" s="107">
        <f>INDEX(Forecasts!$X$92:$AD$109,MATCH($B79,Forecasts!$B$92:$B$109,0),MATCH($C79,Forecasts!$X$9:$AD$9,0))</f>
        <v>0.88555252026788867</v>
      </c>
      <c r="H79" s="107">
        <f>INDEX(Forecasts!$X$119:$AD$136,MATCH($B79,Forecasts!$B$119:$B$136,0),MATCH($C79,Forecasts!$X$9:$AD$9,0))</f>
        <v>0.21316199999999999</v>
      </c>
      <c r="I79" s="107">
        <f>INDEX(Forecasts!$X$146:$AD$163,MATCH($B79,Forecasts!$B$146:$B$163,0),MATCH($C79,Forecasts!$X$9:$AD$9,0))</f>
        <v>9.5258229755804211E-2</v>
      </c>
      <c r="J79" s="111">
        <f>INDEX(Forecasts!$X$173:$AD$190,MATCH($B79,Forecasts!$B$173:$B$190,0),MATCH($C79,Forecasts!$X$9:$AD$9,0))</f>
        <v>0.98412804519222197</v>
      </c>
      <c r="K79" s="107">
        <f>INDEX(Forecasts!$X$200:$AD$217,MATCH($B79,Forecasts!$B$200:$B$217,0),MATCH($C79,Forecasts!$X$9:$AD$9,0))</f>
        <v>0.12653866056574251</v>
      </c>
    </row>
    <row r="80" spans="1:11">
      <c r="A80" s="66" t="str">
        <f t="shared" si="1"/>
        <v>SEW23</v>
      </c>
      <c r="B80" s="66" t="s">
        <v>47</v>
      </c>
      <c r="C80" s="66" t="s">
        <v>30</v>
      </c>
      <c r="D80" s="109">
        <f>INDEX(Forecasts!$X$11:$AD$28,MATCH($B80,Forecasts!$B$11:$B$28,0),MATCH($C80,Forecasts!$X$9:$AD$9,0))</f>
        <v>896.35699999999997</v>
      </c>
      <c r="E80" s="71">
        <f>INDEX(Forecasts!$X$38:$AD$55,MATCH($B80,Forecasts!$B$38:$B$55,0),MATCH($C80,Forecasts!$X$9:$AD$9,0))</f>
        <v>224.04037145546292</v>
      </c>
      <c r="F80" s="107">
        <f>INDEX(Forecasts!$X$65:$AD$82,MATCH($B80,Forecasts!$B$65:$B$82,0),MATCH($C80,Forecasts!$X$9:$AD$9,0))</f>
        <v>0</v>
      </c>
      <c r="G80" s="107">
        <f>INDEX(Forecasts!$X$92:$AD$109,MATCH($B80,Forecasts!$B$92:$B$109,0),MATCH($C80,Forecasts!$X$9:$AD$9,0))</f>
        <v>0.88758175624938784</v>
      </c>
      <c r="H80" s="107">
        <f>INDEX(Forecasts!$X$119:$AD$136,MATCH($B80,Forecasts!$B$119:$B$136,0),MATCH($C80,Forecasts!$X$9:$AD$9,0))</f>
        <v>0.21316199999999999</v>
      </c>
      <c r="I80" s="107">
        <f>INDEX(Forecasts!$X$146:$AD$163,MATCH($B80,Forecasts!$B$146:$B$163,0),MATCH($C80,Forecasts!$X$9:$AD$9,0))</f>
        <v>9.5258229755804211E-2</v>
      </c>
      <c r="J80" s="111">
        <f>INDEX(Forecasts!$X$173:$AD$190,MATCH($B80,Forecasts!$B$173:$B$190,0),MATCH($C80,Forecasts!$X$9:$AD$9,0))</f>
        <v>0.98412804519222197</v>
      </c>
      <c r="K80" s="107">
        <f>INDEX(Forecasts!$X$200:$AD$217,MATCH($B80,Forecasts!$B$200:$B$217,0),MATCH($C80,Forecasts!$X$9:$AD$9,0))</f>
        <v>0.12756974421085734</v>
      </c>
    </row>
    <row r="81" spans="1:11">
      <c r="A81" s="66" t="str">
        <f t="shared" si="1"/>
        <v>SEW24</v>
      </c>
      <c r="B81" s="66" t="s">
        <v>47</v>
      </c>
      <c r="C81" s="66" t="s">
        <v>31</v>
      </c>
      <c r="D81" s="109">
        <f>INDEX(Forecasts!$X$11:$AD$28,MATCH($B81,Forecasts!$B$11:$B$28,0),MATCH($C81,Forecasts!$X$9:$AD$9,0))</f>
        <v>905.202</v>
      </c>
      <c r="E81" s="71">
        <f>INDEX(Forecasts!$X$38:$AD$55,MATCH($B81,Forecasts!$B$38:$B$55,0),MATCH($C81,Forecasts!$X$9:$AD$9,0))</f>
        <v>228.54241927284309</v>
      </c>
      <c r="F81" s="107">
        <f>INDEX(Forecasts!$X$65:$AD$82,MATCH($B81,Forecasts!$B$65:$B$82,0),MATCH($C81,Forecasts!$X$9:$AD$9,0))</f>
        <v>0</v>
      </c>
      <c r="G81" s="107">
        <f>INDEX(Forecasts!$X$92:$AD$109,MATCH($B81,Forecasts!$B$92:$B$109,0),MATCH($C81,Forecasts!$X$9:$AD$9,0))</f>
        <v>0.88912190138194325</v>
      </c>
      <c r="H81" s="107">
        <f>INDEX(Forecasts!$X$119:$AD$136,MATCH($B81,Forecasts!$B$119:$B$136,0),MATCH($C81,Forecasts!$X$9:$AD$9,0))</f>
        <v>0.21316199999999999</v>
      </c>
      <c r="I81" s="107">
        <f>INDEX(Forecasts!$X$146:$AD$163,MATCH($B81,Forecasts!$B$146:$B$163,0),MATCH($C81,Forecasts!$X$9:$AD$9,0))</f>
        <v>9.5258229755804211E-2</v>
      </c>
      <c r="J81" s="111">
        <f>INDEX(Forecasts!$X$173:$AD$190,MATCH($B81,Forecasts!$B$173:$B$190,0),MATCH($C81,Forecasts!$X$9:$AD$9,0))</f>
        <v>0.98412804519222197</v>
      </c>
      <c r="K81" s="107">
        <f>INDEX(Forecasts!$X$200:$AD$217,MATCH($B81,Forecasts!$B$200:$B$217,0),MATCH($C81,Forecasts!$X$9:$AD$9,0))</f>
        <v>0.12860082785597218</v>
      </c>
    </row>
    <row r="82" spans="1:11">
      <c r="A82" s="66" t="str">
        <f t="shared" si="1"/>
        <v>SEW25</v>
      </c>
      <c r="B82" s="66" t="s">
        <v>47</v>
      </c>
      <c r="C82" s="66" t="s">
        <v>32</v>
      </c>
      <c r="D82" s="109">
        <f>INDEX(Forecasts!$X$11:$AD$28,MATCH($B82,Forecasts!$B$11:$B$28,0),MATCH($C82,Forecasts!$X$9:$AD$9,0))</f>
        <v>914.18200000000002</v>
      </c>
      <c r="E82" s="71">
        <f>INDEX(Forecasts!$X$38:$AD$55,MATCH($B82,Forecasts!$B$38:$B$55,0),MATCH($C82,Forecasts!$X$9:$AD$9,0))</f>
        <v>233.14128074648292</v>
      </c>
      <c r="F82" s="107">
        <f>INDEX(Forecasts!$X$65:$AD$82,MATCH($B82,Forecasts!$B$65:$B$82,0),MATCH($C82,Forecasts!$X$9:$AD$9,0))</f>
        <v>0</v>
      </c>
      <c r="G82" s="107">
        <f>INDEX(Forecasts!$X$92:$AD$109,MATCH($B82,Forecasts!$B$92:$B$109,0),MATCH($C82,Forecasts!$X$9:$AD$9,0))</f>
        <v>0.89048494965497438</v>
      </c>
      <c r="H82" s="107">
        <f>INDEX(Forecasts!$X$119:$AD$136,MATCH($B82,Forecasts!$B$119:$B$136,0),MATCH($C82,Forecasts!$X$9:$AD$9,0))</f>
        <v>0.21316199999999999</v>
      </c>
      <c r="I82" s="107">
        <f>INDEX(Forecasts!$X$146:$AD$163,MATCH($B82,Forecasts!$B$146:$B$163,0),MATCH($C82,Forecasts!$X$9:$AD$9,0))</f>
        <v>9.5258229755804211E-2</v>
      </c>
      <c r="J82" s="111">
        <f>INDEX(Forecasts!$X$173:$AD$190,MATCH($B82,Forecasts!$B$173:$B$190,0),MATCH($C82,Forecasts!$X$9:$AD$9,0))</f>
        <v>0.98412804519222197</v>
      </c>
      <c r="K82" s="107">
        <f>INDEX(Forecasts!$X$200:$AD$217,MATCH($B82,Forecasts!$B$200:$B$217,0),MATCH($C82,Forecasts!$X$9:$AD$9,0))</f>
        <v>0.12963191150108702</v>
      </c>
    </row>
    <row r="83" spans="1:11">
      <c r="A83" s="66" t="str">
        <f t="shared" si="1"/>
        <v>SSC21</v>
      </c>
      <c r="B83" s="66" t="s">
        <v>48</v>
      </c>
      <c r="C83" s="66" t="s">
        <v>28</v>
      </c>
      <c r="D83" s="109">
        <f>INDEX(Forecasts!$X$11:$AD$28,MATCH($B83,Forecasts!$B$11:$B$28,0),MATCH($C83,Forecasts!$X$9:$AD$9,0))</f>
        <v>697.763939836845</v>
      </c>
      <c r="E83" s="71">
        <f>INDEX(Forecasts!$X$38:$AD$55,MATCH($B83,Forecasts!$B$38:$B$55,0),MATCH($C83,Forecasts!$X$9:$AD$9,0))</f>
        <v>144.14197358011197</v>
      </c>
      <c r="F83" s="107">
        <f>INDEX(Forecasts!$X$65:$AD$82,MATCH($B83,Forecasts!$B$65:$B$82,0),MATCH($C83,Forecasts!$X$9:$AD$9,0))</f>
        <v>0</v>
      </c>
      <c r="G83" s="107">
        <f>INDEX(Forecasts!$X$92:$AD$109,MATCH($B83,Forecasts!$B$92:$B$109,0),MATCH($C83,Forecasts!$X$9:$AD$9,0))</f>
        <v>0.49601969280377728</v>
      </c>
      <c r="H83" s="107">
        <f>INDEX(Forecasts!$X$119:$AD$136,MATCH($B83,Forecasts!$B$119:$B$136,0),MATCH($C83,Forecasts!$X$9:$AD$9,0))</f>
        <v>0.28280100000000002</v>
      </c>
      <c r="I83" s="107">
        <f>INDEX(Forecasts!$X$146:$AD$163,MATCH($B83,Forecasts!$B$146:$B$163,0),MATCH($C83,Forecasts!$X$9:$AD$9,0))</f>
        <v>0.16123359541033463</v>
      </c>
      <c r="J83" s="111">
        <f>INDEX(Forecasts!$X$173:$AD$190,MATCH($B83,Forecasts!$B$173:$B$190,0),MATCH($C83,Forecasts!$X$9:$AD$9,0))</f>
        <v>0.97350468169980531</v>
      </c>
      <c r="K83" s="107">
        <f>INDEX(Forecasts!$X$200:$AD$217,MATCH($B83,Forecasts!$B$200:$B$217,0),MATCH($C83,Forecasts!$X$9:$AD$9,0))</f>
        <v>0.13220153074372054</v>
      </c>
    </row>
    <row r="84" spans="1:11">
      <c r="A84" s="66" t="str">
        <f t="shared" si="1"/>
        <v>SSC22</v>
      </c>
      <c r="B84" s="66" t="s">
        <v>48</v>
      </c>
      <c r="C84" s="66" t="s">
        <v>29</v>
      </c>
      <c r="D84" s="109">
        <f>INDEX(Forecasts!$X$11:$AD$28,MATCH($B84,Forecasts!$B$11:$B$28,0),MATCH($C84,Forecasts!$X$9:$AD$9,0))</f>
        <v>706.45158898644104</v>
      </c>
      <c r="E84" s="71">
        <f>INDEX(Forecasts!$X$38:$AD$55,MATCH($B84,Forecasts!$B$38:$B$55,0),MATCH($C84,Forecasts!$X$9:$AD$9,0))</f>
        <v>143.92581323464617</v>
      </c>
      <c r="F84" s="107">
        <f>INDEX(Forecasts!$X$65:$AD$82,MATCH($B84,Forecasts!$B$65:$B$82,0),MATCH($C84,Forecasts!$X$9:$AD$9,0))</f>
        <v>0</v>
      </c>
      <c r="G84" s="107">
        <f>INDEX(Forecasts!$X$92:$AD$109,MATCH($B84,Forecasts!$B$92:$B$109,0),MATCH($C84,Forecasts!$X$9:$AD$9,0))</f>
        <v>0.5150756271432434</v>
      </c>
      <c r="H84" s="107">
        <f>INDEX(Forecasts!$X$119:$AD$136,MATCH($B84,Forecasts!$B$119:$B$136,0),MATCH($C84,Forecasts!$X$9:$AD$9,0))</f>
        <v>0.28280100000000002</v>
      </c>
      <c r="I84" s="107">
        <f>INDEX(Forecasts!$X$146:$AD$163,MATCH($B84,Forecasts!$B$146:$B$163,0),MATCH($C84,Forecasts!$X$9:$AD$9,0))</f>
        <v>0.16123359541033463</v>
      </c>
      <c r="J84" s="111">
        <f>INDEX(Forecasts!$X$173:$AD$190,MATCH($B84,Forecasts!$B$173:$B$190,0),MATCH($C84,Forecasts!$X$9:$AD$9,0))</f>
        <v>0.97350468169980531</v>
      </c>
      <c r="K84" s="107">
        <f>INDEX(Forecasts!$X$200:$AD$217,MATCH($B84,Forecasts!$B$200:$B$217,0),MATCH($C84,Forecasts!$X$9:$AD$9,0))</f>
        <v>0.13662102535542217</v>
      </c>
    </row>
    <row r="85" spans="1:11">
      <c r="A85" s="66" t="str">
        <f t="shared" si="1"/>
        <v>SSC23</v>
      </c>
      <c r="B85" s="66" t="s">
        <v>48</v>
      </c>
      <c r="C85" s="66" t="s">
        <v>30</v>
      </c>
      <c r="D85" s="109">
        <f>INDEX(Forecasts!$X$11:$AD$28,MATCH($B85,Forecasts!$B$11:$B$28,0),MATCH($C85,Forecasts!$X$9:$AD$9,0))</f>
        <v>714.77319526440601</v>
      </c>
      <c r="E85" s="71">
        <f>INDEX(Forecasts!$X$38:$AD$55,MATCH($B85,Forecasts!$B$38:$B$55,0),MATCH($C85,Forecasts!$X$9:$AD$9,0))</f>
        <v>144.09730722053564</v>
      </c>
      <c r="F85" s="107">
        <f>INDEX(Forecasts!$X$65:$AD$82,MATCH($B85,Forecasts!$B$65:$B$82,0),MATCH($C85,Forecasts!$X$9:$AD$9,0))</f>
        <v>0</v>
      </c>
      <c r="G85" s="107">
        <f>INDEX(Forecasts!$X$92:$AD$109,MATCH($B85,Forecasts!$B$92:$B$109,0),MATCH($C85,Forecasts!$X$9:$AD$9,0))</f>
        <v>0.53349568546854542</v>
      </c>
      <c r="H85" s="107">
        <f>INDEX(Forecasts!$X$119:$AD$136,MATCH($B85,Forecasts!$B$119:$B$136,0),MATCH($C85,Forecasts!$X$9:$AD$9,0))</f>
        <v>0.28280100000000002</v>
      </c>
      <c r="I85" s="107">
        <f>INDEX(Forecasts!$X$146:$AD$163,MATCH($B85,Forecasts!$B$146:$B$163,0),MATCH($C85,Forecasts!$X$9:$AD$9,0))</f>
        <v>0.16123359541033463</v>
      </c>
      <c r="J85" s="111">
        <f>INDEX(Forecasts!$X$173:$AD$190,MATCH($B85,Forecasts!$B$173:$B$190,0),MATCH($C85,Forecasts!$X$9:$AD$9,0))</f>
        <v>0.97350468169980531</v>
      </c>
      <c r="K85" s="107">
        <f>INDEX(Forecasts!$X$200:$AD$217,MATCH($B85,Forecasts!$B$200:$B$217,0),MATCH($C85,Forecasts!$X$9:$AD$9,0))</f>
        <v>0.14104051996712377</v>
      </c>
    </row>
    <row r="86" spans="1:11">
      <c r="A86" s="66" t="str">
        <f t="shared" si="1"/>
        <v>SSC24</v>
      </c>
      <c r="B86" s="66" t="s">
        <v>48</v>
      </c>
      <c r="C86" s="66" t="s">
        <v>31</v>
      </c>
      <c r="D86" s="109">
        <f>INDEX(Forecasts!$X$11:$AD$28,MATCH($B86,Forecasts!$B$11:$B$28,0),MATCH($C86,Forecasts!$X$9:$AD$9,0))</f>
        <v>723.6010861031059</v>
      </c>
      <c r="E86" s="71">
        <f>INDEX(Forecasts!$X$38:$AD$55,MATCH($B86,Forecasts!$B$38:$B$55,0),MATCH($C86,Forecasts!$X$9:$AD$9,0))</f>
        <v>143.83673149541019</v>
      </c>
      <c r="F86" s="107">
        <f>INDEX(Forecasts!$X$65:$AD$82,MATCH($B86,Forecasts!$B$65:$B$82,0),MATCH($C86,Forecasts!$X$9:$AD$9,0))</f>
        <v>0</v>
      </c>
      <c r="G86" s="107">
        <f>INDEX(Forecasts!$X$92:$AD$109,MATCH($B86,Forecasts!$B$92:$B$109,0),MATCH($C86,Forecasts!$X$9:$AD$9,0))</f>
        <v>0.55127401401485077</v>
      </c>
      <c r="H86" s="107">
        <f>INDEX(Forecasts!$X$119:$AD$136,MATCH($B86,Forecasts!$B$119:$B$136,0),MATCH($C86,Forecasts!$X$9:$AD$9,0))</f>
        <v>0.28280100000000002</v>
      </c>
      <c r="I86" s="107">
        <f>INDEX(Forecasts!$X$146:$AD$163,MATCH($B86,Forecasts!$B$146:$B$163,0),MATCH($C86,Forecasts!$X$9:$AD$9,0))</f>
        <v>0.16123359541033463</v>
      </c>
      <c r="J86" s="111">
        <f>INDEX(Forecasts!$X$173:$AD$190,MATCH($B86,Forecasts!$B$173:$B$190,0),MATCH($C86,Forecasts!$X$9:$AD$9,0))</f>
        <v>0.97350468169980531</v>
      </c>
      <c r="K86" s="107">
        <f>INDEX(Forecasts!$X$200:$AD$217,MATCH($B86,Forecasts!$B$200:$B$217,0),MATCH($C86,Forecasts!$X$9:$AD$9,0))</f>
        <v>0.14546001457882538</v>
      </c>
    </row>
    <row r="87" spans="1:11">
      <c r="A87" s="66" t="str">
        <f t="shared" si="1"/>
        <v>SSC25</v>
      </c>
      <c r="B87" s="66" t="s">
        <v>48</v>
      </c>
      <c r="C87" s="66" t="s">
        <v>32</v>
      </c>
      <c r="D87" s="109">
        <f>INDEX(Forecasts!$X$11:$AD$28,MATCH($B87,Forecasts!$B$11:$B$28,0),MATCH($C87,Forecasts!$X$9:$AD$9,0))</f>
        <v>732.25126722597599</v>
      </c>
      <c r="E87" s="71">
        <f>INDEX(Forecasts!$X$38:$AD$55,MATCH($B87,Forecasts!$B$38:$B$55,0),MATCH($C87,Forecasts!$X$9:$AD$9,0))</f>
        <v>143.96830417756848</v>
      </c>
      <c r="F87" s="107">
        <f>INDEX(Forecasts!$X$65:$AD$82,MATCH($B87,Forecasts!$B$65:$B$82,0),MATCH($C87,Forecasts!$X$9:$AD$9,0))</f>
        <v>0</v>
      </c>
      <c r="G87" s="107">
        <f>INDEX(Forecasts!$X$92:$AD$109,MATCH($B87,Forecasts!$B$92:$B$109,0),MATCH($C87,Forecasts!$X$9:$AD$9,0))</f>
        <v>0.56846141115463122</v>
      </c>
      <c r="H87" s="107">
        <f>INDEX(Forecasts!$X$119:$AD$136,MATCH($B87,Forecasts!$B$119:$B$136,0),MATCH($C87,Forecasts!$X$9:$AD$9,0))</f>
        <v>0.28280100000000002</v>
      </c>
      <c r="I87" s="107">
        <f>INDEX(Forecasts!$X$146:$AD$163,MATCH($B87,Forecasts!$B$146:$B$163,0),MATCH($C87,Forecasts!$X$9:$AD$9,0))</f>
        <v>0.16123359541033463</v>
      </c>
      <c r="J87" s="111">
        <f>INDEX(Forecasts!$X$173:$AD$190,MATCH($B87,Forecasts!$B$173:$B$190,0),MATCH($C87,Forecasts!$X$9:$AD$9,0))</f>
        <v>0.97350468169980531</v>
      </c>
      <c r="K87" s="107">
        <f>INDEX(Forecasts!$X$200:$AD$217,MATCH($B87,Forecasts!$B$200:$B$217,0),MATCH($C87,Forecasts!$X$9:$AD$9,0))</f>
        <v>0.14987950919052698</v>
      </c>
    </row>
    <row r="88" spans="1:11">
      <c r="A88" s="66" t="s">
        <v>82</v>
      </c>
      <c r="B88" s="66" t="s">
        <v>80</v>
      </c>
      <c r="C88" s="66" t="s">
        <v>28</v>
      </c>
      <c r="D88" s="109">
        <f>INDEX(Forecasts!$X$11:$AD$28,MATCH($B88,Forecasts!$B$11:$B$28,0),MATCH($C88,Forecasts!$X$9:$AD$9,0))</f>
        <v>4205.0044579345431</v>
      </c>
      <c r="E88" s="71">
        <f>INDEX(Forecasts!$X$38:$AD$55,MATCH($B88,Forecasts!$B$38:$B$55,0),MATCH($C88,Forecasts!$X$9:$AD$9,0))</f>
        <v>296.87680053717673</v>
      </c>
      <c r="F88" s="107">
        <f>INDEX(Forecasts!$X$65:$AD$82,MATCH($B88,Forecasts!$B$65:$B$82,0),MATCH($C88,Forecasts!$X$9:$AD$9,0))</f>
        <v>0.7171531783558166</v>
      </c>
      <c r="G88" s="107">
        <f>INDEX(Forecasts!$X$92:$AD$109,MATCH($B88,Forecasts!$B$92:$B$109,0),MATCH($C88,Forecasts!$X$9:$AD$9,0))</f>
        <v>0.51928308035458293</v>
      </c>
      <c r="H88" s="107">
        <f>INDEX(Forecasts!$X$119:$AD$136,MATCH($B88,Forecasts!$B$119:$B$136,0),MATCH($C88,Forecasts!$X$9:$AD$9,0))</f>
        <v>0.2804069005843069</v>
      </c>
      <c r="I88" s="107">
        <f>INDEX(Forecasts!$X$146:$AD$163,MATCH($B88,Forecasts!$B$146:$B$163,0),MATCH($C88,Forecasts!$X$9:$AD$9,0))</f>
        <v>0.15578296074864365</v>
      </c>
      <c r="J88" s="111">
        <f>INDEX(Forecasts!$X$173:$AD$190,MATCH($B88,Forecasts!$B$173:$B$190,0),MATCH($C88,Forecasts!$X$9:$AD$9,0))</f>
        <v>0.96803049890576465</v>
      </c>
      <c r="K88" s="107">
        <f>INDEX(Forecasts!$X$200:$AD$217,MATCH($B88,Forecasts!$B$200:$B$217,0),MATCH($C88,Forecasts!$X$9:$AD$9,0))</f>
        <v>0.1273768058655943</v>
      </c>
    </row>
    <row r="89" spans="1:11">
      <c r="A89" s="66" t="s">
        <v>83</v>
      </c>
      <c r="B89" s="66" t="s">
        <v>80</v>
      </c>
      <c r="C89" s="66" t="s">
        <v>29</v>
      </c>
      <c r="D89" s="109">
        <f>INDEX(Forecasts!$X$11:$AD$28,MATCH($B89,Forecasts!$B$11:$B$28,0),MATCH($C89,Forecasts!$X$9:$AD$9,0))</f>
        <v>4229.2866418018766</v>
      </c>
      <c r="E89" s="71">
        <f>INDEX(Forecasts!$X$38:$AD$55,MATCH($B89,Forecasts!$B$38:$B$55,0),MATCH($C89,Forecasts!$X$9:$AD$9,0))</f>
        <v>306.90121372322972</v>
      </c>
      <c r="F89" s="107">
        <f>INDEX(Forecasts!$X$65:$AD$82,MATCH($B89,Forecasts!$B$65:$B$82,0),MATCH($C89,Forecasts!$X$9:$AD$9,0))</f>
        <v>0.7171531783558166</v>
      </c>
      <c r="G89" s="107">
        <f>INDEX(Forecasts!$X$92:$AD$109,MATCH($B89,Forecasts!$B$92:$B$109,0),MATCH($C89,Forecasts!$X$9:$AD$9,0))</f>
        <v>0.55387012858044171</v>
      </c>
      <c r="H89" s="107">
        <f>INDEX(Forecasts!$X$119:$AD$136,MATCH($B89,Forecasts!$B$119:$B$136,0),MATCH($C89,Forecasts!$X$9:$AD$9,0))</f>
        <v>0.2804069005843069</v>
      </c>
      <c r="I89" s="107">
        <f>INDEX(Forecasts!$X$146:$AD$163,MATCH($B89,Forecasts!$B$146:$B$163,0),MATCH($C89,Forecasts!$X$9:$AD$9,0))</f>
        <v>0.15578296074864365</v>
      </c>
      <c r="J89" s="111">
        <f>INDEX(Forecasts!$X$173:$AD$190,MATCH($B89,Forecasts!$B$173:$B$190,0),MATCH($C89,Forecasts!$X$9:$AD$9,0))</f>
        <v>0.96803049890576465</v>
      </c>
      <c r="K89" s="107">
        <f>INDEX(Forecasts!$X$200:$AD$217,MATCH($B89,Forecasts!$B$200:$B$217,0),MATCH($C89,Forecasts!$X$9:$AD$9,0))</f>
        <v>0.13102273874221762</v>
      </c>
    </row>
    <row r="90" spans="1:11">
      <c r="A90" s="66" t="s">
        <v>84</v>
      </c>
      <c r="B90" s="66" t="s">
        <v>80</v>
      </c>
      <c r="C90" s="66" t="s">
        <v>30</v>
      </c>
      <c r="D90" s="109">
        <f>INDEX(Forecasts!$X$11:$AD$28,MATCH($B90,Forecasts!$B$11:$B$28,0),MATCH($C90,Forecasts!$X$9:$AD$9,0))</f>
        <v>4255.0448320307987</v>
      </c>
      <c r="E90" s="71">
        <f>INDEX(Forecasts!$X$38:$AD$55,MATCH($B90,Forecasts!$B$38:$B$55,0),MATCH($C90,Forecasts!$X$9:$AD$9,0))</f>
        <v>313.83728413942515</v>
      </c>
      <c r="F90" s="107">
        <f>INDEX(Forecasts!$X$65:$AD$82,MATCH($B90,Forecasts!$B$65:$B$82,0),MATCH($C90,Forecasts!$X$9:$AD$9,0))</f>
        <v>0.7171531783558166</v>
      </c>
      <c r="G90" s="107">
        <f>INDEX(Forecasts!$X$92:$AD$109,MATCH($B90,Forecasts!$B$92:$B$109,0),MATCH($C90,Forecasts!$X$9:$AD$9,0))</f>
        <v>0.5872589690787402</v>
      </c>
      <c r="H90" s="107">
        <f>INDEX(Forecasts!$X$119:$AD$136,MATCH($B90,Forecasts!$B$119:$B$136,0),MATCH($C90,Forecasts!$X$9:$AD$9,0))</f>
        <v>0.2804069005843069</v>
      </c>
      <c r="I90" s="107">
        <f>INDEX(Forecasts!$X$146:$AD$163,MATCH($B90,Forecasts!$B$146:$B$163,0),MATCH($C90,Forecasts!$X$9:$AD$9,0))</f>
        <v>0.15578296074864365</v>
      </c>
      <c r="J90" s="111">
        <f>INDEX(Forecasts!$X$173:$AD$190,MATCH($B90,Forecasts!$B$173:$B$190,0),MATCH($C90,Forecasts!$X$9:$AD$9,0))</f>
        <v>0.96803049890576465</v>
      </c>
      <c r="K90" s="107">
        <f>INDEX(Forecasts!$X$200:$AD$217,MATCH($B90,Forecasts!$B$200:$B$217,0),MATCH($C90,Forecasts!$X$9:$AD$9,0))</f>
        <v>0.13466867161884094</v>
      </c>
    </row>
    <row r="91" spans="1:11">
      <c r="A91" s="66" t="s">
        <v>85</v>
      </c>
      <c r="B91" s="66" t="s">
        <v>80</v>
      </c>
      <c r="C91" s="66" t="s">
        <v>31</v>
      </c>
      <c r="D91" s="109">
        <f>INDEX(Forecasts!$X$11:$AD$28,MATCH($B91,Forecasts!$B$11:$B$28,0),MATCH($C91,Forecasts!$X$9:$AD$9,0))</f>
        <v>4281.2360241216284</v>
      </c>
      <c r="E91" s="71">
        <f>INDEX(Forecasts!$X$38:$AD$55,MATCH($B91,Forecasts!$B$38:$B$55,0),MATCH($C91,Forecasts!$X$9:$AD$9,0))</f>
        <v>318.34852282437373</v>
      </c>
      <c r="F91" s="107">
        <f>INDEX(Forecasts!$X$65:$AD$82,MATCH($B91,Forecasts!$B$65:$B$82,0),MATCH($C91,Forecasts!$X$9:$AD$9,0))</f>
        <v>0.7171531783558166</v>
      </c>
      <c r="G91" s="107">
        <f>INDEX(Forecasts!$X$92:$AD$109,MATCH($B91,Forecasts!$B$92:$B$109,0),MATCH($C91,Forecasts!$X$9:$AD$9,0))</f>
        <v>0.61958713734181348</v>
      </c>
      <c r="H91" s="107">
        <f>INDEX(Forecasts!$X$119:$AD$136,MATCH($B91,Forecasts!$B$119:$B$136,0),MATCH($C91,Forecasts!$X$9:$AD$9,0))</f>
        <v>0.2804069005843069</v>
      </c>
      <c r="I91" s="107">
        <f>INDEX(Forecasts!$X$146:$AD$163,MATCH($B91,Forecasts!$B$146:$B$163,0),MATCH($C91,Forecasts!$X$9:$AD$9,0))</f>
        <v>0.15578296074864365</v>
      </c>
      <c r="J91" s="111">
        <f>INDEX(Forecasts!$X$173:$AD$190,MATCH($B91,Forecasts!$B$173:$B$190,0),MATCH($C91,Forecasts!$X$9:$AD$9,0))</f>
        <v>0.96803049890576465</v>
      </c>
      <c r="K91" s="107">
        <f>INDEX(Forecasts!$X$200:$AD$217,MATCH($B91,Forecasts!$B$200:$B$217,0),MATCH($C91,Forecasts!$X$9:$AD$9,0))</f>
        <v>0.13831460449546423</v>
      </c>
    </row>
    <row r="92" spans="1:11">
      <c r="A92" s="66" t="s">
        <v>86</v>
      </c>
      <c r="B92" s="66" t="s">
        <v>80</v>
      </c>
      <c r="C92" s="66" t="s">
        <v>32</v>
      </c>
      <c r="D92" s="109">
        <f>INDEX(Forecasts!$X$11:$AD$28,MATCH($B92,Forecasts!$B$11:$B$28,0),MATCH($C92,Forecasts!$X$9:$AD$9,0))</f>
        <v>4307.8582180700869</v>
      </c>
      <c r="E92" s="71">
        <f>INDEX(Forecasts!$X$38:$AD$55,MATCH($B92,Forecasts!$B$38:$B$55,0),MATCH($C92,Forecasts!$X$9:$AD$9,0))</f>
        <v>318.92264311143845</v>
      </c>
      <c r="F92" s="107">
        <f>INDEX(Forecasts!$X$65:$AD$82,MATCH($B92,Forecasts!$B$65:$B$82,0),MATCH($C92,Forecasts!$X$9:$AD$9,0))</f>
        <v>0.7171531783558166</v>
      </c>
      <c r="G92" s="107">
        <f>INDEX(Forecasts!$X$92:$AD$109,MATCH($B92,Forecasts!$B$92:$B$109,0),MATCH($C92,Forecasts!$X$9:$AD$9,0))</f>
        <v>0.65114485364217201</v>
      </c>
      <c r="H92" s="107">
        <f>INDEX(Forecasts!$X$119:$AD$136,MATCH($B92,Forecasts!$B$119:$B$136,0),MATCH($C92,Forecasts!$X$9:$AD$9,0))</f>
        <v>0.2804069005843069</v>
      </c>
      <c r="I92" s="107">
        <f>INDEX(Forecasts!$X$146:$AD$163,MATCH($B92,Forecasts!$B$146:$B$163,0),MATCH($C92,Forecasts!$X$9:$AD$9,0))</f>
        <v>0.15578296074864365</v>
      </c>
      <c r="J92" s="111">
        <f>INDEX(Forecasts!$X$173:$AD$190,MATCH($B92,Forecasts!$B$173:$B$190,0),MATCH($C92,Forecasts!$X$9:$AD$9,0))</f>
        <v>0.96803049890576465</v>
      </c>
      <c r="K92" s="107">
        <f>INDEX(Forecasts!$X$200:$AD$217,MATCH($B92,Forecasts!$B$200:$B$217,0),MATCH($C92,Forecasts!$X$9:$AD$9,0))</f>
        <v>0.14196053737208755</v>
      </c>
    </row>
    <row r="94" spans="1:11">
      <c r="A94" s="65" t="s">
        <v>76</v>
      </c>
      <c r="B94" s="112">
        <f>COUNTA(A3:A92)</f>
        <v>90</v>
      </c>
    </row>
    <row r="95" spans="1:11">
      <c r="E95" s="67"/>
    </row>
    <row r="96" spans="1:11">
      <c r="E96" s="67"/>
    </row>
    <row r="97" spans="5:7">
      <c r="E97" s="67"/>
      <c r="F97" s="67"/>
      <c r="G97" s="67"/>
    </row>
    <row r="98" spans="5:7">
      <c r="E98" s="67"/>
      <c r="F98" s="67"/>
      <c r="G98" s="67"/>
    </row>
    <row r="99" spans="5:7">
      <c r="E99" s="67"/>
      <c r="F99" s="67"/>
      <c r="G99" s="67"/>
    </row>
    <row r="100" spans="5:7">
      <c r="E100" s="67"/>
      <c r="F100" s="67"/>
      <c r="G100" s="67"/>
    </row>
    <row r="101" spans="5:7">
      <c r="E101" s="67"/>
      <c r="F101" s="67"/>
      <c r="G101" s="67"/>
    </row>
    <row r="102" spans="5:7">
      <c r="E102" s="67"/>
      <c r="F102" s="67"/>
      <c r="G102" s="67"/>
    </row>
    <row r="103" spans="5:7">
      <c r="E103" s="67"/>
      <c r="F103" s="67"/>
      <c r="G103" s="67"/>
    </row>
    <row r="104" spans="5:7">
      <c r="E104" s="67"/>
      <c r="F104" s="67"/>
      <c r="G104" s="67"/>
    </row>
    <row r="105" spans="5:7">
      <c r="E105" s="67"/>
      <c r="F105" s="67"/>
      <c r="G105" s="67"/>
    </row>
    <row r="106" spans="5:7">
      <c r="E106" s="67"/>
      <c r="F106" s="67"/>
      <c r="G106" s="67"/>
    </row>
    <row r="107" spans="5:7">
      <c r="E107" s="67"/>
      <c r="F107" s="67"/>
      <c r="G107" s="67"/>
    </row>
    <row r="108" spans="5:7">
      <c r="E108" s="67"/>
      <c r="F108" s="67"/>
      <c r="G108" s="67"/>
    </row>
    <row r="109" spans="5:7">
      <c r="E109" s="67"/>
      <c r="F109" s="67"/>
      <c r="G109" s="67"/>
    </row>
    <row r="110" spans="5:7">
      <c r="E110" s="67"/>
      <c r="F110" s="67"/>
      <c r="G110" s="67"/>
    </row>
    <row r="111" spans="5:7">
      <c r="E111" s="67"/>
      <c r="F111" s="67"/>
      <c r="G111" s="67"/>
    </row>
    <row r="112" spans="5:7">
      <c r="E112" s="67"/>
      <c r="F112" s="67"/>
      <c r="G112" s="67"/>
    </row>
    <row r="113" spans="5:7">
      <c r="E113" s="67"/>
      <c r="F113" s="67"/>
      <c r="G113" s="67"/>
    </row>
    <row r="114" spans="5:7">
      <c r="E114" s="67"/>
      <c r="F114" s="67"/>
    </row>
  </sheetData>
  <conditionalFormatting sqref="B97">
    <cfRule type="cellIs" dxfId="2" priority="3" operator="equal">
      <formula>0</formula>
    </cfRule>
  </conditionalFormatting>
  <conditionalFormatting sqref="B94">
    <cfRule type="expression" dxfId="1" priority="1">
      <formula>B94="error"</formula>
    </cfRule>
    <cfRule type="expression" dxfId="0" priority="2">
      <formula>B94="OK"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Cover</vt:lpstr>
      <vt:lpstr>Forecasts</vt:lpstr>
      <vt:lpstr>Interface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2019-01-22T09:07:55Z</dcterms:created>
  <dcterms:modified xsi:type="dcterms:W3CDTF">2019-01-24T11:44:55Z</dcterms:modified>
  <cp:category/>
  <cp:contentStatus/>
</cp:coreProperties>
</file>