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bookViews>
    <workbookView xWindow="0" yWindow="0" windowWidth="12000" windowHeight="6470"/>
  </bookViews>
  <sheets>
    <sheet name="Cover" sheetId="30" r:id="rId1"/>
    <sheet name="Forecasts" sheetId="7" r:id="rId2"/>
    <sheet name="Interface"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7" l="1"/>
  <c r="R9" i="7" s="1"/>
  <c r="S9" i="7" s="1"/>
  <c r="T9" i="7" s="1"/>
  <c r="U9" i="7" s="1"/>
  <c r="V9" i="7" s="1"/>
  <c r="W9" i="7" s="1"/>
  <c r="Q217" i="7" l="1"/>
  <c r="R217" i="7" s="1"/>
  <c r="S217" i="7" s="1"/>
  <c r="T217" i="7" s="1"/>
  <c r="U217" i="7" s="1"/>
  <c r="V217" i="7" s="1"/>
  <c r="W217" i="7" s="1"/>
  <c r="Q191" i="7"/>
  <c r="R191" i="7" s="1"/>
  <c r="S191" i="7" s="1"/>
  <c r="T191" i="7" s="1"/>
  <c r="U191" i="7" s="1"/>
  <c r="V191" i="7" s="1"/>
  <c r="W191" i="7" s="1"/>
  <c r="Q165" i="7"/>
  <c r="R165" i="7" s="1"/>
  <c r="S165" i="7" s="1"/>
  <c r="T165" i="7" s="1"/>
  <c r="U165" i="7" s="1"/>
  <c r="V165" i="7" s="1"/>
  <c r="W165" i="7" s="1"/>
  <c r="Q139" i="7"/>
  <c r="R139" i="7" s="1"/>
  <c r="S139" i="7" s="1"/>
  <c r="T139" i="7" s="1"/>
  <c r="U139" i="7" s="1"/>
  <c r="V139" i="7" s="1"/>
  <c r="W139" i="7" s="1"/>
  <c r="Q113" i="7"/>
  <c r="R113" i="7" s="1"/>
  <c r="S113" i="7" s="1"/>
  <c r="T113" i="7" s="1"/>
  <c r="U113" i="7" s="1"/>
  <c r="V113" i="7" s="1"/>
  <c r="W113" i="7" s="1"/>
  <c r="Q87" i="7"/>
  <c r="R87" i="7" s="1"/>
  <c r="S87" i="7" s="1"/>
  <c r="T87" i="7" s="1"/>
  <c r="U87" i="7" s="1"/>
  <c r="V87" i="7" s="1"/>
  <c r="W87" i="7" s="1"/>
  <c r="Q61" i="7"/>
  <c r="R61" i="7" s="1"/>
  <c r="S61" i="7" s="1"/>
  <c r="T61" i="7" s="1"/>
  <c r="U61" i="7" s="1"/>
  <c r="V61" i="7" s="1"/>
  <c r="W61" i="7" s="1"/>
  <c r="Q35" i="7"/>
  <c r="R35" i="7" s="1"/>
  <c r="S35" i="7" s="1"/>
  <c r="T35" i="7" s="1"/>
  <c r="U35" i="7" s="1"/>
  <c r="V35" i="7" s="1"/>
  <c r="W35" i="7" s="1"/>
  <c r="AH236" i="7" l="1"/>
  <c r="AH235" i="7"/>
  <c r="AH234" i="7"/>
  <c r="AH233" i="7"/>
  <c r="AH232" i="7"/>
  <c r="AH231" i="7"/>
  <c r="AH230" i="7"/>
  <c r="AH229" i="7"/>
  <c r="AH228" i="7"/>
  <c r="AH227" i="7"/>
  <c r="AH226" i="7"/>
  <c r="AH225" i="7"/>
  <c r="AH224" i="7"/>
  <c r="AH223" i="7"/>
  <c r="AH222" i="7"/>
  <c r="AH221" i="7"/>
  <c r="AH220" i="7"/>
  <c r="AH219" i="7"/>
  <c r="AH218" i="7"/>
  <c r="AH210" i="7"/>
  <c r="AH209" i="7"/>
  <c r="AH208" i="7"/>
  <c r="AH207" i="7"/>
  <c r="AH206" i="7"/>
  <c r="AH205" i="7"/>
  <c r="AH204" i="7"/>
  <c r="AH203" i="7"/>
  <c r="AH202" i="7"/>
  <c r="AH201" i="7"/>
  <c r="AH200" i="7"/>
  <c r="AH199" i="7"/>
  <c r="AH198" i="7"/>
  <c r="AH197" i="7"/>
  <c r="AH196" i="7"/>
  <c r="AH195" i="7"/>
  <c r="AH194" i="7"/>
  <c r="AH193" i="7"/>
  <c r="AH192" i="7"/>
  <c r="AH184" i="7"/>
  <c r="AH183" i="7"/>
  <c r="AH182" i="7"/>
  <c r="AH181" i="7"/>
  <c r="AH180" i="7"/>
  <c r="AH179" i="7"/>
  <c r="AH178" i="7"/>
  <c r="AH177" i="7"/>
  <c r="AH176" i="7"/>
  <c r="AH175" i="7"/>
  <c r="AH174" i="7"/>
  <c r="AH173" i="7"/>
  <c r="AH172" i="7"/>
  <c r="AH171" i="7"/>
  <c r="AH170" i="7"/>
  <c r="AH169" i="7"/>
  <c r="AH168" i="7"/>
  <c r="AH167" i="7"/>
  <c r="AH166" i="7"/>
  <c r="AH158" i="7"/>
  <c r="AH157" i="7"/>
  <c r="AH156" i="7"/>
  <c r="AH155" i="7"/>
  <c r="AH154" i="7"/>
  <c r="AH153" i="7"/>
  <c r="AH152" i="7"/>
  <c r="AH151" i="7"/>
  <c r="AH150" i="7"/>
  <c r="AH149" i="7"/>
  <c r="AH148" i="7"/>
  <c r="AH147" i="7"/>
  <c r="AH146" i="7"/>
  <c r="AH145" i="7"/>
  <c r="AH144" i="7"/>
  <c r="AH143" i="7"/>
  <c r="AH142" i="7"/>
  <c r="AH141" i="7"/>
  <c r="AH140" i="7"/>
  <c r="AH132" i="7"/>
  <c r="AH131" i="7"/>
  <c r="AH130" i="7"/>
  <c r="AH129" i="7"/>
  <c r="AH128" i="7"/>
  <c r="AH127" i="7"/>
  <c r="AH126" i="7"/>
  <c r="AH125" i="7"/>
  <c r="AH124" i="7"/>
  <c r="AH123" i="7"/>
  <c r="AH122" i="7"/>
  <c r="AH121" i="7"/>
  <c r="AH120" i="7"/>
  <c r="AH119" i="7"/>
  <c r="AH118" i="7"/>
  <c r="AH117" i="7"/>
  <c r="AH116" i="7"/>
  <c r="AH115" i="7"/>
  <c r="AH114" i="7"/>
  <c r="AH106" i="7"/>
  <c r="AH105" i="7"/>
  <c r="AH104" i="7"/>
  <c r="AH103" i="7"/>
  <c r="AH102" i="7"/>
  <c r="AH101" i="7"/>
  <c r="AH100" i="7"/>
  <c r="AH99" i="7"/>
  <c r="AH98" i="7"/>
  <c r="AH97" i="7"/>
  <c r="AH96" i="7"/>
  <c r="AH95" i="7"/>
  <c r="AH94" i="7"/>
  <c r="AH93" i="7"/>
  <c r="AH92" i="7"/>
  <c r="AH91" i="7"/>
  <c r="AH90" i="7"/>
  <c r="AH89" i="7"/>
  <c r="AH88" i="7"/>
  <c r="AH80" i="7"/>
  <c r="AH79" i="7"/>
  <c r="AH78" i="7"/>
  <c r="AH77" i="7"/>
  <c r="AH76" i="7"/>
  <c r="AH75" i="7"/>
  <c r="AH74" i="7"/>
  <c r="AH73" i="7"/>
  <c r="AH72" i="7"/>
  <c r="AH71" i="7"/>
  <c r="AH70" i="7"/>
  <c r="AH69" i="7"/>
  <c r="AH68" i="7"/>
  <c r="AH67" i="7"/>
  <c r="AH66" i="7"/>
  <c r="AH65" i="7"/>
  <c r="AH64" i="7"/>
  <c r="AH63" i="7"/>
  <c r="AH62" i="7"/>
  <c r="AH54" i="7"/>
  <c r="AH53" i="7"/>
  <c r="AH52" i="7"/>
  <c r="AH51" i="7"/>
  <c r="AH50" i="7"/>
  <c r="AH49" i="7"/>
  <c r="AH48" i="7"/>
  <c r="AH47" i="7"/>
  <c r="AH46" i="7"/>
  <c r="AH45" i="7"/>
  <c r="AH44" i="7"/>
  <c r="AH43" i="7"/>
  <c r="AH42" i="7"/>
  <c r="AH41" i="7"/>
  <c r="AH40" i="7"/>
  <c r="AH39" i="7"/>
  <c r="AH38" i="7"/>
  <c r="AH37" i="7"/>
  <c r="AH36" i="7"/>
  <c r="AH28" i="7"/>
  <c r="AH22" i="7"/>
  <c r="AH23" i="7"/>
  <c r="AH24" i="7"/>
  <c r="AH25" i="7"/>
  <c r="AH26" i="7"/>
  <c r="AH27" i="7"/>
  <c r="AH10" i="7"/>
  <c r="AH11" i="7"/>
  <c r="AH12" i="7"/>
  <c r="AH13" i="7"/>
  <c r="AH14" i="7"/>
  <c r="AH15" i="7"/>
  <c r="AH16" i="7"/>
  <c r="AH17" i="7"/>
  <c r="AH18" i="7"/>
  <c r="AH19" i="7"/>
  <c r="AH20" i="7"/>
  <c r="AH21" i="7"/>
  <c r="AD235" i="7" l="1"/>
  <c r="I129" i="24" s="1"/>
  <c r="AC235" i="7"/>
  <c r="I128" i="24" s="1"/>
  <c r="AB235" i="7"/>
  <c r="I127" i="24" s="1"/>
  <c r="AA235" i="7"/>
  <c r="I126" i="24" s="1"/>
  <c r="Z235" i="7"/>
  <c r="I125" i="24" s="1"/>
  <c r="Y235" i="7"/>
  <c r="I124" i="24" s="1"/>
  <c r="X235" i="7"/>
  <c r="I123" i="24" s="1"/>
  <c r="AD234" i="7"/>
  <c r="I122" i="24" s="1"/>
  <c r="AC234" i="7"/>
  <c r="I121" i="24" s="1"/>
  <c r="AB234" i="7"/>
  <c r="I120" i="24" s="1"/>
  <c r="AA234" i="7"/>
  <c r="I119" i="24" s="1"/>
  <c r="Z234" i="7"/>
  <c r="I118" i="24" s="1"/>
  <c r="Y234" i="7"/>
  <c r="I117" i="24" s="1"/>
  <c r="X234" i="7"/>
  <c r="I116" i="24" s="1"/>
  <c r="AD233" i="7"/>
  <c r="I115" i="24" s="1"/>
  <c r="AC233" i="7"/>
  <c r="I114" i="24" s="1"/>
  <c r="AB233" i="7"/>
  <c r="I113" i="24" s="1"/>
  <c r="AA233" i="7"/>
  <c r="I112" i="24" s="1"/>
  <c r="Z233" i="7"/>
  <c r="I111" i="24" s="1"/>
  <c r="Y233" i="7"/>
  <c r="I110" i="24" s="1"/>
  <c r="X233" i="7"/>
  <c r="I109" i="24" s="1"/>
  <c r="AD232" i="7"/>
  <c r="I108" i="24" s="1"/>
  <c r="AC232" i="7"/>
  <c r="I107" i="24" s="1"/>
  <c r="AB232" i="7"/>
  <c r="I106" i="24" s="1"/>
  <c r="AA232" i="7"/>
  <c r="I105" i="24" s="1"/>
  <c r="Z232" i="7"/>
  <c r="I104" i="24" s="1"/>
  <c r="Y232" i="7"/>
  <c r="I103" i="24" s="1"/>
  <c r="X232" i="7"/>
  <c r="I102" i="24" s="1"/>
  <c r="AD231" i="7"/>
  <c r="I101" i="24" s="1"/>
  <c r="AC231" i="7"/>
  <c r="I100" i="24" s="1"/>
  <c r="AB231" i="7"/>
  <c r="I99" i="24" s="1"/>
  <c r="AA231" i="7"/>
  <c r="I98" i="24" s="1"/>
  <c r="Z231" i="7"/>
  <c r="I97" i="24" s="1"/>
  <c r="Y231" i="7"/>
  <c r="I96" i="24" s="1"/>
  <c r="X231" i="7"/>
  <c r="I95" i="24" s="1"/>
  <c r="AD230" i="7"/>
  <c r="I94" i="24" s="1"/>
  <c r="AC230" i="7"/>
  <c r="I93" i="24" s="1"/>
  <c r="AB230" i="7"/>
  <c r="I92" i="24" s="1"/>
  <c r="AA230" i="7"/>
  <c r="I91" i="24" s="1"/>
  <c r="Z230" i="7"/>
  <c r="I90" i="24" s="1"/>
  <c r="Y230" i="7"/>
  <c r="I89" i="24" s="1"/>
  <c r="X230" i="7"/>
  <c r="I88" i="24" s="1"/>
  <c r="AD229" i="7"/>
  <c r="I87" i="24" s="1"/>
  <c r="AC229" i="7"/>
  <c r="I86" i="24" s="1"/>
  <c r="AB229" i="7"/>
  <c r="I85" i="24" s="1"/>
  <c r="AA229" i="7"/>
  <c r="I84" i="24" s="1"/>
  <c r="Z229" i="7"/>
  <c r="I83" i="24" s="1"/>
  <c r="Y229" i="7"/>
  <c r="I82" i="24" s="1"/>
  <c r="X229" i="7"/>
  <c r="I81" i="24" s="1"/>
  <c r="AD228" i="7"/>
  <c r="I80" i="24" s="1"/>
  <c r="AC228" i="7"/>
  <c r="I79" i="24" s="1"/>
  <c r="AB228" i="7"/>
  <c r="I78" i="24" s="1"/>
  <c r="AA228" i="7"/>
  <c r="I77" i="24" s="1"/>
  <c r="Z228" i="7"/>
  <c r="I76" i="24" s="1"/>
  <c r="Y228" i="7"/>
  <c r="I75" i="24" s="1"/>
  <c r="X228" i="7"/>
  <c r="I74" i="24" s="1"/>
  <c r="AD227" i="7"/>
  <c r="I73" i="24" s="1"/>
  <c r="AC227" i="7"/>
  <c r="I72" i="24" s="1"/>
  <c r="AB227" i="7"/>
  <c r="I71" i="24" s="1"/>
  <c r="AA227" i="7"/>
  <c r="I70" i="24" s="1"/>
  <c r="Z227" i="7"/>
  <c r="I69" i="24" s="1"/>
  <c r="Y227" i="7"/>
  <c r="I68" i="24" s="1"/>
  <c r="X227" i="7"/>
  <c r="I67" i="24" s="1"/>
  <c r="AD226" i="7"/>
  <c r="I66" i="24" s="1"/>
  <c r="AC226" i="7"/>
  <c r="I65" i="24" s="1"/>
  <c r="AB226" i="7"/>
  <c r="I64" i="24" s="1"/>
  <c r="AA226" i="7"/>
  <c r="I63" i="24" s="1"/>
  <c r="Z226" i="7"/>
  <c r="I62" i="24" s="1"/>
  <c r="Y226" i="7"/>
  <c r="I61" i="24" s="1"/>
  <c r="X226" i="7"/>
  <c r="I60" i="24" s="1"/>
  <c r="AD225" i="7"/>
  <c r="I59" i="24" s="1"/>
  <c r="AC225" i="7"/>
  <c r="I58" i="24" s="1"/>
  <c r="AB225" i="7"/>
  <c r="I57" i="24" s="1"/>
  <c r="AA225" i="7"/>
  <c r="I56" i="24" s="1"/>
  <c r="Z225" i="7"/>
  <c r="I55" i="24" s="1"/>
  <c r="Y225" i="7"/>
  <c r="I54" i="24" s="1"/>
  <c r="X225" i="7"/>
  <c r="I53" i="24" s="1"/>
  <c r="AD224" i="7"/>
  <c r="I52" i="24" s="1"/>
  <c r="AC224" i="7"/>
  <c r="I51" i="24" s="1"/>
  <c r="AB224" i="7"/>
  <c r="I50" i="24" s="1"/>
  <c r="AA224" i="7"/>
  <c r="I49" i="24" s="1"/>
  <c r="Z224" i="7"/>
  <c r="I48" i="24" s="1"/>
  <c r="Y224" i="7"/>
  <c r="I47" i="24" s="1"/>
  <c r="X224" i="7"/>
  <c r="I46" i="24" s="1"/>
  <c r="AC223" i="7"/>
  <c r="I44" i="24" s="1"/>
  <c r="AD221" i="7"/>
  <c r="I31" i="24" s="1"/>
  <c r="AC221" i="7"/>
  <c r="I30" i="24" s="1"/>
  <c r="AB221" i="7"/>
  <c r="I29" i="24" s="1"/>
  <c r="AA221" i="7"/>
  <c r="I28" i="24" s="1"/>
  <c r="Z221" i="7"/>
  <c r="I27" i="24" s="1"/>
  <c r="Y221" i="7"/>
  <c r="I26" i="24" s="1"/>
  <c r="X221" i="7"/>
  <c r="I25" i="24" s="1"/>
  <c r="AD220" i="7"/>
  <c r="I24" i="24" s="1"/>
  <c r="AC220" i="7"/>
  <c r="I23" i="24" s="1"/>
  <c r="AB220" i="7"/>
  <c r="I22" i="24" s="1"/>
  <c r="AA220" i="7"/>
  <c r="I21" i="24" s="1"/>
  <c r="Z220" i="7"/>
  <c r="I20" i="24" s="1"/>
  <c r="Y220" i="7"/>
  <c r="I19" i="24" s="1"/>
  <c r="X220" i="7"/>
  <c r="I18" i="24" s="1"/>
  <c r="AD219" i="7"/>
  <c r="I17" i="24" s="1"/>
  <c r="AC219" i="7"/>
  <c r="I16" i="24" s="1"/>
  <c r="AB219" i="7"/>
  <c r="I15" i="24" s="1"/>
  <c r="AA219" i="7"/>
  <c r="I14" i="24" s="1"/>
  <c r="Z219" i="7"/>
  <c r="I13" i="24" s="1"/>
  <c r="Y219" i="7"/>
  <c r="I12" i="24" s="1"/>
  <c r="X219" i="7"/>
  <c r="I11" i="24" s="1"/>
  <c r="AB218" i="7" l="1"/>
  <c r="I8" i="24" s="1"/>
  <c r="AA218" i="7"/>
  <c r="I7" i="24" s="1"/>
  <c r="X218" i="7"/>
  <c r="I4" i="24" s="1"/>
  <c r="Y218" i="7"/>
  <c r="I5" i="24" s="1"/>
  <c r="AC218" i="7"/>
  <c r="I9" i="24" s="1"/>
  <c r="Z218" i="7"/>
  <c r="I6" i="24" s="1"/>
  <c r="AD218" i="7"/>
  <c r="I10" i="24" s="1"/>
  <c r="U222" i="7"/>
  <c r="AB222" i="7" s="1"/>
  <c r="I36" i="24" s="1"/>
  <c r="AB223" i="7"/>
  <c r="I43" i="24" s="1"/>
  <c r="V222" i="7"/>
  <c r="AC222" i="7" s="1"/>
  <c r="I37" i="24" s="1"/>
  <c r="T222" i="7"/>
  <c r="AA222" i="7" s="1"/>
  <c r="I35" i="24" s="1"/>
  <c r="AA223" i="7"/>
  <c r="I42" i="24" s="1"/>
  <c r="R222" i="7"/>
  <c r="Y222" i="7" s="1"/>
  <c r="I33" i="24" s="1"/>
  <c r="Y223" i="7"/>
  <c r="I40" i="24" s="1"/>
  <c r="Q222" i="7"/>
  <c r="X222" i="7" s="1"/>
  <c r="I32" i="24" s="1"/>
  <c r="X223" i="7"/>
  <c r="I39" i="24" s="1"/>
  <c r="S222" i="7"/>
  <c r="Z222" i="7" s="1"/>
  <c r="I34" i="24" s="1"/>
  <c r="Z223" i="7"/>
  <c r="I41" i="24" s="1"/>
  <c r="W222" i="7"/>
  <c r="AD222" i="7" s="1"/>
  <c r="I38" i="24" s="1"/>
  <c r="AD223" i="7"/>
  <c r="I45" i="24" s="1"/>
  <c r="S236" i="7" l="1"/>
  <c r="R236" i="7"/>
  <c r="T236" i="7"/>
  <c r="W236" i="7"/>
  <c r="V236" i="7"/>
  <c r="Q236" i="7"/>
  <c r="U236" i="7"/>
  <c r="A33" i="24" l="1"/>
  <c r="A34" i="24"/>
  <c r="A35" i="24"/>
  <c r="A36" i="24"/>
  <c r="A37" i="24"/>
  <c r="A38" i="24"/>
  <c r="A32" i="24"/>
  <c r="A129" i="24" l="1"/>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AB236" i="7" l="1"/>
  <c r="Z236" i="7"/>
  <c r="AC236" i="7"/>
  <c r="AD236" i="7"/>
  <c r="X236" i="7"/>
  <c r="AA236" i="7"/>
  <c r="Y236" i="7"/>
  <c r="D129" i="7" l="1"/>
  <c r="E193" i="7" l="1"/>
  <c r="D200" i="7"/>
  <c r="H207" i="7"/>
  <c r="D195" i="7"/>
  <c r="H204" i="7"/>
  <c r="H201" i="7"/>
  <c r="F209" i="7"/>
  <c r="F199" i="7"/>
  <c r="H192" i="7"/>
  <c r="H197" i="7"/>
  <c r="G208" i="7"/>
  <c r="C193" i="7"/>
  <c r="E197" i="7"/>
  <c r="F202" i="7"/>
  <c r="G209" i="7"/>
  <c r="C204" i="7"/>
  <c r="H198" i="7"/>
  <c r="G207" i="7"/>
  <c r="F207" i="7"/>
  <c r="D193" i="7"/>
  <c r="E206" i="7"/>
  <c r="D199" i="7"/>
  <c r="F200" i="7"/>
  <c r="D208" i="7"/>
  <c r="E208" i="7"/>
  <c r="D203" i="7"/>
  <c r="G204" i="7"/>
  <c r="F208" i="7"/>
  <c r="H206" i="7"/>
  <c r="E201" i="7"/>
  <c r="D207" i="7"/>
  <c r="D209" i="7"/>
  <c r="F195" i="7"/>
  <c r="H202" i="7"/>
  <c r="D202" i="7"/>
  <c r="H209" i="7"/>
  <c r="H200" i="7"/>
  <c r="F203" i="7"/>
  <c r="H205" i="7"/>
  <c r="E192" i="7"/>
  <c r="D197" i="7"/>
  <c r="C195" i="7"/>
  <c r="D201" i="7"/>
  <c r="F205" i="7"/>
  <c r="H129" i="7"/>
  <c r="D127" i="7"/>
  <c r="H131" i="7"/>
  <c r="H127" i="7"/>
  <c r="D131" i="7"/>
  <c r="D126" i="7"/>
  <c r="H126" i="7"/>
  <c r="F128" i="7"/>
  <c r="F130" i="7"/>
  <c r="D117" i="7"/>
  <c r="G119" i="7"/>
  <c r="D124" i="7"/>
  <c r="F129" i="7"/>
  <c r="G126" i="7"/>
  <c r="G117" i="7"/>
  <c r="G130" i="7"/>
  <c r="F126" i="7"/>
  <c r="G124" i="7"/>
  <c r="F117" i="7"/>
  <c r="E124" i="7"/>
  <c r="H123" i="7"/>
  <c r="F131" i="7"/>
  <c r="G122" i="7"/>
  <c r="E116" i="7"/>
  <c r="G115" i="7"/>
  <c r="D123" i="7"/>
  <c r="F127" i="7"/>
  <c r="H128" i="7"/>
  <c r="D130" i="7"/>
  <c r="G127" i="7"/>
  <c r="H120" i="7"/>
  <c r="F121" i="7"/>
  <c r="E127" i="7"/>
  <c r="G123" i="7"/>
  <c r="F115" i="7"/>
  <c r="H116" i="7"/>
  <c r="G121" i="7"/>
  <c r="H115" i="7" l="1"/>
  <c r="F123" i="7"/>
  <c r="E117" i="7"/>
  <c r="E130" i="7"/>
  <c r="D116" i="7"/>
  <c r="H119" i="7"/>
  <c r="C129" i="7"/>
  <c r="C121" i="7"/>
  <c r="G114" i="7"/>
  <c r="E207" i="7"/>
  <c r="C125" i="7"/>
  <c r="E204" i="7"/>
  <c r="E205" i="7"/>
  <c r="C128" i="7"/>
  <c r="H125" i="7"/>
  <c r="G201" i="7"/>
  <c r="D125" i="7"/>
  <c r="D121" i="7"/>
  <c r="C127" i="7"/>
  <c r="D128" i="7"/>
  <c r="F206" i="7"/>
  <c r="H117" i="7"/>
  <c r="E194" i="7"/>
  <c r="D206" i="7"/>
  <c r="H122" i="7"/>
  <c r="F119" i="7"/>
  <c r="F201" i="7"/>
  <c r="F204" i="7"/>
  <c r="C208" i="7"/>
  <c r="H194" i="7"/>
  <c r="C130" i="7"/>
  <c r="E114" i="7"/>
  <c r="D119" i="7"/>
  <c r="D194" i="7"/>
  <c r="C115" i="7"/>
  <c r="G195" i="7"/>
  <c r="G193" i="7"/>
  <c r="E200" i="7"/>
  <c r="E209" i="7"/>
  <c r="F124" i="7"/>
  <c r="F125" i="7"/>
  <c r="C131" i="7"/>
  <c r="D205" i="7"/>
  <c r="E115" i="7"/>
  <c r="D115" i="7"/>
  <c r="G206" i="7"/>
  <c r="F197" i="7"/>
  <c r="H195" i="7"/>
  <c r="G197" i="7"/>
  <c r="F236" i="7"/>
  <c r="G236" i="7"/>
  <c r="C192" i="7"/>
  <c r="C117" i="7"/>
  <c r="C126" i="7"/>
  <c r="E126" i="7"/>
  <c r="C114" i="7"/>
  <c r="E123" i="7"/>
  <c r="E131" i="7"/>
  <c r="C201" i="7"/>
  <c r="G128" i="7"/>
  <c r="F193" i="7"/>
  <c r="G199" i="7"/>
  <c r="F122" i="7"/>
  <c r="G200" i="7"/>
  <c r="G202" i="7"/>
  <c r="F114" i="7"/>
  <c r="H121" i="7"/>
  <c r="G129" i="7"/>
  <c r="H203" i="7"/>
  <c r="H193" i="7"/>
  <c r="E125" i="7"/>
  <c r="E195" i="7"/>
  <c r="E121" i="7"/>
  <c r="H124" i="7"/>
  <c r="F194" i="7"/>
  <c r="E128" i="7"/>
  <c r="C236" i="7"/>
  <c r="C207" i="7"/>
  <c r="H236" i="7"/>
  <c r="D114" i="7"/>
  <c r="E122" i="7"/>
  <c r="C123" i="7"/>
  <c r="G131" i="7"/>
  <c r="F116" i="7"/>
  <c r="E202" i="7"/>
  <c r="G116" i="7"/>
  <c r="H114" i="7"/>
  <c r="E129" i="7"/>
  <c r="G203" i="7"/>
  <c r="G125" i="7"/>
  <c r="E119" i="7"/>
  <c r="H130" i="7"/>
  <c r="C116" i="7"/>
  <c r="C124" i="7"/>
  <c r="H208" i="7"/>
  <c r="D122" i="7"/>
  <c r="G205" i="7"/>
  <c r="E199" i="7"/>
  <c r="H199" i="7"/>
  <c r="G194" i="7"/>
  <c r="D204" i="7"/>
  <c r="C119" i="7"/>
  <c r="E203" i="7"/>
  <c r="F192" i="7"/>
  <c r="C122" i="7"/>
  <c r="D236" i="7"/>
  <c r="E236" i="7"/>
  <c r="C199" i="7" l="1"/>
  <c r="C205" i="7"/>
  <c r="C200" i="7"/>
  <c r="C197" i="7"/>
  <c r="C209" i="7"/>
  <c r="C206" i="7"/>
  <c r="C194" i="7"/>
  <c r="D192" i="7"/>
  <c r="G192" i="7"/>
  <c r="C202" i="7"/>
  <c r="C203" i="7"/>
  <c r="Q179" i="7" l="1"/>
  <c r="V179" i="7"/>
  <c r="T179" i="7"/>
  <c r="S179" i="7"/>
  <c r="W179" i="7"/>
  <c r="U179" i="7"/>
  <c r="R179" i="7"/>
  <c r="V171" i="7"/>
  <c r="Q171" i="7"/>
  <c r="R171" i="7"/>
  <c r="T171" i="7"/>
  <c r="S171" i="7"/>
  <c r="W171" i="7"/>
  <c r="U171" i="7"/>
  <c r="I120" i="7"/>
  <c r="I121" i="7" l="1"/>
  <c r="T69" i="7"/>
  <c r="U69" i="7"/>
  <c r="V69" i="7"/>
  <c r="S69" i="7"/>
  <c r="W69" i="7"/>
  <c r="R69" i="7"/>
  <c r="Q69" i="7"/>
  <c r="W100" i="7"/>
  <c r="AD100" i="7" s="1"/>
  <c r="V100" i="7"/>
  <c r="AC100" i="7" s="1"/>
  <c r="Q100" i="7"/>
  <c r="X100" i="7" s="1"/>
  <c r="R100" i="7"/>
  <c r="Y100" i="7" s="1"/>
  <c r="S100" i="7"/>
  <c r="Z100" i="7" s="1"/>
  <c r="T100" i="7"/>
  <c r="AA100" i="7" s="1"/>
  <c r="U100" i="7"/>
  <c r="AB100" i="7" s="1"/>
  <c r="W99" i="7"/>
  <c r="AD99" i="7" s="1"/>
  <c r="R99" i="7"/>
  <c r="Y99" i="7" s="1"/>
  <c r="U99" i="7"/>
  <c r="AB99" i="7" s="1"/>
  <c r="V99" i="7"/>
  <c r="AC99" i="7" s="1"/>
  <c r="Q99" i="7"/>
  <c r="X99" i="7" s="1"/>
  <c r="T99" i="7"/>
  <c r="AA99" i="7" s="1"/>
  <c r="S99" i="7"/>
  <c r="Z99" i="7" s="1"/>
  <c r="I116" i="7"/>
  <c r="R64" i="7"/>
  <c r="Y64" i="7" s="1"/>
  <c r="V64" i="7"/>
  <c r="AC64" i="7" s="1"/>
  <c r="S64" i="7"/>
  <c r="Z64" i="7" s="1"/>
  <c r="Q64" i="7"/>
  <c r="X64" i="7" s="1"/>
  <c r="W64" i="7"/>
  <c r="AD64" i="7" s="1"/>
  <c r="T64" i="7"/>
  <c r="AA64" i="7" s="1"/>
  <c r="U64" i="7"/>
  <c r="AB64" i="7" s="1"/>
  <c r="I131" i="7"/>
  <c r="W79" i="7"/>
  <c r="AD79" i="7" s="1"/>
  <c r="V79" i="7"/>
  <c r="AC79" i="7" s="1"/>
  <c r="R79" i="7"/>
  <c r="Y79" i="7" s="1"/>
  <c r="U79" i="7"/>
  <c r="AB79" i="7" s="1"/>
  <c r="Q79" i="7"/>
  <c r="X79" i="7" s="1"/>
  <c r="T79" i="7"/>
  <c r="AA79" i="7" s="1"/>
  <c r="S79" i="7"/>
  <c r="Z79" i="7" s="1"/>
  <c r="I114" i="7"/>
  <c r="S62" i="7"/>
  <c r="W62" i="7"/>
  <c r="T62" i="7"/>
  <c r="U62" i="7"/>
  <c r="Q62" i="7"/>
  <c r="V62" i="7"/>
  <c r="R62" i="7"/>
  <c r="S167" i="7"/>
  <c r="Q167" i="7"/>
  <c r="U167" i="7"/>
  <c r="R167" i="7"/>
  <c r="W167" i="7"/>
  <c r="V167" i="7"/>
  <c r="T167" i="7"/>
  <c r="I123" i="7"/>
  <c r="W71" i="7"/>
  <c r="Q71" i="7"/>
  <c r="V71" i="7"/>
  <c r="S71" i="7"/>
  <c r="T71" i="7"/>
  <c r="U71" i="7"/>
  <c r="R71" i="7"/>
  <c r="I200" i="7"/>
  <c r="T174" i="7"/>
  <c r="R174" i="7"/>
  <c r="U174" i="7"/>
  <c r="W174" i="7"/>
  <c r="S174" i="7"/>
  <c r="Q174" i="7"/>
  <c r="V174" i="7"/>
  <c r="V176" i="7"/>
  <c r="R176" i="7"/>
  <c r="U176" i="7"/>
  <c r="S176" i="7"/>
  <c r="W176" i="7"/>
  <c r="Q176" i="7"/>
  <c r="T176" i="7"/>
  <c r="I201" i="7"/>
  <c r="T175" i="7"/>
  <c r="V175" i="7"/>
  <c r="R175" i="7"/>
  <c r="U175" i="7"/>
  <c r="W175" i="7"/>
  <c r="Q175" i="7"/>
  <c r="S175" i="7"/>
  <c r="I124" i="7"/>
  <c r="U72" i="7"/>
  <c r="W72" i="7"/>
  <c r="R72" i="7"/>
  <c r="T72" i="7"/>
  <c r="V72" i="7"/>
  <c r="S72" i="7"/>
  <c r="Q72" i="7"/>
  <c r="W102" i="7"/>
  <c r="AD102" i="7" s="1"/>
  <c r="V102" i="7"/>
  <c r="AC102" i="7" s="1"/>
  <c r="T102" i="7"/>
  <c r="AA102" i="7" s="1"/>
  <c r="U102" i="7"/>
  <c r="AB102" i="7" s="1"/>
  <c r="R102" i="7"/>
  <c r="Y102" i="7" s="1"/>
  <c r="Q102" i="7"/>
  <c r="X102" i="7" s="1"/>
  <c r="S102" i="7"/>
  <c r="Z102" i="7" s="1"/>
  <c r="I202" i="7"/>
  <c r="R44" i="7"/>
  <c r="Y44" i="7" s="1"/>
  <c r="E61" i="24" s="1"/>
  <c r="T44" i="7"/>
  <c r="AA44" i="7" s="1"/>
  <c r="E63" i="24" s="1"/>
  <c r="V44" i="7"/>
  <c r="AC44" i="7" s="1"/>
  <c r="E65" i="24" s="1"/>
  <c r="U44" i="7"/>
  <c r="AB44" i="7" s="1"/>
  <c r="E64" i="24" s="1"/>
  <c r="W44" i="7"/>
  <c r="AD44" i="7" s="1"/>
  <c r="E66" i="24" s="1"/>
  <c r="Q44" i="7"/>
  <c r="X44" i="7" s="1"/>
  <c r="E60" i="24" s="1"/>
  <c r="S44" i="7"/>
  <c r="Z44" i="7" s="1"/>
  <c r="E62" i="24" s="1"/>
  <c r="S49" i="7"/>
  <c r="Z49" i="7" s="1"/>
  <c r="E97" i="24" s="1"/>
  <c r="V49" i="7"/>
  <c r="AC49" i="7" s="1"/>
  <c r="E100" i="24" s="1"/>
  <c r="Q49" i="7"/>
  <c r="X49" i="7" s="1"/>
  <c r="E95" i="24" s="1"/>
  <c r="U49" i="7"/>
  <c r="AB49" i="7" s="1"/>
  <c r="E99" i="24" s="1"/>
  <c r="W49" i="7"/>
  <c r="AD49" i="7" s="1"/>
  <c r="E101" i="24" s="1"/>
  <c r="T49" i="7"/>
  <c r="AA49" i="7" s="1"/>
  <c r="E98" i="24" s="1"/>
  <c r="R49" i="7"/>
  <c r="Y49" i="7" s="1"/>
  <c r="E96" i="24" s="1"/>
  <c r="AA171" i="7"/>
  <c r="S15" i="7"/>
  <c r="Z15" i="7" s="1"/>
  <c r="D41" i="24" s="1"/>
  <c r="W15" i="7"/>
  <c r="AD15" i="7" s="1"/>
  <c r="D45" i="24" s="1"/>
  <c r="U15" i="7"/>
  <c r="AB15" i="7" s="1"/>
  <c r="D43" i="24" s="1"/>
  <c r="Q15" i="7"/>
  <c r="X15" i="7" s="1"/>
  <c r="D39" i="24" s="1"/>
  <c r="T15" i="7"/>
  <c r="AA15" i="7" s="1"/>
  <c r="D42" i="24" s="1"/>
  <c r="V15" i="7"/>
  <c r="AC15" i="7" s="1"/>
  <c r="D44" i="24" s="1"/>
  <c r="R15" i="7"/>
  <c r="Y15" i="7" s="1"/>
  <c r="D40" i="24" s="1"/>
  <c r="R52" i="7"/>
  <c r="Y52" i="7" s="1"/>
  <c r="E117" i="24" s="1"/>
  <c r="U52" i="7"/>
  <c r="AB52" i="7" s="1"/>
  <c r="E120" i="24" s="1"/>
  <c r="S52" i="7"/>
  <c r="Z52" i="7" s="1"/>
  <c r="E118" i="24" s="1"/>
  <c r="W52" i="7"/>
  <c r="AD52" i="7" s="1"/>
  <c r="E122" i="24" s="1"/>
  <c r="V52" i="7"/>
  <c r="AC52" i="7" s="1"/>
  <c r="E121" i="24" s="1"/>
  <c r="Q52" i="7"/>
  <c r="X52" i="7" s="1"/>
  <c r="E116" i="24" s="1"/>
  <c r="T52" i="7"/>
  <c r="AA52" i="7" s="1"/>
  <c r="E119" i="24" s="1"/>
  <c r="Y179" i="7"/>
  <c r="R205" i="7"/>
  <c r="Y205" i="7" s="1"/>
  <c r="H96" i="24" s="1"/>
  <c r="AA179" i="7"/>
  <c r="T205" i="7"/>
  <c r="AA205" i="7" s="1"/>
  <c r="H98" i="24" s="1"/>
  <c r="I198" i="7"/>
  <c r="R178" i="7"/>
  <c r="V178" i="7"/>
  <c r="T178" i="7"/>
  <c r="U178" i="7"/>
  <c r="W178" i="7"/>
  <c r="Q178" i="7"/>
  <c r="S178" i="7"/>
  <c r="I128" i="7"/>
  <c r="Q76" i="7"/>
  <c r="X76" i="7" s="1"/>
  <c r="R76" i="7"/>
  <c r="Y76" i="7" s="1"/>
  <c r="U76" i="7"/>
  <c r="AB76" i="7" s="1"/>
  <c r="V76" i="7"/>
  <c r="AC76" i="7" s="1"/>
  <c r="S76" i="7"/>
  <c r="Z76" i="7" s="1"/>
  <c r="T76" i="7"/>
  <c r="AA76" i="7" s="1"/>
  <c r="W76" i="7"/>
  <c r="AD76" i="7" s="1"/>
  <c r="I122" i="7"/>
  <c r="U70" i="7"/>
  <c r="AB70" i="7" s="1"/>
  <c r="R70" i="7"/>
  <c r="Y70" i="7" s="1"/>
  <c r="S70" i="7"/>
  <c r="Z70" i="7" s="1"/>
  <c r="V70" i="7"/>
  <c r="AC70" i="7" s="1"/>
  <c r="T70" i="7"/>
  <c r="AA70" i="7" s="1"/>
  <c r="W70" i="7"/>
  <c r="AD70" i="7" s="1"/>
  <c r="Q70" i="7"/>
  <c r="X70" i="7" s="1"/>
  <c r="I117" i="7"/>
  <c r="S65" i="7"/>
  <c r="U65" i="7"/>
  <c r="R65" i="7"/>
  <c r="Q65" i="7"/>
  <c r="W65" i="7"/>
  <c r="V65" i="7"/>
  <c r="T65" i="7"/>
  <c r="I130" i="7"/>
  <c r="Q78" i="7"/>
  <c r="W78" i="7"/>
  <c r="R78" i="7"/>
  <c r="V78" i="7"/>
  <c r="S78" i="7"/>
  <c r="U78" i="7"/>
  <c r="T78" i="7"/>
  <c r="I125" i="7"/>
  <c r="S73" i="7"/>
  <c r="Z73" i="7" s="1"/>
  <c r="T73" i="7"/>
  <c r="AA73" i="7" s="1"/>
  <c r="W73" i="7"/>
  <c r="AD73" i="7" s="1"/>
  <c r="V73" i="7"/>
  <c r="AC73" i="7" s="1"/>
  <c r="R73" i="7"/>
  <c r="Y73" i="7" s="1"/>
  <c r="U73" i="7"/>
  <c r="AB73" i="7" s="1"/>
  <c r="Q73" i="7"/>
  <c r="X73" i="7" s="1"/>
  <c r="V169" i="7"/>
  <c r="Q169" i="7"/>
  <c r="R169" i="7"/>
  <c r="W169" i="7"/>
  <c r="U169" i="7"/>
  <c r="S169" i="7"/>
  <c r="T169" i="7"/>
  <c r="I129" i="7"/>
  <c r="V77" i="7"/>
  <c r="AC77" i="7" s="1"/>
  <c r="R77" i="7"/>
  <c r="Y77" i="7" s="1"/>
  <c r="U77" i="7"/>
  <c r="AB77" i="7" s="1"/>
  <c r="Q77" i="7"/>
  <c r="X77" i="7" s="1"/>
  <c r="S77" i="7"/>
  <c r="Z77" i="7" s="1"/>
  <c r="T77" i="7"/>
  <c r="AA77" i="7" s="1"/>
  <c r="W77" i="7"/>
  <c r="AD77" i="7" s="1"/>
  <c r="I119" i="7"/>
  <c r="R67" i="7"/>
  <c r="Q67" i="7"/>
  <c r="T67" i="7"/>
  <c r="U67" i="7"/>
  <c r="W67" i="7"/>
  <c r="S67" i="7"/>
  <c r="V67" i="7"/>
  <c r="W51" i="7"/>
  <c r="AD51" i="7" s="1"/>
  <c r="E115" i="24" s="1"/>
  <c r="V51" i="7"/>
  <c r="AC51" i="7" s="1"/>
  <c r="E114" i="24" s="1"/>
  <c r="Q51" i="7"/>
  <c r="X51" i="7" s="1"/>
  <c r="E109" i="24" s="1"/>
  <c r="T51" i="7"/>
  <c r="AA51" i="7" s="1"/>
  <c r="E112" i="24" s="1"/>
  <c r="S51" i="7"/>
  <c r="Z51" i="7" s="1"/>
  <c r="E111" i="24" s="1"/>
  <c r="U51" i="7"/>
  <c r="AB51" i="7" s="1"/>
  <c r="E113" i="24" s="1"/>
  <c r="R51" i="7"/>
  <c r="Y51" i="7" s="1"/>
  <c r="E110" i="24" s="1"/>
  <c r="AB171" i="7"/>
  <c r="Y171" i="7"/>
  <c r="AB179" i="7"/>
  <c r="AC179" i="7"/>
  <c r="V205" i="7"/>
  <c r="AC205" i="7" s="1"/>
  <c r="H100" i="24" s="1"/>
  <c r="I236" i="7"/>
  <c r="W173" i="7"/>
  <c r="R173" i="7"/>
  <c r="S173" i="7"/>
  <c r="U173" i="7"/>
  <c r="V173" i="7"/>
  <c r="T173" i="7"/>
  <c r="Q173" i="7"/>
  <c r="T105" i="7"/>
  <c r="AA105" i="7" s="1"/>
  <c r="V105" i="7"/>
  <c r="AC105" i="7" s="1"/>
  <c r="W105" i="7"/>
  <c r="AD105" i="7" s="1"/>
  <c r="S105" i="7"/>
  <c r="Z105" i="7" s="1"/>
  <c r="U105" i="7"/>
  <c r="AB105" i="7" s="1"/>
  <c r="R105" i="7"/>
  <c r="Y105" i="7" s="1"/>
  <c r="Q105" i="7"/>
  <c r="X105" i="7" s="1"/>
  <c r="W98" i="7"/>
  <c r="AD98" i="7" s="1"/>
  <c r="R98" i="7"/>
  <c r="Y98" i="7" s="1"/>
  <c r="Q98" i="7"/>
  <c r="X98" i="7" s="1"/>
  <c r="S98" i="7"/>
  <c r="Z98" i="7" s="1"/>
  <c r="T98" i="7"/>
  <c r="AA98" i="7" s="1"/>
  <c r="V98" i="7"/>
  <c r="AC98" i="7" s="1"/>
  <c r="U98" i="7"/>
  <c r="AB98" i="7" s="1"/>
  <c r="T166" i="7"/>
  <c r="U166" i="7"/>
  <c r="Q166" i="7"/>
  <c r="W166" i="7"/>
  <c r="S166" i="7"/>
  <c r="V166" i="7"/>
  <c r="R166" i="7"/>
  <c r="I115" i="7"/>
  <c r="Q63" i="7"/>
  <c r="V63" i="7"/>
  <c r="W63" i="7"/>
  <c r="R63" i="7"/>
  <c r="S63" i="7"/>
  <c r="T63" i="7"/>
  <c r="U63" i="7"/>
  <c r="I126" i="7"/>
  <c r="T74" i="7"/>
  <c r="S74" i="7"/>
  <c r="U74" i="7"/>
  <c r="R74" i="7"/>
  <c r="W74" i="7"/>
  <c r="Q74" i="7"/>
  <c r="V74" i="7"/>
  <c r="T180" i="7"/>
  <c r="U180" i="7"/>
  <c r="V180" i="7"/>
  <c r="S180" i="7"/>
  <c r="Q180" i="7"/>
  <c r="W180" i="7"/>
  <c r="R180" i="7"/>
  <c r="S95" i="7"/>
  <c r="Z95" i="7" s="1"/>
  <c r="Q95" i="7"/>
  <c r="X95" i="7" s="1"/>
  <c r="W95" i="7"/>
  <c r="AD95" i="7" s="1"/>
  <c r="V95" i="7"/>
  <c r="AC95" i="7" s="1"/>
  <c r="T95" i="7"/>
  <c r="AA95" i="7" s="1"/>
  <c r="U95" i="7"/>
  <c r="AB95" i="7" s="1"/>
  <c r="R95" i="7"/>
  <c r="Y95" i="7" s="1"/>
  <c r="T168" i="7"/>
  <c r="R168" i="7"/>
  <c r="Q168" i="7"/>
  <c r="V168" i="7"/>
  <c r="W168" i="7"/>
  <c r="U168" i="7"/>
  <c r="S168" i="7"/>
  <c r="W183" i="7"/>
  <c r="V183" i="7"/>
  <c r="Q183" i="7"/>
  <c r="R183" i="7"/>
  <c r="S183" i="7"/>
  <c r="U183" i="7"/>
  <c r="T183" i="7"/>
  <c r="R91" i="7"/>
  <c r="Y91" i="7" s="1"/>
  <c r="T91" i="7"/>
  <c r="AA91" i="7" s="1"/>
  <c r="V91" i="7"/>
  <c r="AC91" i="7" s="1"/>
  <c r="S91" i="7"/>
  <c r="Z91" i="7" s="1"/>
  <c r="W91" i="7"/>
  <c r="AD91" i="7" s="1"/>
  <c r="Q91" i="7"/>
  <c r="X91" i="7" s="1"/>
  <c r="U91" i="7"/>
  <c r="AB91" i="7" s="1"/>
  <c r="I208" i="7"/>
  <c r="S182" i="7"/>
  <c r="U182" i="7"/>
  <c r="T182" i="7"/>
  <c r="Q182" i="7"/>
  <c r="W182" i="7"/>
  <c r="V182" i="7"/>
  <c r="R182" i="7"/>
  <c r="V93" i="7"/>
  <c r="AC93" i="7" s="1"/>
  <c r="R93" i="7"/>
  <c r="Y93" i="7" s="1"/>
  <c r="S93" i="7"/>
  <c r="Z93" i="7" s="1"/>
  <c r="T93" i="7"/>
  <c r="AA93" i="7" s="1"/>
  <c r="Q93" i="7"/>
  <c r="X93" i="7" s="1"/>
  <c r="U93" i="7"/>
  <c r="AB93" i="7" s="1"/>
  <c r="W93" i="7"/>
  <c r="AD93" i="7" s="1"/>
  <c r="I193" i="7"/>
  <c r="R22" i="7"/>
  <c r="Y22" i="7" s="1"/>
  <c r="D89" i="24" s="1"/>
  <c r="V22" i="7"/>
  <c r="AC22" i="7" s="1"/>
  <c r="D93" i="24" s="1"/>
  <c r="U22" i="7"/>
  <c r="AB22" i="7" s="1"/>
  <c r="D92" i="24" s="1"/>
  <c r="T22" i="7"/>
  <c r="AA22" i="7" s="1"/>
  <c r="D91" i="24" s="1"/>
  <c r="S22" i="7"/>
  <c r="Z22" i="7" s="1"/>
  <c r="D90" i="24" s="1"/>
  <c r="Q22" i="7"/>
  <c r="X22" i="7" s="1"/>
  <c r="D88" i="24" s="1"/>
  <c r="W22" i="7"/>
  <c r="AD22" i="7" s="1"/>
  <c r="D94" i="24" s="1"/>
  <c r="AD171" i="7"/>
  <c r="X171" i="7"/>
  <c r="Q27" i="7"/>
  <c r="X27" i="7" s="1"/>
  <c r="D123" i="24" s="1"/>
  <c r="S27" i="7"/>
  <c r="Z27" i="7" s="1"/>
  <c r="D125" i="24" s="1"/>
  <c r="W27" i="7"/>
  <c r="AD27" i="7" s="1"/>
  <c r="D129" i="24" s="1"/>
  <c r="V27" i="7"/>
  <c r="AC27" i="7" s="1"/>
  <c r="D128" i="24" s="1"/>
  <c r="T27" i="7"/>
  <c r="AA27" i="7" s="1"/>
  <c r="D126" i="24" s="1"/>
  <c r="R27" i="7"/>
  <c r="Y27" i="7" s="1"/>
  <c r="D124" i="24" s="1"/>
  <c r="U27" i="7"/>
  <c r="AB27" i="7" s="1"/>
  <c r="D127" i="24" s="1"/>
  <c r="R10" i="7"/>
  <c r="Q10" i="7"/>
  <c r="S10" i="7"/>
  <c r="T10" i="7"/>
  <c r="U10" i="7"/>
  <c r="W10" i="7"/>
  <c r="V10" i="7"/>
  <c r="AD179" i="7"/>
  <c r="W205" i="7"/>
  <c r="AD205" i="7" s="1"/>
  <c r="H101" i="24" s="1"/>
  <c r="X179" i="7"/>
  <c r="Q205" i="7"/>
  <c r="X205" i="7" s="1"/>
  <c r="H95" i="24" s="1"/>
  <c r="W97" i="7"/>
  <c r="AD97" i="7" s="1"/>
  <c r="R97" i="7"/>
  <c r="Y97" i="7" s="1"/>
  <c r="Q97" i="7"/>
  <c r="X97" i="7" s="1"/>
  <c r="V97" i="7"/>
  <c r="AC97" i="7" s="1"/>
  <c r="S97" i="7"/>
  <c r="Z97" i="7" s="1"/>
  <c r="U97" i="7"/>
  <c r="AB97" i="7" s="1"/>
  <c r="T97" i="7"/>
  <c r="AA97" i="7" s="1"/>
  <c r="V96" i="7"/>
  <c r="AC96" i="7" s="1"/>
  <c r="T96" i="7"/>
  <c r="AA96" i="7" s="1"/>
  <c r="S96" i="7"/>
  <c r="Z96" i="7" s="1"/>
  <c r="Q96" i="7"/>
  <c r="X96" i="7" s="1"/>
  <c r="U96" i="7"/>
  <c r="AB96" i="7" s="1"/>
  <c r="R96" i="7"/>
  <c r="Y96" i="7" s="1"/>
  <c r="W96" i="7"/>
  <c r="AD96" i="7" s="1"/>
  <c r="Q90" i="7"/>
  <c r="X90" i="7" s="1"/>
  <c r="U90" i="7"/>
  <c r="AB90" i="7" s="1"/>
  <c r="S90" i="7"/>
  <c r="Z90" i="7" s="1"/>
  <c r="R90" i="7"/>
  <c r="Y90" i="7" s="1"/>
  <c r="V90" i="7"/>
  <c r="AC90" i="7" s="1"/>
  <c r="T90" i="7"/>
  <c r="AA90" i="7" s="1"/>
  <c r="W90" i="7"/>
  <c r="AD90" i="7" s="1"/>
  <c r="U88" i="7"/>
  <c r="W88" i="7"/>
  <c r="V88" i="7"/>
  <c r="T88" i="7"/>
  <c r="Q88" i="7"/>
  <c r="S88" i="7"/>
  <c r="R88" i="7"/>
  <c r="I127" i="7"/>
  <c r="V75" i="7"/>
  <c r="AC75" i="7" s="1"/>
  <c r="T75" i="7"/>
  <c r="AA75" i="7" s="1"/>
  <c r="W75" i="7"/>
  <c r="AD75" i="7" s="1"/>
  <c r="R75" i="7"/>
  <c r="Y75" i="7" s="1"/>
  <c r="S75" i="7"/>
  <c r="Z75" i="7" s="1"/>
  <c r="Q75" i="7"/>
  <c r="X75" i="7" s="1"/>
  <c r="U75" i="7"/>
  <c r="AB75" i="7" s="1"/>
  <c r="U177" i="7"/>
  <c r="S177" i="7"/>
  <c r="R177" i="7"/>
  <c r="T177" i="7"/>
  <c r="V177" i="7"/>
  <c r="W177" i="7"/>
  <c r="Q177" i="7"/>
  <c r="I207" i="7"/>
  <c r="V181" i="7"/>
  <c r="U181" i="7"/>
  <c r="W181" i="7"/>
  <c r="Q181" i="7"/>
  <c r="S181" i="7"/>
  <c r="R181" i="7"/>
  <c r="T181" i="7"/>
  <c r="Q104" i="7"/>
  <c r="X104" i="7" s="1"/>
  <c r="W104" i="7"/>
  <c r="AD104" i="7" s="1"/>
  <c r="T104" i="7"/>
  <c r="AA104" i="7" s="1"/>
  <c r="S104" i="7"/>
  <c r="Z104" i="7" s="1"/>
  <c r="U104" i="7"/>
  <c r="AB104" i="7" s="1"/>
  <c r="V104" i="7"/>
  <c r="AC104" i="7" s="1"/>
  <c r="R104" i="7"/>
  <c r="Y104" i="7" s="1"/>
  <c r="T103" i="7"/>
  <c r="AA103" i="7" s="1"/>
  <c r="Q103" i="7"/>
  <c r="X103" i="7" s="1"/>
  <c r="W103" i="7"/>
  <c r="AD103" i="7" s="1"/>
  <c r="V103" i="7"/>
  <c r="AC103" i="7" s="1"/>
  <c r="U103" i="7"/>
  <c r="AB103" i="7" s="1"/>
  <c r="S103" i="7"/>
  <c r="Z103" i="7" s="1"/>
  <c r="R103" i="7"/>
  <c r="Y103" i="7" s="1"/>
  <c r="R89" i="7"/>
  <c r="Y89" i="7" s="1"/>
  <c r="T89" i="7"/>
  <c r="AA89" i="7" s="1"/>
  <c r="Q89" i="7"/>
  <c r="X89" i="7" s="1"/>
  <c r="S89" i="7"/>
  <c r="Z89" i="7" s="1"/>
  <c r="U89" i="7"/>
  <c r="AB89" i="7" s="1"/>
  <c r="W89" i="7"/>
  <c r="AD89" i="7" s="1"/>
  <c r="V89" i="7"/>
  <c r="AC89" i="7" s="1"/>
  <c r="S101" i="7"/>
  <c r="Z101" i="7" s="1"/>
  <c r="W101" i="7"/>
  <c r="AD101" i="7" s="1"/>
  <c r="T101" i="7"/>
  <c r="AA101" i="7" s="1"/>
  <c r="V101" i="7"/>
  <c r="AC101" i="7" s="1"/>
  <c r="U101" i="7"/>
  <c r="AB101" i="7" s="1"/>
  <c r="Q101" i="7"/>
  <c r="X101" i="7" s="1"/>
  <c r="R101" i="7"/>
  <c r="Y101" i="7" s="1"/>
  <c r="I192" i="7"/>
  <c r="W17" i="7"/>
  <c r="AD17" i="7" s="1"/>
  <c r="D59" i="24" s="1"/>
  <c r="V17" i="7"/>
  <c r="AC17" i="7" s="1"/>
  <c r="D58" i="24" s="1"/>
  <c r="S17" i="7"/>
  <c r="Z17" i="7" s="1"/>
  <c r="D55" i="24" s="1"/>
  <c r="Q17" i="7"/>
  <c r="X17" i="7" s="1"/>
  <c r="D53" i="24" s="1"/>
  <c r="T17" i="7"/>
  <c r="AA17" i="7" s="1"/>
  <c r="D56" i="24" s="1"/>
  <c r="R17" i="7"/>
  <c r="Y17" i="7" s="1"/>
  <c r="D54" i="24" s="1"/>
  <c r="U17" i="7"/>
  <c r="AB17" i="7" s="1"/>
  <c r="D57" i="24" s="1"/>
  <c r="Z171" i="7"/>
  <c r="AC171" i="7"/>
  <c r="Z179" i="7"/>
  <c r="S205" i="7"/>
  <c r="Z205" i="7" s="1"/>
  <c r="H97" i="24" s="1"/>
  <c r="I205" i="7"/>
  <c r="U205" i="7" l="1"/>
  <c r="AB205" i="7" s="1"/>
  <c r="H99" i="24" s="1"/>
  <c r="S23" i="7"/>
  <c r="Z23" i="7" s="1"/>
  <c r="D97" i="24" s="1"/>
  <c r="Q23" i="7"/>
  <c r="X23" i="7" s="1"/>
  <c r="D95" i="24" s="1"/>
  <c r="U23" i="7"/>
  <c r="AB23" i="7" s="1"/>
  <c r="D99" i="24" s="1"/>
  <c r="T23" i="7"/>
  <c r="AA23" i="7" s="1"/>
  <c r="D98" i="24" s="1"/>
  <c r="R23" i="7"/>
  <c r="Y23" i="7" s="1"/>
  <c r="D96" i="24" s="1"/>
  <c r="W23" i="7"/>
  <c r="AD23" i="7" s="1"/>
  <c r="D101" i="24" s="1"/>
  <c r="V23" i="7"/>
  <c r="AC23" i="7" s="1"/>
  <c r="D100" i="24" s="1"/>
  <c r="S25" i="7"/>
  <c r="Z25" i="7" s="1"/>
  <c r="D111" i="24" s="1"/>
  <c r="Q25" i="7"/>
  <c r="X25" i="7" s="1"/>
  <c r="D109" i="24" s="1"/>
  <c r="T25" i="7"/>
  <c r="AA25" i="7" s="1"/>
  <c r="D112" i="24" s="1"/>
  <c r="R25" i="7"/>
  <c r="Y25" i="7" s="1"/>
  <c r="D110" i="24" s="1"/>
  <c r="V25" i="7"/>
  <c r="AC25" i="7" s="1"/>
  <c r="D114" i="24" s="1"/>
  <c r="U25" i="7"/>
  <c r="AB25" i="7" s="1"/>
  <c r="D113" i="24" s="1"/>
  <c r="W25" i="7"/>
  <c r="AD25" i="7" s="1"/>
  <c r="D115" i="24" s="1"/>
  <c r="R48" i="7"/>
  <c r="Y48" i="7" s="1"/>
  <c r="E89" i="24" s="1"/>
  <c r="Q48" i="7"/>
  <c r="X48" i="7" s="1"/>
  <c r="E88" i="24" s="1"/>
  <c r="V48" i="7"/>
  <c r="AC48" i="7" s="1"/>
  <c r="E93" i="24" s="1"/>
  <c r="S48" i="7"/>
  <c r="Z48" i="7" s="1"/>
  <c r="E90" i="24" s="1"/>
  <c r="T48" i="7"/>
  <c r="AA48" i="7" s="1"/>
  <c r="E91" i="24" s="1"/>
  <c r="W48" i="7"/>
  <c r="AD48" i="7" s="1"/>
  <c r="E94" i="24" s="1"/>
  <c r="U48" i="7"/>
  <c r="AB48" i="7" s="1"/>
  <c r="E92" i="24" s="1"/>
  <c r="Y181" i="7"/>
  <c r="R207" i="7"/>
  <c r="Y207" i="7" s="1"/>
  <c r="H110" i="24" s="1"/>
  <c r="AB181" i="7"/>
  <c r="U207" i="7"/>
  <c r="AB207" i="7" s="1"/>
  <c r="H113" i="24" s="1"/>
  <c r="AD177" i="7"/>
  <c r="Z177" i="7"/>
  <c r="X88" i="7"/>
  <c r="AB88" i="7"/>
  <c r="W38" i="7"/>
  <c r="AD38" i="7" s="1"/>
  <c r="E24" i="24" s="1"/>
  <c r="Q38" i="7"/>
  <c r="X38" i="7" s="1"/>
  <c r="E18" i="24" s="1"/>
  <c r="R38" i="7"/>
  <c r="Y38" i="7" s="1"/>
  <c r="E19" i="24" s="1"/>
  <c r="T38" i="7"/>
  <c r="AA38" i="7" s="1"/>
  <c r="E21" i="24" s="1"/>
  <c r="S38" i="7"/>
  <c r="Z38" i="7" s="1"/>
  <c r="E20" i="24" s="1"/>
  <c r="V38" i="7"/>
  <c r="AC38" i="7" s="1"/>
  <c r="E23" i="24" s="1"/>
  <c r="U38" i="7"/>
  <c r="AB38" i="7" s="1"/>
  <c r="E22" i="24" s="1"/>
  <c r="AC10" i="7"/>
  <c r="D9" i="24" s="1"/>
  <c r="Z10" i="7"/>
  <c r="D6" i="24" s="1"/>
  <c r="S53" i="7"/>
  <c r="Z53" i="7" s="1"/>
  <c r="E125" i="24" s="1"/>
  <c r="W53" i="7"/>
  <c r="AD53" i="7" s="1"/>
  <c r="E129" i="24" s="1"/>
  <c r="Q53" i="7"/>
  <c r="X53" i="7" s="1"/>
  <c r="E123" i="24" s="1"/>
  <c r="U53" i="7"/>
  <c r="AB53" i="7" s="1"/>
  <c r="E127" i="24" s="1"/>
  <c r="T53" i="7"/>
  <c r="AA53" i="7" s="1"/>
  <c r="E126" i="24" s="1"/>
  <c r="R53" i="7"/>
  <c r="Y53" i="7" s="1"/>
  <c r="E124" i="24" s="1"/>
  <c r="V53" i="7"/>
  <c r="AC53" i="7" s="1"/>
  <c r="E128" i="24" s="1"/>
  <c r="R20" i="7"/>
  <c r="Y20" i="7" s="1"/>
  <c r="D75" i="24" s="1"/>
  <c r="S20" i="7"/>
  <c r="Z20" i="7" s="1"/>
  <c r="D76" i="24" s="1"/>
  <c r="Q20" i="7"/>
  <c r="X20" i="7" s="1"/>
  <c r="D74" i="24" s="1"/>
  <c r="V20" i="7"/>
  <c r="AC20" i="7" s="1"/>
  <c r="D79" i="24" s="1"/>
  <c r="W20" i="7"/>
  <c r="AD20" i="7" s="1"/>
  <c r="D80" i="24" s="1"/>
  <c r="U20" i="7"/>
  <c r="AB20" i="7" s="1"/>
  <c r="D78" i="24" s="1"/>
  <c r="T20" i="7"/>
  <c r="AA20" i="7" s="1"/>
  <c r="D77" i="24" s="1"/>
  <c r="Y182" i="7"/>
  <c r="R208" i="7"/>
  <c r="Y208" i="7" s="1"/>
  <c r="H117" i="24" s="1"/>
  <c r="T208" i="7"/>
  <c r="AA208" i="7" s="1"/>
  <c r="H119" i="24" s="1"/>
  <c r="AA182" i="7"/>
  <c r="AB183" i="7"/>
  <c r="U209" i="7"/>
  <c r="AB209" i="7" s="1"/>
  <c r="H127" i="24" s="1"/>
  <c r="AC183" i="7"/>
  <c r="V209" i="7"/>
  <c r="AC209" i="7" s="1"/>
  <c r="H128" i="24" s="1"/>
  <c r="AB168" i="7"/>
  <c r="U194" i="7"/>
  <c r="AB194" i="7" s="1"/>
  <c r="H22" i="24" s="1"/>
  <c r="Y168" i="7"/>
  <c r="R194" i="7"/>
  <c r="Y194" i="7" s="1"/>
  <c r="H19" i="24" s="1"/>
  <c r="X180" i="7"/>
  <c r="AA180" i="7"/>
  <c r="Y74" i="7"/>
  <c r="R126" i="7"/>
  <c r="Y126" i="7" s="1"/>
  <c r="F89" i="24" s="1"/>
  <c r="Y63" i="7"/>
  <c r="R115" i="7"/>
  <c r="Y115" i="7" s="1"/>
  <c r="F12" i="24" s="1"/>
  <c r="AD166" i="7"/>
  <c r="X173" i="7"/>
  <c r="Z173" i="7"/>
  <c r="V12" i="7"/>
  <c r="AC12" i="7" s="1"/>
  <c r="D23" i="24" s="1"/>
  <c r="Q12" i="7"/>
  <c r="X12" i="7" s="1"/>
  <c r="D18" i="24" s="1"/>
  <c r="R12" i="7"/>
  <c r="Y12" i="7" s="1"/>
  <c r="D19" i="24" s="1"/>
  <c r="T12" i="7"/>
  <c r="AA12" i="7" s="1"/>
  <c r="D21" i="24" s="1"/>
  <c r="W12" i="7"/>
  <c r="AD12" i="7" s="1"/>
  <c r="D24" i="24" s="1"/>
  <c r="U12" i="7"/>
  <c r="AB12" i="7" s="1"/>
  <c r="D22" i="24" s="1"/>
  <c r="S12" i="7"/>
  <c r="Z12" i="7" s="1"/>
  <c r="D20" i="24" s="1"/>
  <c r="U39" i="7"/>
  <c r="AB39" i="7" s="1"/>
  <c r="E29" i="24" s="1"/>
  <c r="R39" i="7"/>
  <c r="Y39" i="7" s="1"/>
  <c r="E26" i="24" s="1"/>
  <c r="V39" i="7"/>
  <c r="AC39" i="7" s="1"/>
  <c r="E30" i="24" s="1"/>
  <c r="T39" i="7"/>
  <c r="AA39" i="7" s="1"/>
  <c r="E28" i="24" s="1"/>
  <c r="W39" i="7"/>
  <c r="AD39" i="7" s="1"/>
  <c r="E31" i="24" s="1"/>
  <c r="S39" i="7"/>
  <c r="Z39" i="7" s="1"/>
  <c r="E27" i="24" s="1"/>
  <c r="Q39" i="7"/>
  <c r="X39" i="7" s="1"/>
  <c r="E25" i="24" s="1"/>
  <c r="U119" i="7"/>
  <c r="AB119" i="7" s="1"/>
  <c r="F43" i="24" s="1"/>
  <c r="AB67" i="7"/>
  <c r="S129" i="7"/>
  <c r="Z129" i="7" s="1"/>
  <c r="F111" i="24" s="1"/>
  <c r="R129" i="7"/>
  <c r="Y129" i="7" s="1"/>
  <c r="F110" i="24" s="1"/>
  <c r="T129" i="7"/>
  <c r="AA129" i="7" s="1"/>
  <c r="F112" i="24" s="1"/>
  <c r="Q129" i="7"/>
  <c r="X129" i="7" s="1"/>
  <c r="F109" i="24" s="1"/>
  <c r="V129" i="7"/>
  <c r="AC129" i="7" s="1"/>
  <c r="F114" i="24" s="1"/>
  <c r="U129" i="7"/>
  <c r="AB129" i="7" s="1"/>
  <c r="F113" i="24" s="1"/>
  <c r="W129" i="7"/>
  <c r="AD129" i="7" s="1"/>
  <c r="F115" i="24" s="1"/>
  <c r="AD169" i="7"/>
  <c r="W195" i="7"/>
  <c r="AD195" i="7" s="1"/>
  <c r="H31" i="24" s="1"/>
  <c r="I195" i="7"/>
  <c r="U125" i="7"/>
  <c r="AB125" i="7" s="1"/>
  <c r="F85" i="24" s="1"/>
  <c r="S125" i="7"/>
  <c r="Z125" i="7" s="1"/>
  <c r="F83" i="24" s="1"/>
  <c r="V125" i="7"/>
  <c r="AC125" i="7" s="1"/>
  <c r="F86" i="24" s="1"/>
  <c r="T125" i="7"/>
  <c r="AA125" i="7" s="1"/>
  <c r="F84" i="24" s="1"/>
  <c r="R125" i="7"/>
  <c r="Y125" i="7" s="1"/>
  <c r="F82" i="24" s="1"/>
  <c r="W125" i="7"/>
  <c r="AD125" i="7" s="1"/>
  <c r="F87" i="24" s="1"/>
  <c r="Q125" i="7"/>
  <c r="X125" i="7" s="1"/>
  <c r="F81" i="24" s="1"/>
  <c r="V130" i="7"/>
  <c r="AC130" i="7" s="1"/>
  <c r="F121" i="24" s="1"/>
  <c r="AC78" i="7"/>
  <c r="Q117" i="7"/>
  <c r="X117" i="7" s="1"/>
  <c r="F25" i="24" s="1"/>
  <c r="X65" i="7"/>
  <c r="W122" i="7"/>
  <c r="AD122" i="7" s="1"/>
  <c r="F66" i="24" s="1"/>
  <c r="S122" i="7"/>
  <c r="Z122" i="7" s="1"/>
  <c r="F62" i="24" s="1"/>
  <c r="U122" i="7"/>
  <c r="AB122" i="7" s="1"/>
  <c r="F64" i="24" s="1"/>
  <c r="Q122" i="7"/>
  <c r="X122" i="7" s="1"/>
  <c r="F60" i="24" s="1"/>
  <c r="T122" i="7"/>
  <c r="AA122" i="7" s="1"/>
  <c r="F63" i="24" s="1"/>
  <c r="R122" i="7"/>
  <c r="Y122" i="7" s="1"/>
  <c r="F61" i="24" s="1"/>
  <c r="V122" i="7"/>
  <c r="AC122" i="7" s="1"/>
  <c r="F65" i="24" s="1"/>
  <c r="Q204" i="7"/>
  <c r="X204" i="7" s="1"/>
  <c r="H88" i="24" s="1"/>
  <c r="X178" i="7"/>
  <c r="AC178" i="7"/>
  <c r="V204" i="7"/>
  <c r="AC204" i="7" s="1"/>
  <c r="H93" i="24" s="1"/>
  <c r="T124" i="7"/>
  <c r="AA124" i="7" s="1"/>
  <c r="F77" i="24" s="1"/>
  <c r="AA72" i="7"/>
  <c r="AB175" i="7"/>
  <c r="Z176" i="7"/>
  <c r="AD174" i="7"/>
  <c r="W200" i="7"/>
  <c r="AD200" i="7" s="1"/>
  <c r="H66" i="24" s="1"/>
  <c r="Z71" i="7"/>
  <c r="S123" i="7"/>
  <c r="Z123" i="7" s="1"/>
  <c r="F69" i="24" s="1"/>
  <c r="Y167" i="7"/>
  <c r="U114" i="7"/>
  <c r="AB62" i="7"/>
  <c r="Q121" i="7"/>
  <c r="X121" i="7" s="1"/>
  <c r="F53" i="24" s="1"/>
  <c r="X69" i="7"/>
  <c r="V121" i="7"/>
  <c r="AC121" i="7" s="1"/>
  <c r="F58" i="24" s="1"/>
  <c r="AC69" i="7"/>
  <c r="Z181" i="7"/>
  <c r="S207" i="7"/>
  <c r="Z207" i="7" s="1"/>
  <c r="H111" i="24" s="1"/>
  <c r="V207" i="7"/>
  <c r="AC207" i="7" s="1"/>
  <c r="H114" i="24" s="1"/>
  <c r="AC181" i="7"/>
  <c r="AC177" i="7"/>
  <c r="AB177" i="7"/>
  <c r="S127" i="7"/>
  <c r="Z127" i="7" s="1"/>
  <c r="F97" i="24" s="1"/>
  <c r="R127" i="7"/>
  <c r="Y127" i="7" s="1"/>
  <c r="F96" i="24" s="1"/>
  <c r="W127" i="7"/>
  <c r="AD127" i="7" s="1"/>
  <c r="F101" i="24" s="1"/>
  <c r="T127" i="7"/>
  <c r="AA127" i="7" s="1"/>
  <c r="F98" i="24" s="1"/>
  <c r="U127" i="7"/>
  <c r="AB127" i="7" s="1"/>
  <c r="F99" i="24" s="1"/>
  <c r="V127" i="7"/>
  <c r="AC127" i="7" s="1"/>
  <c r="F100" i="24" s="1"/>
  <c r="Q127" i="7"/>
  <c r="X127" i="7" s="1"/>
  <c r="F95" i="24" s="1"/>
  <c r="AA88" i="7"/>
  <c r="AD10" i="7"/>
  <c r="D10" i="24" s="1"/>
  <c r="X10" i="7"/>
  <c r="D4" i="24" s="1"/>
  <c r="AC182" i="7"/>
  <c r="V208" i="7"/>
  <c r="AC208" i="7" s="1"/>
  <c r="H121" i="24" s="1"/>
  <c r="U208" i="7"/>
  <c r="AB208" i="7" s="1"/>
  <c r="H120" i="24" s="1"/>
  <c r="AB182" i="7"/>
  <c r="Z183" i="7"/>
  <c r="S209" i="7"/>
  <c r="Z209" i="7" s="1"/>
  <c r="H125" i="24" s="1"/>
  <c r="AD183" i="7"/>
  <c r="W209" i="7"/>
  <c r="AD209" i="7" s="1"/>
  <c r="H129" i="24" s="1"/>
  <c r="AD168" i="7"/>
  <c r="AA168" i="7"/>
  <c r="T194" i="7"/>
  <c r="AA194" i="7" s="1"/>
  <c r="H21" i="24" s="1"/>
  <c r="Z180" i="7"/>
  <c r="V126" i="7"/>
  <c r="AC126" i="7" s="1"/>
  <c r="F93" i="24" s="1"/>
  <c r="AC74" i="7"/>
  <c r="U126" i="7"/>
  <c r="AB126" i="7" s="1"/>
  <c r="F92" i="24" s="1"/>
  <c r="AB74" i="7"/>
  <c r="U115" i="7"/>
  <c r="AB115" i="7" s="1"/>
  <c r="F15" i="24" s="1"/>
  <c r="AB63" i="7"/>
  <c r="W115" i="7"/>
  <c r="AD115" i="7" s="1"/>
  <c r="F17" i="24" s="1"/>
  <c r="AD63" i="7"/>
  <c r="Y166" i="7"/>
  <c r="X166" i="7"/>
  <c r="AA173" i="7"/>
  <c r="Y173" i="7"/>
  <c r="V119" i="7"/>
  <c r="AC119" i="7" s="1"/>
  <c r="F44" i="24" s="1"/>
  <c r="AC67" i="7"/>
  <c r="T119" i="7"/>
  <c r="AA119" i="7" s="1"/>
  <c r="F42" i="24" s="1"/>
  <c r="AA67" i="7"/>
  <c r="AA169" i="7"/>
  <c r="T195" i="7"/>
  <c r="AA195" i="7" s="1"/>
  <c r="H28" i="24" s="1"/>
  <c r="Y169" i="7"/>
  <c r="AA78" i="7"/>
  <c r="T130" i="7"/>
  <c r="AA130" i="7" s="1"/>
  <c r="F119" i="24" s="1"/>
  <c r="R130" i="7"/>
  <c r="Y130" i="7" s="1"/>
  <c r="F117" i="24" s="1"/>
  <c r="Y78" i="7"/>
  <c r="AA65" i="7"/>
  <c r="T117" i="7"/>
  <c r="AA117" i="7" s="1"/>
  <c r="F28" i="24" s="1"/>
  <c r="R117" i="7"/>
  <c r="Y117" i="7" s="1"/>
  <c r="F26" i="24" s="1"/>
  <c r="Y65" i="7"/>
  <c r="W204" i="7"/>
  <c r="AD204" i="7" s="1"/>
  <c r="H94" i="24" s="1"/>
  <c r="AD178" i="7"/>
  <c r="R204" i="7"/>
  <c r="Y204" i="7" s="1"/>
  <c r="H89" i="24" s="1"/>
  <c r="Y178" i="7"/>
  <c r="W46" i="7"/>
  <c r="AD46" i="7" s="1"/>
  <c r="E80" i="24" s="1"/>
  <c r="V46" i="7"/>
  <c r="AC46" i="7" s="1"/>
  <c r="E79" i="24" s="1"/>
  <c r="Q46" i="7"/>
  <c r="X46" i="7" s="1"/>
  <c r="E74" i="24" s="1"/>
  <c r="T46" i="7"/>
  <c r="AA46" i="7" s="1"/>
  <c r="E77" i="24" s="1"/>
  <c r="S46" i="7"/>
  <c r="Z46" i="7" s="1"/>
  <c r="E76" i="24" s="1"/>
  <c r="R46" i="7"/>
  <c r="Y46" i="7" s="1"/>
  <c r="E75" i="24" s="1"/>
  <c r="U46" i="7"/>
  <c r="AB46" i="7" s="1"/>
  <c r="E78" i="24" s="1"/>
  <c r="I206" i="7"/>
  <c r="V50" i="7"/>
  <c r="AC50" i="7" s="1"/>
  <c r="E107" i="24" s="1"/>
  <c r="W50" i="7"/>
  <c r="AD50" i="7" s="1"/>
  <c r="E108" i="24" s="1"/>
  <c r="T50" i="7"/>
  <c r="AA50" i="7" s="1"/>
  <c r="E105" i="24" s="1"/>
  <c r="Q50" i="7"/>
  <c r="X50" i="7" s="1"/>
  <c r="E102" i="24" s="1"/>
  <c r="R50" i="7"/>
  <c r="Y50" i="7" s="1"/>
  <c r="E103" i="24" s="1"/>
  <c r="U50" i="7"/>
  <c r="AB50" i="7" s="1"/>
  <c r="E106" i="24" s="1"/>
  <c r="S50" i="7"/>
  <c r="Z50" i="7" s="1"/>
  <c r="E104" i="24" s="1"/>
  <c r="X72" i="7"/>
  <c r="Q124" i="7"/>
  <c r="X124" i="7" s="1"/>
  <c r="F74" i="24" s="1"/>
  <c r="R124" i="7"/>
  <c r="Y124" i="7" s="1"/>
  <c r="F75" i="24" s="1"/>
  <c r="Y72" i="7"/>
  <c r="Z175" i="7"/>
  <c r="Y175" i="7"/>
  <c r="AA176" i="7"/>
  <c r="AB176" i="7"/>
  <c r="U202" i="7"/>
  <c r="AB202" i="7" s="1"/>
  <c r="H78" i="24" s="1"/>
  <c r="V200" i="7"/>
  <c r="AC200" i="7" s="1"/>
  <c r="H65" i="24" s="1"/>
  <c r="AC174" i="7"/>
  <c r="U200" i="7"/>
  <c r="AB200" i="7" s="1"/>
  <c r="H64" i="24" s="1"/>
  <c r="AB174" i="7"/>
  <c r="R123" i="7"/>
  <c r="Y123" i="7" s="1"/>
  <c r="F68" i="24" s="1"/>
  <c r="Y71" i="7"/>
  <c r="V123" i="7"/>
  <c r="AC123" i="7" s="1"/>
  <c r="F72" i="24" s="1"/>
  <c r="AC71" i="7"/>
  <c r="AA167" i="7"/>
  <c r="AB167" i="7"/>
  <c r="R114" i="7"/>
  <c r="Y62" i="7"/>
  <c r="T114" i="7"/>
  <c r="AA62" i="7"/>
  <c r="Q131" i="7"/>
  <c r="X131" i="7" s="1"/>
  <c r="F123" i="24" s="1"/>
  <c r="W131" i="7"/>
  <c r="AD131" i="7" s="1"/>
  <c r="F129" i="24" s="1"/>
  <c r="R131" i="7"/>
  <c r="Y131" i="7" s="1"/>
  <c r="F124" i="24" s="1"/>
  <c r="U131" i="7"/>
  <c r="AB131" i="7" s="1"/>
  <c r="F127" i="24" s="1"/>
  <c r="T131" i="7"/>
  <c r="AA131" i="7" s="1"/>
  <c r="F126" i="24" s="1"/>
  <c r="S131" i="7"/>
  <c r="Z131" i="7" s="1"/>
  <c r="F125" i="24" s="1"/>
  <c r="V131" i="7"/>
  <c r="AC131" i="7" s="1"/>
  <c r="F128" i="24" s="1"/>
  <c r="V116" i="7"/>
  <c r="AC116" i="7" s="1"/>
  <c r="F23" i="24" s="1"/>
  <c r="S116" i="7"/>
  <c r="Z116" i="7" s="1"/>
  <c r="F20" i="24" s="1"/>
  <c r="W116" i="7"/>
  <c r="AD116" i="7" s="1"/>
  <c r="F24" i="24" s="1"/>
  <c r="R116" i="7"/>
  <c r="Y116" i="7" s="1"/>
  <c r="F19" i="24" s="1"/>
  <c r="T116" i="7"/>
  <c r="AA116" i="7" s="1"/>
  <c r="F21" i="24" s="1"/>
  <c r="Q116" i="7"/>
  <c r="X116" i="7" s="1"/>
  <c r="F18" i="24" s="1"/>
  <c r="U116" i="7"/>
  <c r="AB116" i="7" s="1"/>
  <c r="F22" i="24" s="1"/>
  <c r="Y69" i="7"/>
  <c r="R121" i="7"/>
  <c r="Y121" i="7" s="1"/>
  <c r="F54" i="24" s="1"/>
  <c r="U121" i="7"/>
  <c r="AB121" i="7" s="1"/>
  <c r="F57" i="24" s="1"/>
  <c r="AB69" i="7"/>
  <c r="I199" i="7"/>
  <c r="R43" i="7"/>
  <c r="Y43" i="7" s="1"/>
  <c r="E54" i="24" s="1"/>
  <c r="T43" i="7"/>
  <c r="AA43" i="7" s="1"/>
  <c r="E56" i="24" s="1"/>
  <c r="S43" i="7"/>
  <c r="Z43" i="7" s="1"/>
  <c r="E55" i="24" s="1"/>
  <c r="U43" i="7"/>
  <c r="AB43" i="7" s="1"/>
  <c r="E57" i="24" s="1"/>
  <c r="W43" i="7"/>
  <c r="AD43" i="7" s="1"/>
  <c r="E59" i="24" s="1"/>
  <c r="V43" i="7"/>
  <c r="AC43" i="7" s="1"/>
  <c r="E58" i="24" s="1"/>
  <c r="Q43" i="7"/>
  <c r="X43" i="7" s="1"/>
  <c r="E53" i="24" s="1"/>
  <c r="S36" i="7"/>
  <c r="W36" i="7"/>
  <c r="W192" i="7" s="1"/>
  <c r="R36" i="7"/>
  <c r="T36" i="7"/>
  <c r="V36" i="7"/>
  <c r="V192" i="7" s="1"/>
  <c r="Q36" i="7"/>
  <c r="U36" i="7"/>
  <c r="X181" i="7"/>
  <c r="Q207" i="7"/>
  <c r="X207" i="7" s="1"/>
  <c r="H109" i="24" s="1"/>
  <c r="AA177" i="7"/>
  <c r="Y88" i="7"/>
  <c r="AC88" i="7"/>
  <c r="AB10" i="7"/>
  <c r="D8" i="24" s="1"/>
  <c r="Y10" i="7"/>
  <c r="D5" i="24" s="1"/>
  <c r="S21" i="7"/>
  <c r="Z21" i="7" s="1"/>
  <c r="D83" i="24" s="1"/>
  <c r="V21" i="7"/>
  <c r="AC21" i="7" s="1"/>
  <c r="D86" i="24" s="1"/>
  <c r="R21" i="7"/>
  <c r="Y21" i="7" s="1"/>
  <c r="D82" i="24" s="1"/>
  <c r="U21" i="7"/>
  <c r="AB21" i="7" s="1"/>
  <c r="D85" i="24" s="1"/>
  <c r="W21" i="7"/>
  <c r="AD21" i="7" s="1"/>
  <c r="D87" i="24" s="1"/>
  <c r="Q21" i="7"/>
  <c r="X21" i="7" s="1"/>
  <c r="D81" i="24" s="1"/>
  <c r="T21" i="7"/>
  <c r="AA21" i="7" s="1"/>
  <c r="D84" i="24" s="1"/>
  <c r="AD182" i="7"/>
  <c r="W208" i="7"/>
  <c r="AD208" i="7" s="1"/>
  <c r="H122" i="24" s="1"/>
  <c r="S208" i="7"/>
  <c r="Z208" i="7" s="1"/>
  <c r="H118" i="24" s="1"/>
  <c r="Z182" i="7"/>
  <c r="Y183" i="7"/>
  <c r="R209" i="7"/>
  <c r="Y209" i="7" s="1"/>
  <c r="H124" i="24" s="1"/>
  <c r="I209" i="7"/>
  <c r="AC168" i="7"/>
  <c r="V194" i="7"/>
  <c r="AC194" i="7" s="1"/>
  <c r="H23" i="24" s="1"/>
  <c r="I194" i="7"/>
  <c r="Y180" i="7"/>
  <c r="AC180" i="7"/>
  <c r="X74" i="7"/>
  <c r="Q126" i="7"/>
  <c r="X126" i="7" s="1"/>
  <c r="F88" i="24" s="1"/>
  <c r="S126" i="7"/>
  <c r="Z126" i="7" s="1"/>
  <c r="F90" i="24" s="1"/>
  <c r="Z74" i="7"/>
  <c r="AA63" i="7"/>
  <c r="T115" i="7"/>
  <c r="AA115" i="7" s="1"/>
  <c r="F14" i="24" s="1"/>
  <c r="V115" i="7"/>
  <c r="AC115" i="7" s="1"/>
  <c r="F16" i="24" s="1"/>
  <c r="AC63" i="7"/>
  <c r="AC166" i="7"/>
  <c r="AB166" i="7"/>
  <c r="AC173" i="7"/>
  <c r="V199" i="7"/>
  <c r="AC199" i="7" s="1"/>
  <c r="H58" i="24" s="1"/>
  <c r="AD173" i="7"/>
  <c r="W199" i="7"/>
  <c r="AD199" i="7" s="1"/>
  <c r="H59" i="24" s="1"/>
  <c r="Q41" i="7"/>
  <c r="W41" i="7"/>
  <c r="U41" i="7"/>
  <c r="S41" i="7"/>
  <c r="T41" i="7"/>
  <c r="R41" i="7"/>
  <c r="V41" i="7"/>
  <c r="I197" i="7"/>
  <c r="I203" i="7"/>
  <c r="U47" i="7"/>
  <c r="AB47" i="7" s="1"/>
  <c r="E85" i="24" s="1"/>
  <c r="W47" i="7"/>
  <c r="AD47" i="7" s="1"/>
  <c r="E87" i="24" s="1"/>
  <c r="T47" i="7"/>
  <c r="AA47" i="7" s="1"/>
  <c r="E84" i="24" s="1"/>
  <c r="R47" i="7"/>
  <c r="Y47" i="7" s="1"/>
  <c r="E82" i="24" s="1"/>
  <c r="Q47" i="7"/>
  <c r="X47" i="7" s="1"/>
  <c r="E81" i="24" s="1"/>
  <c r="V47" i="7"/>
  <c r="AC47" i="7" s="1"/>
  <c r="E86" i="24" s="1"/>
  <c r="S47" i="7"/>
  <c r="Z47" i="7" s="1"/>
  <c r="E83" i="24" s="1"/>
  <c r="Z67" i="7"/>
  <c r="S119" i="7"/>
  <c r="Z119" i="7" s="1"/>
  <c r="F41" i="24" s="1"/>
  <c r="Q119" i="7"/>
  <c r="X119" i="7" s="1"/>
  <c r="F39" i="24" s="1"/>
  <c r="X67" i="7"/>
  <c r="W24" i="7"/>
  <c r="AD24" i="7" s="1"/>
  <c r="D108" i="24" s="1"/>
  <c r="Q24" i="7"/>
  <c r="X24" i="7" s="1"/>
  <c r="D102" i="24" s="1"/>
  <c r="R24" i="7"/>
  <c r="Y24" i="7" s="1"/>
  <c r="D103" i="24" s="1"/>
  <c r="V24" i="7"/>
  <c r="AC24" i="7" s="1"/>
  <c r="D107" i="24" s="1"/>
  <c r="U24" i="7"/>
  <c r="AB24" i="7" s="1"/>
  <c r="D106" i="24" s="1"/>
  <c r="S24" i="7"/>
  <c r="Z24" i="7" s="1"/>
  <c r="D104" i="24" s="1"/>
  <c r="T24" i="7"/>
  <c r="AA24" i="7" s="1"/>
  <c r="D105" i="24" s="1"/>
  <c r="Z169" i="7"/>
  <c r="X169" i="7"/>
  <c r="Q195" i="7"/>
  <c r="X195" i="7" s="1"/>
  <c r="H25" i="24" s="1"/>
  <c r="AB78" i="7"/>
  <c r="U130" i="7"/>
  <c r="AB130" i="7" s="1"/>
  <c r="F120" i="24" s="1"/>
  <c r="AD78" i="7"/>
  <c r="W130" i="7"/>
  <c r="AD130" i="7" s="1"/>
  <c r="F122" i="24" s="1"/>
  <c r="V117" i="7"/>
  <c r="AC117" i="7" s="1"/>
  <c r="F30" i="24" s="1"/>
  <c r="AC65" i="7"/>
  <c r="AB65" i="7"/>
  <c r="U117" i="7"/>
  <c r="AB117" i="7" s="1"/>
  <c r="F29" i="24" s="1"/>
  <c r="S19" i="7"/>
  <c r="Z19" i="7" s="1"/>
  <c r="D69" i="24" s="1"/>
  <c r="R19" i="7"/>
  <c r="Y19" i="7" s="1"/>
  <c r="D68" i="24" s="1"/>
  <c r="Q19" i="7"/>
  <c r="X19" i="7" s="1"/>
  <c r="D67" i="24" s="1"/>
  <c r="T19" i="7"/>
  <c r="AA19" i="7" s="1"/>
  <c r="D70" i="24" s="1"/>
  <c r="V19" i="7"/>
  <c r="AC19" i="7" s="1"/>
  <c r="D72" i="24" s="1"/>
  <c r="W19" i="7"/>
  <c r="AD19" i="7" s="1"/>
  <c r="D73" i="24" s="1"/>
  <c r="U19" i="7"/>
  <c r="AB19" i="7" s="1"/>
  <c r="D71" i="24" s="1"/>
  <c r="T128" i="7"/>
  <c r="AA128" i="7" s="1"/>
  <c r="F105" i="24" s="1"/>
  <c r="Q128" i="7"/>
  <c r="X128" i="7" s="1"/>
  <c r="F102" i="24" s="1"/>
  <c r="R128" i="7"/>
  <c r="Y128" i="7" s="1"/>
  <c r="F103" i="24" s="1"/>
  <c r="V128" i="7"/>
  <c r="AC128" i="7" s="1"/>
  <c r="F107" i="24" s="1"/>
  <c r="W128" i="7"/>
  <c r="AD128" i="7" s="1"/>
  <c r="F108" i="24" s="1"/>
  <c r="U128" i="7"/>
  <c r="AB128" i="7" s="1"/>
  <c r="F106" i="24" s="1"/>
  <c r="S128" i="7"/>
  <c r="Z128" i="7" s="1"/>
  <c r="F104" i="24" s="1"/>
  <c r="AB178" i="7"/>
  <c r="U204" i="7"/>
  <c r="AB204" i="7" s="1"/>
  <c r="H92" i="24" s="1"/>
  <c r="I204" i="7"/>
  <c r="Z72" i="7"/>
  <c r="S124" i="7"/>
  <c r="Z124" i="7" s="1"/>
  <c r="F76" i="24" s="1"/>
  <c r="AD72" i="7"/>
  <c r="W124" i="7"/>
  <c r="AD124" i="7" s="1"/>
  <c r="F80" i="24" s="1"/>
  <c r="X175" i="7"/>
  <c r="AC175" i="7"/>
  <c r="X176" i="7"/>
  <c r="Q202" i="7"/>
  <c r="X202" i="7" s="1"/>
  <c r="H74" i="24" s="1"/>
  <c r="Y176" i="7"/>
  <c r="R202" i="7"/>
  <c r="Y202" i="7" s="1"/>
  <c r="H75" i="24" s="1"/>
  <c r="X174" i="7"/>
  <c r="Q200" i="7"/>
  <c r="X200" i="7" s="1"/>
  <c r="H60" i="24" s="1"/>
  <c r="R200" i="7"/>
  <c r="Y200" i="7" s="1"/>
  <c r="H61" i="24" s="1"/>
  <c r="Y174" i="7"/>
  <c r="U123" i="7"/>
  <c r="AB123" i="7" s="1"/>
  <c r="F71" i="24" s="1"/>
  <c r="AB71" i="7"/>
  <c r="X71" i="7"/>
  <c r="Q123" i="7"/>
  <c r="X123" i="7" s="1"/>
  <c r="F67" i="24" s="1"/>
  <c r="AC167" i="7"/>
  <c r="X167" i="7"/>
  <c r="AC62" i="7"/>
  <c r="V114" i="7"/>
  <c r="W114" i="7"/>
  <c r="AD62" i="7"/>
  <c r="W121" i="7"/>
  <c r="AD121" i="7" s="1"/>
  <c r="F59" i="24" s="1"/>
  <c r="AD69" i="7"/>
  <c r="T121" i="7"/>
  <c r="AA121" i="7" s="1"/>
  <c r="F56" i="24" s="1"/>
  <c r="AA69" i="7"/>
  <c r="S26" i="7"/>
  <c r="Z26" i="7" s="1"/>
  <c r="D118" i="24" s="1"/>
  <c r="Q26" i="7"/>
  <c r="X26" i="7" s="1"/>
  <c r="D116" i="24" s="1"/>
  <c r="U26" i="7"/>
  <c r="AB26" i="7" s="1"/>
  <c r="D120" i="24" s="1"/>
  <c r="W26" i="7"/>
  <c r="AD26" i="7" s="1"/>
  <c r="D122" i="24" s="1"/>
  <c r="V26" i="7"/>
  <c r="AC26" i="7" s="1"/>
  <c r="D121" i="24" s="1"/>
  <c r="R26" i="7"/>
  <c r="Y26" i="7" s="1"/>
  <c r="D117" i="24" s="1"/>
  <c r="T26" i="7"/>
  <c r="AA26" i="7" s="1"/>
  <c r="D119" i="24" s="1"/>
  <c r="AA181" i="7"/>
  <c r="T207" i="7"/>
  <c r="AA207" i="7" s="1"/>
  <c r="H112" i="24" s="1"/>
  <c r="W207" i="7"/>
  <c r="AD207" i="7" s="1"/>
  <c r="H115" i="24" s="1"/>
  <c r="AD181" i="7"/>
  <c r="X177" i="7"/>
  <c r="Y177" i="7"/>
  <c r="R203" i="7"/>
  <c r="Y203" i="7" s="1"/>
  <c r="H82" i="24" s="1"/>
  <c r="Z88" i="7"/>
  <c r="AD88" i="7"/>
  <c r="AA10" i="7"/>
  <c r="D7" i="24" s="1"/>
  <c r="Q11" i="7"/>
  <c r="X11" i="7" s="1"/>
  <c r="D11" i="24" s="1"/>
  <c r="W11" i="7"/>
  <c r="AD11" i="7" s="1"/>
  <c r="D17" i="24" s="1"/>
  <c r="V11" i="7"/>
  <c r="AC11" i="7" s="1"/>
  <c r="D16" i="24" s="1"/>
  <c r="R11" i="7"/>
  <c r="Y11" i="7" s="1"/>
  <c r="D12" i="24" s="1"/>
  <c r="S11" i="7"/>
  <c r="Z11" i="7" s="1"/>
  <c r="D13" i="24" s="1"/>
  <c r="T11" i="7"/>
  <c r="AA11" i="7" s="1"/>
  <c r="D14" i="24" s="1"/>
  <c r="U11" i="7"/>
  <c r="AB11" i="7" s="1"/>
  <c r="D15" i="24" s="1"/>
  <c r="X182" i="7"/>
  <c r="Q208" i="7"/>
  <c r="X208" i="7" s="1"/>
  <c r="H116" i="24" s="1"/>
  <c r="AA183" i="7"/>
  <c r="T209" i="7"/>
  <c r="AA209" i="7" s="1"/>
  <c r="H126" i="24" s="1"/>
  <c r="X183" i="7"/>
  <c r="Q209" i="7"/>
  <c r="X209" i="7" s="1"/>
  <c r="H123" i="24" s="1"/>
  <c r="Z168" i="7"/>
  <c r="S194" i="7"/>
  <c r="Z194" i="7" s="1"/>
  <c r="H20" i="24" s="1"/>
  <c r="X168" i="7"/>
  <c r="Q194" i="7"/>
  <c r="X194" i="7" s="1"/>
  <c r="H18" i="24" s="1"/>
  <c r="AD180" i="7"/>
  <c r="W206" i="7"/>
  <c r="AD206" i="7" s="1"/>
  <c r="H108" i="24" s="1"/>
  <c r="AB180" i="7"/>
  <c r="U206" i="7"/>
  <c r="AB206" i="7" s="1"/>
  <c r="H106" i="24" s="1"/>
  <c r="W126" i="7"/>
  <c r="AD126" i="7" s="1"/>
  <c r="F94" i="24" s="1"/>
  <c r="AD74" i="7"/>
  <c r="AA74" i="7"/>
  <c r="T126" i="7"/>
  <c r="AA126" i="7" s="1"/>
  <c r="F91" i="24" s="1"/>
  <c r="S115" i="7"/>
  <c r="Z115" i="7" s="1"/>
  <c r="F13" i="24" s="1"/>
  <c r="Z63" i="7"/>
  <c r="Q115" i="7"/>
  <c r="X115" i="7" s="1"/>
  <c r="F11" i="24" s="1"/>
  <c r="X63" i="7"/>
  <c r="Z166" i="7"/>
  <c r="AA166" i="7"/>
  <c r="AB173" i="7"/>
  <c r="AD67" i="7"/>
  <c r="W119" i="7"/>
  <c r="AD119" i="7" s="1"/>
  <c r="F45" i="24" s="1"/>
  <c r="R119" i="7"/>
  <c r="Y119" i="7" s="1"/>
  <c r="F40" i="24" s="1"/>
  <c r="Y67" i="7"/>
  <c r="AB169" i="7"/>
  <c r="U195" i="7"/>
  <c r="AB195" i="7" s="1"/>
  <c r="H29" i="24" s="1"/>
  <c r="AC169" i="7"/>
  <c r="V195" i="7"/>
  <c r="AC195" i="7" s="1"/>
  <c r="H30" i="24" s="1"/>
  <c r="S130" i="7"/>
  <c r="Z130" i="7" s="1"/>
  <c r="F118" i="24" s="1"/>
  <c r="Z78" i="7"/>
  <c r="Q130" i="7"/>
  <c r="X130" i="7" s="1"/>
  <c r="F116" i="24" s="1"/>
  <c r="X78" i="7"/>
  <c r="AD65" i="7"/>
  <c r="W117" i="7"/>
  <c r="AD117" i="7" s="1"/>
  <c r="F31" i="24" s="1"/>
  <c r="S117" i="7"/>
  <c r="Z117" i="7" s="1"/>
  <c r="F27" i="24" s="1"/>
  <c r="Z65" i="7"/>
  <c r="Z178" i="7"/>
  <c r="AA178" i="7"/>
  <c r="T204" i="7"/>
  <c r="AA204" i="7" s="1"/>
  <c r="H91" i="24" s="1"/>
  <c r="W18" i="7"/>
  <c r="AD18" i="7" s="1"/>
  <c r="D66" i="24" s="1"/>
  <c r="R18" i="7"/>
  <c r="Y18" i="7" s="1"/>
  <c r="D61" i="24" s="1"/>
  <c r="Q18" i="7"/>
  <c r="X18" i="7" s="1"/>
  <c r="D60" i="24" s="1"/>
  <c r="S18" i="7"/>
  <c r="Z18" i="7" s="1"/>
  <c r="D62" i="24" s="1"/>
  <c r="T18" i="7"/>
  <c r="AA18" i="7" s="1"/>
  <c r="D63" i="24" s="1"/>
  <c r="V18" i="7"/>
  <c r="AC18" i="7" s="1"/>
  <c r="D65" i="24" s="1"/>
  <c r="U18" i="7"/>
  <c r="AB18" i="7" s="1"/>
  <c r="D64" i="24" s="1"/>
  <c r="W13" i="7"/>
  <c r="AD13" i="7" s="1"/>
  <c r="D31" i="24" s="1"/>
  <c r="S13" i="7"/>
  <c r="Z13" i="7" s="1"/>
  <c r="D27" i="24" s="1"/>
  <c r="U13" i="7"/>
  <c r="AB13" i="7" s="1"/>
  <c r="D29" i="24" s="1"/>
  <c r="T13" i="7"/>
  <c r="AA13" i="7" s="1"/>
  <c r="D28" i="24" s="1"/>
  <c r="Q13" i="7"/>
  <c r="X13" i="7" s="1"/>
  <c r="D25" i="24" s="1"/>
  <c r="R13" i="7"/>
  <c r="Y13" i="7" s="1"/>
  <c r="D26" i="24" s="1"/>
  <c r="V13" i="7"/>
  <c r="AC13" i="7" s="1"/>
  <c r="D30" i="24" s="1"/>
  <c r="AC72" i="7"/>
  <c r="V124" i="7"/>
  <c r="AC124" i="7" s="1"/>
  <c r="F79" i="24" s="1"/>
  <c r="U124" i="7"/>
  <c r="AB124" i="7" s="1"/>
  <c r="F78" i="24" s="1"/>
  <c r="AB72" i="7"/>
  <c r="AD175" i="7"/>
  <c r="AA175" i="7"/>
  <c r="AD176" i="7"/>
  <c r="W202" i="7"/>
  <c r="AD202" i="7" s="1"/>
  <c r="H80" i="24" s="1"/>
  <c r="AC176" i="7"/>
  <c r="V202" i="7"/>
  <c r="AC202" i="7" s="1"/>
  <c r="H79" i="24" s="1"/>
  <c r="Z174" i="7"/>
  <c r="S200" i="7"/>
  <c r="Z200" i="7" s="1"/>
  <c r="H62" i="24" s="1"/>
  <c r="AA174" i="7"/>
  <c r="T200" i="7"/>
  <c r="AA200" i="7" s="1"/>
  <c r="H63" i="24" s="1"/>
  <c r="T123" i="7"/>
  <c r="AA123" i="7" s="1"/>
  <c r="F70" i="24" s="1"/>
  <c r="AA71" i="7"/>
  <c r="W123" i="7"/>
  <c r="AD123" i="7" s="1"/>
  <c r="F73" i="24" s="1"/>
  <c r="AD71" i="7"/>
  <c r="AD167" i="7"/>
  <c r="Z167" i="7"/>
  <c r="X62" i="7"/>
  <c r="Q114" i="7"/>
  <c r="S114" i="7"/>
  <c r="Z62" i="7"/>
  <c r="Z69" i="7"/>
  <c r="S121" i="7"/>
  <c r="Z121" i="7" s="1"/>
  <c r="F55" i="24" s="1"/>
  <c r="J199" i="7"/>
  <c r="J193" i="7"/>
  <c r="J207" i="7"/>
  <c r="J122" i="7"/>
  <c r="J194" i="7"/>
  <c r="J201" i="7"/>
  <c r="J204" i="7"/>
  <c r="J203" i="7"/>
  <c r="J202" i="7"/>
  <c r="J121" i="7"/>
  <c r="J129" i="7"/>
  <c r="J208" i="7"/>
  <c r="J195" i="7" l="1"/>
  <c r="J126" i="7"/>
  <c r="J120" i="7"/>
  <c r="J116" i="7"/>
  <c r="S204" i="7"/>
  <c r="Z204" i="7" s="1"/>
  <c r="H90" i="24" s="1"/>
  <c r="S195" i="7"/>
  <c r="Z195" i="7" s="1"/>
  <c r="H27" i="24" s="1"/>
  <c r="V206" i="7"/>
  <c r="AC206" i="7" s="1"/>
  <c r="H107" i="24" s="1"/>
  <c r="W194" i="7"/>
  <c r="AD194" i="7" s="1"/>
  <c r="H24" i="24" s="1"/>
  <c r="J131" i="7"/>
  <c r="R195" i="7"/>
  <c r="Y195" i="7" s="1"/>
  <c r="H26" i="24" s="1"/>
  <c r="J198" i="7"/>
  <c r="U199" i="7"/>
  <c r="AB199" i="7" s="1"/>
  <c r="H57" i="24" s="1"/>
  <c r="Q203" i="7"/>
  <c r="X203" i="7" s="1"/>
  <c r="H81" i="24" s="1"/>
  <c r="R206" i="7"/>
  <c r="Y206" i="7" s="1"/>
  <c r="H103" i="24" s="1"/>
  <c r="AD192" i="7"/>
  <c r="H10" i="24" s="1"/>
  <c r="J117" i="7"/>
  <c r="J200" i="7"/>
  <c r="J206" i="7"/>
  <c r="Z114" i="7"/>
  <c r="F6" i="24" s="1"/>
  <c r="AD114" i="7"/>
  <c r="F10" i="24" s="1"/>
  <c r="AC41" i="7"/>
  <c r="E44" i="24" s="1"/>
  <c r="V197" i="7"/>
  <c r="AC197" i="7" s="1"/>
  <c r="H44" i="24" s="1"/>
  <c r="AB41" i="7"/>
  <c r="E43" i="24" s="1"/>
  <c r="U197" i="7"/>
  <c r="AB197" i="7" s="1"/>
  <c r="H43" i="24" s="1"/>
  <c r="U192" i="7"/>
  <c r="AB36" i="7"/>
  <c r="E8" i="24" s="1"/>
  <c r="R192" i="7"/>
  <c r="Y36" i="7"/>
  <c r="E5" i="24" s="1"/>
  <c r="U148" i="7"/>
  <c r="AB148" i="7" s="1"/>
  <c r="G64" i="24" s="1"/>
  <c r="T148" i="7"/>
  <c r="AA148" i="7" s="1"/>
  <c r="G63" i="24" s="1"/>
  <c r="W148" i="7"/>
  <c r="AD148" i="7" s="1"/>
  <c r="G66" i="24" s="1"/>
  <c r="R148" i="7"/>
  <c r="Y148" i="7" s="1"/>
  <c r="G61" i="24" s="1"/>
  <c r="V148" i="7"/>
  <c r="AC148" i="7" s="1"/>
  <c r="G65" i="24" s="1"/>
  <c r="S148" i="7"/>
  <c r="Z148" i="7" s="1"/>
  <c r="G62" i="24" s="1"/>
  <c r="Q148" i="7"/>
  <c r="X148" i="7" s="1"/>
  <c r="G60" i="24" s="1"/>
  <c r="Q153" i="7"/>
  <c r="X153" i="7" s="1"/>
  <c r="G95" i="24" s="1"/>
  <c r="W153" i="7"/>
  <c r="AD153" i="7" s="1"/>
  <c r="G101" i="24" s="1"/>
  <c r="V153" i="7"/>
  <c r="AC153" i="7" s="1"/>
  <c r="G100" i="24" s="1"/>
  <c r="U153" i="7"/>
  <c r="AB153" i="7" s="1"/>
  <c r="G99" i="24" s="1"/>
  <c r="R153" i="7"/>
  <c r="Y153" i="7" s="1"/>
  <c r="G96" i="24" s="1"/>
  <c r="S153" i="7"/>
  <c r="Z153" i="7" s="1"/>
  <c r="G97" i="24" s="1"/>
  <c r="T153" i="7"/>
  <c r="AA153" i="7" s="1"/>
  <c r="G98" i="24" s="1"/>
  <c r="R199" i="7"/>
  <c r="Y199" i="7" s="1"/>
  <c r="H54" i="24" s="1"/>
  <c r="S206" i="7"/>
  <c r="Z206" i="7" s="1"/>
  <c r="H104" i="24" s="1"/>
  <c r="U203" i="7"/>
  <c r="AB203" i="7" s="1"/>
  <c r="H85" i="24" s="1"/>
  <c r="J114" i="7"/>
  <c r="J192" i="7"/>
  <c r="J124" i="7"/>
  <c r="J115" i="7"/>
  <c r="Q150" i="7"/>
  <c r="X150" i="7" s="1"/>
  <c r="G74" i="24" s="1"/>
  <c r="R150" i="7"/>
  <c r="Y150" i="7" s="1"/>
  <c r="G75" i="24" s="1"/>
  <c r="V150" i="7"/>
  <c r="AC150" i="7" s="1"/>
  <c r="G79" i="24" s="1"/>
  <c r="T150" i="7"/>
  <c r="AA150" i="7" s="1"/>
  <c r="G77" i="24" s="1"/>
  <c r="S150" i="7"/>
  <c r="Z150" i="7" s="1"/>
  <c r="G76" i="24" s="1"/>
  <c r="W150" i="7"/>
  <c r="AD150" i="7" s="1"/>
  <c r="G80" i="24" s="1"/>
  <c r="U150" i="7"/>
  <c r="AB150" i="7" s="1"/>
  <c r="G78" i="24" s="1"/>
  <c r="Q156" i="7"/>
  <c r="X156" i="7" s="1"/>
  <c r="G116" i="24" s="1"/>
  <c r="R156" i="7"/>
  <c r="Y156" i="7" s="1"/>
  <c r="G117" i="24" s="1"/>
  <c r="S156" i="7"/>
  <c r="Z156" i="7" s="1"/>
  <c r="G118" i="24" s="1"/>
  <c r="U156" i="7"/>
  <c r="AB156" i="7" s="1"/>
  <c r="G120" i="24" s="1"/>
  <c r="W156" i="7"/>
  <c r="AD156" i="7" s="1"/>
  <c r="G122" i="24" s="1"/>
  <c r="T156" i="7"/>
  <c r="AA156" i="7" s="1"/>
  <c r="G119" i="24" s="1"/>
  <c r="V156" i="7"/>
  <c r="AC156" i="7" s="1"/>
  <c r="G121" i="24" s="1"/>
  <c r="Y41" i="7"/>
  <c r="E40" i="24" s="1"/>
  <c r="R197" i="7"/>
  <c r="Y197" i="7" s="1"/>
  <c r="H40" i="24" s="1"/>
  <c r="AD41" i="7"/>
  <c r="E45" i="24" s="1"/>
  <c r="W197" i="7"/>
  <c r="AD197" i="7" s="1"/>
  <c r="H45" i="24" s="1"/>
  <c r="T203" i="7"/>
  <c r="AA203" i="7" s="1"/>
  <c r="H84" i="24" s="1"/>
  <c r="Q192" i="7"/>
  <c r="X36" i="7"/>
  <c r="E4" i="24" s="1"/>
  <c r="AD36" i="7"/>
  <c r="E10" i="24" s="1"/>
  <c r="T202" i="7"/>
  <c r="AA202" i="7" s="1"/>
  <c r="H77" i="24" s="1"/>
  <c r="V143" i="7"/>
  <c r="AC143" i="7" s="1"/>
  <c r="G30" i="24" s="1"/>
  <c r="W143" i="7"/>
  <c r="AD143" i="7" s="1"/>
  <c r="G31" i="24" s="1"/>
  <c r="R143" i="7"/>
  <c r="Y143" i="7" s="1"/>
  <c r="G26" i="24" s="1"/>
  <c r="S143" i="7"/>
  <c r="Z143" i="7" s="1"/>
  <c r="G27" i="24" s="1"/>
  <c r="Q143" i="7"/>
  <c r="X143" i="7" s="1"/>
  <c r="G25" i="24" s="1"/>
  <c r="T143" i="7"/>
  <c r="AA143" i="7" s="1"/>
  <c r="G28" i="24" s="1"/>
  <c r="U143" i="7"/>
  <c r="AB143" i="7" s="1"/>
  <c r="G29" i="24" s="1"/>
  <c r="S202" i="7"/>
  <c r="Z202" i="7" s="1"/>
  <c r="H76" i="24" s="1"/>
  <c r="Q199" i="7"/>
  <c r="X199" i="7" s="1"/>
  <c r="H53" i="24" s="1"/>
  <c r="Q206" i="7"/>
  <c r="X206" i="7" s="1"/>
  <c r="H102" i="24" s="1"/>
  <c r="W203" i="7"/>
  <c r="AD203" i="7" s="1"/>
  <c r="H87" i="24" s="1"/>
  <c r="R157" i="7"/>
  <c r="Y157" i="7" s="1"/>
  <c r="G124" i="24" s="1"/>
  <c r="V157" i="7"/>
  <c r="AC157" i="7" s="1"/>
  <c r="G128" i="24" s="1"/>
  <c r="Q157" i="7"/>
  <c r="X157" i="7" s="1"/>
  <c r="G123" i="24" s="1"/>
  <c r="U157" i="7"/>
  <c r="AB157" i="7" s="1"/>
  <c r="G127" i="24" s="1"/>
  <c r="W157" i="7"/>
  <c r="AD157" i="7" s="1"/>
  <c r="G129" i="24" s="1"/>
  <c r="T157" i="7"/>
  <c r="AA157" i="7" s="1"/>
  <c r="G126" i="24" s="1"/>
  <c r="S157" i="7"/>
  <c r="Z157" i="7" s="1"/>
  <c r="G125" i="24" s="1"/>
  <c r="T140" i="7"/>
  <c r="R140" i="7"/>
  <c r="V140" i="7"/>
  <c r="Q140" i="7"/>
  <c r="S140" i="7"/>
  <c r="W140" i="7"/>
  <c r="U140" i="7"/>
  <c r="U152" i="7"/>
  <c r="AB152" i="7" s="1"/>
  <c r="G92" i="24" s="1"/>
  <c r="R152" i="7"/>
  <c r="Y152" i="7" s="1"/>
  <c r="G89" i="24" s="1"/>
  <c r="W152" i="7"/>
  <c r="AD152" i="7" s="1"/>
  <c r="G94" i="24" s="1"/>
  <c r="V152" i="7"/>
  <c r="AC152" i="7" s="1"/>
  <c r="G93" i="24" s="1"/>
  <c r="T152" i="7"/>
  <c r="AA152" i="7" s="1"/>
  <c r="G91" i="24" s="1"/>
  <c r="Q152" i="7"/>
  <c r="X152" i="7" s="1"/>
  <c r="G88" i="24" s="1"/>
  <c r="S152" i="7"/>
  <c r="Z152" i="7" s="1"/>
  <c r="G90" i="24" s="1"/>
  <c r="X114" i="7"/>
  <c r="F4" i="24" s="1"/>
  <c r="AC114" i="7"/>
  <c r="F9" i="24" s="1"/>
  <c r="AA41" i="7"/>
  <c r="E42" i="24" s="1"/>
  <c r="T197" i="7"/>
  <c r="AA197" i="7" s="1"/>
  <c r="H42" i="24" s="1"/>
  <c r="X41" i="7"/>
  <c r="E39" i="24" s="1"/>
  <c r="Q197" i="7"/>
  <c r="X197" i="7" s="1"/>
  <c r="H39" i="24" s="1"/>
  <c r="AC192" i="7"/>
  <c r="H9" i="24" s="1"/>
  <c r="AC36" i="7"/>
  <c r="E9" i="24" s="1"/>
  <c r="S192" i="7"/>
  <c r="Z36" i="7"/>
  <c r="E6" i="24" s="1"/>
  <c r="Q147" i="7"/>
  <c r="X147" i="7" s="1"/>
  <c r="G53" i="24" s="1"/>
  <c r="W147" i="7"/>
  <c r="AD147" i="7" s="1"/>
  <c r="G59" i="24" s="1"/>
  <c r="S147" i="7"/>
  <c r="Z147" i="7" s="1"/>
  <c r="G55" i="24" s="1"/>
  <c r="U147" i="7"/>
  <c r="AB147" i="7" s="1"/>
  <c r="G57" i="24" s="1"/>
  <c r="V147" i="7"/>
  <c r="AC147" i="7" s="1"/>
  <c r="G58" i="24" s="1"/>
  <c r="T147" i="7"/>
  <c r="AA147" i="7" s="1"/>
  <c r="G56" i="24" s="1"/>
  <c r="R147" i="7"/>
  <c r="Y147" i="7" s="1"/>
  <c r="G54" i="24" s="1"/>
  <c r="R155" i="7"/>
  <c r="Y155" i="7" s="1"/>
  <c r="G110" i="24" s="1"/>
  <c r="S155" i="7"/>
  <c r="Z155" i="7" s="1"/>
  <c r="G111" i="24" s="1"/>
  <c r="U155" i="7"/>
  <c r="AB155" i="7" s="1"/>
  <c r="G113" i="24" s="1"/>
  <c r="W155" i="7"/>
  <c r="AD155" i="7" s="1"/>
  <c r="G115" i="24" s="1"/>
  <c r="Q155" i="7"/>
  <c r="X155" i="7" s="1"/>
  <c r="G109" i="24" s="1"/>
  <c r="T155" i="7"/>
  <c r="AA155" i="7" s="1"/>
  <c r="G112" i="24" s="1"/>
  <c r="V155" i="7"/>
  <c r="AC155" i="7" s="1"/>
  <c r="G114" i="24" s="1"/>
  <c r="T154" i="7"/>
  <c r="AA154" i="7" s="1"/>
  <c r="G105" i="24" s="1"/>
  <c r="Q154" i="7"/>
  <c r="X154" i="7" s="1"/>
  <c r="G102" i="24" s="1"/>
  <c r="W154" i="7"/>
  <c r="AD154" i="7" s="1"/>
  <c r="G108" i="24" s="1"/>
  <c r="V154" i="7"/>
  <c r="AC154" i="7" s="1"/>
  <c r="G107" i="24" s="1"/>
  <c r="U154" i="7"/>
  <c r="AB154" i="7" s="1"/>
  <c r="G106" i="24" s="1"/>
  <c r="S154" i="7"/>
  <c r="Z154" i="7" s="1"/>
  <c r="G104" i="24" s="1"/>
  <c r="R154" i="7"/>
  <c r="Y154" i="7" s="1"/>
  <c r="G103" i="24" s="1"/>
  <c r="Y114" i="7"/>
  <c r="F5" i="24" s="1"/>
  <c r="T199" i="7"/>
  <c r="AA199" i="7" s="1"/>
  <c r="H56" i="24" s="1"/>
  <c r="V203" i="7"/>
  <c r="AC203" i="7" s="1"/>
  <c r="H86" i="24" s="1"/>
  <c r="AB114" i="7"/>
  <c r="F8" i="24" s="1"/>
  <c r="T206" i="7"/>
  <c r="AA206" i="7" s="1"/>
  <c r="H105" i="24" s="1"/>
  <c r="Q145" i="7"/>
  <c r="X145" i="7" s="1"/>
  <c r="G39" i="24" s="1"/>
  <c r="R145" i="7"/>
  <c r="Y145" i="7" s="1"/>
  <c r="G40" i="24" s="1"/>
  <c r="V145" i="7"/>
  <c r="AC145" i="7" s="1"/>
  <c r="G44" i="24" s="1"/>
  <c r="U145" i="7"/>
  <c r="AB145" i="7" s="1"/>
  <c r="G43" i="24" s="1"/>
  <c r="T145" i="7"/>
  <c r="AA145" i="7" s="1"/>
  <c r="G42" i="24" s="1"/>
  <c r="W145" i="7"/>
  <c r="AD145" i="7" s="1"/>
  <c r="G45" i="24" s="1"/>
  <c r="S145" i="7"/>
  <c r="Z145" i="7" s="1"/>
  <c r="G41" i="24" s="1"/>
  <c r="V151" i="7"/>
  <c r="AC151" i="7" s="1"/>
  <c r="G86" i="24" s="1"/>
  <c r="R151" i="7"/>
  <c r="Y151" i="7" s="1"/>
  <c r="G82" i="24" s="1"/>
  <c r="Q151" i="7"/>
  <c r="X151" i="7" s="1"/>
  <c r="G81" i="24" s="1"/>
  <c r="T151" i="7"/>
  <c r="AA151" i="7" s="1"/>
  <c r="G84" i="24" s="1"/>
  <c r="S151" i="7"/>
  <c r="Z151" i="7" s="1"/>
  <c r="G83" i="24" s="1"/>
  <c r="U151" i="7"/>
  <c r="AB151" i="7" s="1"/>
  <c r="G85" i="24" s="1"/>
  <c r="W151" i="7"/>
  <c r="AD151" i="7" s="1"/>
  <c r="G87" i="24" s="1"/>
  <c r="Z41" i="7"/>
  <c r="E41" i="24" s="1"/>
  <c r="S197" i="7"/>
  <c r="Z197" i="7" s="1"/>
  <c r="H41" i="24" s="1"/>
  <c r="T192" i="7"/>
  <c r="AA36" i="7"/>
  <c r="E7" i="24" s="1"/>
  <c r="AA114" i="7"/>
  <c r="F7" i="24" s="1"/>
  <c r="W142" i="7"/>
  <c r="AD142" i="7" s="1"/>
  <c r="G24" i="24" s="1"/>
  <c r="S142" i="7"/>
  <c r="Z142" i="7" s="1"/>
  <c r="G20" i="24" s="1"/>
  <c r="Q142" i="7"/>
  <c r="X142" i="7" s="1"/>
  <c r="G18" i="24" s="1"/>
  <c r="T142" i="7"/>
  <c r="AA142" i="7" s="1"/>
  <c r="G21" i="24" s="1"/>
  <c r="V142" i="7"/>
  <c r="AC142" i="7" s="1"/>
  <c r="G23" i="24" s="1"/>
  <c r="U142" i="7"/>
  <c r="AB142" i="7" s="1"/>
  <c r="G22" i="24" s="1"/>
  <c r="R142" i="7"/>
  <c r="Y142" i="7" s="1"/>
  <c r="G19" i="24" s="1"/>
  <c r="S199" i="7"/>
  <c r="Z199" i="7" s="1"/>
  <c r="H55" i="24" s="1"/>
  <c r="S203" i="7"/>
  <c r="Z203" i="7" s="1"/>
  <c r="H83" i="24" s="1"/>
  <c r="S149" i="7"/>
  <c r="Z149" i="7" s="1"/>
  <c r="G69" i="24" s="1"/>
  <c r="W149" i="7"/>
  <c r="AD149" i="7" s="1"/>
  <c r="G73" i="24" s="1"/>
  <c r="R149" i="7"/>
  <c r="Y149" i="7" s="1"/>
  <c r="G68" i="24" s="1"/>
  <c r="Q149" i="7"/>
  <c r="X149" i="7" s="1"/>
  <c r="G67" i="24" s="1"/>
  <c r="T149" i="7"/>
  <c r="AA149" i="7" s="1"/>
  <c r="G70" i="24" s="1"/>
  <c r="U149" i="7"/>
  <c r="AB149" i="7" s="1"/>
  <c r="G71" i="24" s="1"/>
  <c r="V149" i="7"/>
  <c r="AC149" i="7" s="1"/>
  <c r="G72" i="24" s="1"/>
  <c r="W141" i="7"/>
  <c r="AD141" i="7" s="1"/>
  <c r="G17" i="24" s="1"/>
  <c r="R141" i="7"/>
  <c r="Y141" i="7" s="1"/>
  <c r="G12" i="24" s="1"/>
  <c r="Q141" i="7"/>
  <c r="X141" i="7" s="1"/>
  <c r="G11" i="24" s="1"/>
  <c r="S141" i="7"/>
  <c r="Z141" i="7" s="1"/>
  <c r="G13" i="24" s="1"/>
  <c r="V141" i="7"/>
  <c r="AC141" i="7" s="1"/>
  <c r="G16" i="24" s="1"/>
  <c r="T141" i="7"/>
  <c r="AA141" i="7" s="1"/>
  <c r="G14" i="24" s="1"/>
  <c r="U141" i="7"/>
  <c r="AB141" i="7" s="1"/>
  <c r="G15" i="24" s="1"/>
  <c r="J209" i="7"/>
  <c r="J130" i="7"/>
  <c r="J125" i="7"/>
  <c r="K203" i="7"/>
  <c r="K209" i="7"/>
  <c r="L204" i="7"/>
  <c r="L130" i="7"/>
  <c r="K208" i="7"/>
  <c r="K207" i="7"/>
  <c r="K126" i="7"/>
  <c r="K128" i="7"/>
  <c r="K204" i="7"/>
  <c r="L126" i="7"/>
  <c r="K115" i="7"/>
  <c r="K193" i="7"/>
  <c r="K125" i="7"/>
  <c r="K130" i="7"/>
  <c r="K200" i="7"/>
  <c r="K131" i="7"/>
  <c r="K195" i="7"/>
  <c r="K199" i="7" l="1"/>
  <c r="K117" i="7"/>
  <c r="K202" i="7"/>
  <c r="L208" i="7"/>
  <c r="K124" i="7"/>
  <c r="L202" i="7"/>
  <c r="K206" i="7"/>
  <c r="K201" i="7"/>
  <c r="J128" i="7"/>
  <c r="K194" i="7"/>
  <c r="K122" i="7"/>
  <c r="AA192" i="7"/>
  <c r="H7" i="24" s="1"/>
  <c r="Z140" i="7"/>
  <c r="G6" i="24" s="1"/>
  <c r="AA140" i="7"/>
  <c r="G7" i="24" s="1"/>
  <c r="AB192" i="7"/>
  <c r="H8" i="24" s="1"/>
  <c r="K114" i="7"/>
  <c r="K192" i="7"/>
  <c r="X140" i="7"/>
  <c r="G4" i="24" s="1"/>
  <c r="Y192" i="7"/>
  <c r="H5" i="24" s="1"/>
  <c r="Z192" i="7"/>
  <c r="H6" i="24" s="1"/>
  <c r="AB140" i="7"/>
  <c r="G8" i="24" s="1"/>
  <c r="AC140" i="7"/>
  <c r="G9" i="24" s="1"/>
  <c r="K129" i="7"/>
  <c r="K116" i="7"/>
  <c r="K121" i="7"/>
  <c r="K123" i="7"/>
  <c r="J123" i="7"/>
  <c r="AD140" i="7"/>
  <c r="G10" i="24" s="1"/>
  <c r="Y140" i="7"/>
  <c r="G5" i="24" s="1"/>
  <c r="X192" i="7"/>
  <c r="H4" i="24" s="1"/>
  <c r="K198" i="7"/>
  <c r="K120" i="7"/>
  <c r="L124" i="7"/>
  <c r="M194" i="7"/>
  <c r="L199" i="7"/>
  <c r="L207" i="7"/>
  <c r="L198" i="7"/>
  <c r="L128" i="7"/>
  <c r="L193" i="7"/>
  <c r="L209" i="7"/>
  <c r="M198" i="7"/>
  <c r="L123" i="7"/>
  <c r="L200" i="7"/>
  <c r="L117" i="7"/>
  <c r="M116" i="7"/>
  <c r="L201" i="7"/>
  <c r="M126" i="7"/>
  <c r="L195" i="7"/>
  <c r="L115" i="7" l="1"/>
  <c r="M202" i="7"/>
  <c r="L116" i="7"/>
  <c r="L122" i="7"/>
  <c r="M204" i="7"/>
  <c r="L206" i="7"/>
  <c r="L194" i="7"/>
  <c r="L129" i="7"/>
  <c r="L121" i="7"/>
  <c r="M124" i="7"/>
  <c r="M208" i="7"/>
  <c r="L114" i="7"/>
  <c r="L192" i="7"/>
  <c r="M120" i="7"/>
  <c r="M130" i="7"/>
  <c r="L120" i="7"/>
  <c r="L131" i="7"/>
  <c r="L203" i="7"/>
  <c r="M128" i="7"/>
  <c r="M206" i="7"/>
  <c r="N206" i="7"/>
  <c r="M193" i="7"/>
  <c r="M201" i="7"/>
  <c r="N202" i="7"/>
  <c r="N120" i="7"/>
  <c r="N208" i="7"/>
  <c r="M199" i="7"/>
  <c r="M209" i="7"/>
  <c r="M115" i="7"/>
  <c r="N203" i="7"/>
  <c r="M203" i="7"/>
  <c r="N126" i="7"/>
  <c r="M131" i="7"/>
  <c r="N198" i="7"/>
  <c r="M200" i="7"/>
  <c r="M195" i="7"/>
  <c r="M125" i="7"/>
  <c r="N204" i="7"/>
  <c r="M123" i="7"/>
  <c r="N194" i="7"/>
  <c r="N128" i="7"/>
  <c r="M121" i="7"/>
  <c r="N125" i="7" l="1"/>
  <c r="N130" i="7"/>
  <c r="M192" i="7"/>
  <c r="O208" i="7"/>
  <c r="M129" i="7"/>
  <c r="M114" i="7"/>
  <c r="N124" i="7"/>
  <c r="M117" i="7"/>
  <c r="M122" i="7"/>
  <c r="M207" i="7"/>
  <c r="L125" i="7"/>
  <c r="N116" i="7"/>
  <c r="O198" i="7"/>
  <c r="N209" i="7"/>
  <c r="O203" i="7"/>
  <c r="N195" i="7"/>
  <c r="N199" i="7"/>
  <c r="N129" i="7"/>
  <c r="O202" i="7"/>
  <c r="O128" i="7"/>
  <c r="N201" i="7"/>
  <c r="O194" i="7"/>
  <c r="N115" i="7"/>
  <c r="O125" i="7"/>
  <c r="O124" i="7"/>
  <c r="N117" i="7"/>
  <c r="N121" i="7"/>
  <c r="O120" i="7"/>
  <c r="O206" i="7"/>
  <c r="N207" i="7" l="1"/>
  <c r="N131" i="7"/>
  <c r="N123" i="7"/>
  <c r="O114" i="7"/>
  <c r="O130" i="7"/>
  <c r="O204" i="7"/>
  <c r="N200" i="7"/>
  <c r="N192" i="7"/>
  <c r="P203" i="7"/>
  <c r="N193" i="7"/>
  <c r="N122" i="7"/>
  <c r="O192" i="7"/>
  <c r="O116" i="7"/>
  <c r="O126" i="7"/>
  <c r="N114" i="7"/>
  <c r="O193" i="7"/>
  <c r="O115" i="7"/>
  <c r="O199" i="7"/>
  <c r="O121" i="7"/>
  <c r="P204" i="7"/>
  <c r="P126" i="7"/>
  <c r="P202" i="7"/>
  <c r="O201" i="7"/>
  <c r="O123" i="7"/>
  <c r="O200" i="7"/>
  <c r="P198" i="7"/>
  <c r="P120" i="7"/>
  <c r="P206" i="7"/>
  <c r="O129" i="7"/>
  <c r="O207" i="7"/>
  <c r="O131" i="7"/>
  <c r="P208" i="7" l="1"/>
  <c r="O117" i="7"/>
  <c r="P194" i="7"/>
  <c r="P130" i="7"/>
  <c r="O209" i="7"/>
  <c r="O195" i="7"/>
  <c r="P116" i="7"/>
  <c r="P114" i="7"/>
  <c r="P128" i="7"/>
  <c r="O122" i="7"/>
  <c r="P125" i="7"/>
  <c r="P124" i="7"/>
  <c r="P192" i="7"/>
  <c r="P207" i="7"/>
  <c r="P195" i="7"/>
  <c r="P209" i="7"/>
  <c r="P121" i="7"/>
  <c r="P201" i="7"/>
  <c r="P117" i="7" l="1"/>
  <c r="P123" i="7"/>
  <c r="P122" i="7"/>
  <c r="P115" i="7"/>
  <c r="P131" i="7"/>
  <c r="P200" i="7"/>
  <c r="P199" i="7"/>
  <c r="P193" i="7"/>
  <c r="P129" i="7"/>
  <c r="H28" i="7" l="1"/>
  <c r="N28" i="7"/>
  <c r="I28" i="7"/>
  <c r="F54" i="7"/>
  <c r="E54" i="7"/>
  <c r="J28" i="7"/>
  <c r="J106" i="7"/>
  <c r="M28" i="7"/>
  <c r="H106" i="7"/>
  <c r="I54" i="7"/>
  <c r="P28" i="7"/>
  <c r="P106" i="7"/>
  <c r="N106" i="7"/>
  <c r="K28" i="7"/>
  <c r="H54" i="7"/>
  <c r="L106" i="7"/>
  <c r="D198" i="7"/>
  <c r="L54" i="7"/>
  <c r="K106" i="7"/>
  <c r="O54" i="7"/>
  <c r="K54" i="7"/>
  <c r="L28" i="7"/>
  <c r="O106" i="7"/>
  <c r="O28" i="7"/>
  <c r="E198" i="7"/>
  <c r="N54" i="7"/>
  <c r="P54" i="7"/>
  <c r="I106" i="7"/>
  <c r="M106" i="7"/>
  <c r="F198" i="7"/>
  <c r="F106" i="7"/>
  <c r="E28" i="7"/>
  <c r="M54" i="7"/>
  <c r="J54" i="7"/>
  <c r="D120" i="7" l="1"/>
  <c r="G28" i="7"/>
  <c r="F120" i="7"/>
  <c r="L196" i="7"/>
  <c r="L210" i="7" s="1"/>
  <c r="L184" i="7"/>
  <c r="F118" i="7"/>
  <c r="F132" i="7" s="1"/>
  <c r="F80" i="7"/>
  <c r="Q42" i="7"/>
  <c r="X42" i="7" s="1"/>
  <c r="E46" i="24" s="1"/>
  <c r="T42" i="7"/>
  <c r="AA42" i="7" s="1"/>
  <c r="E49" i="24" s="1"/>
  <c r="R42" i="7"/>
  <c r="Y42" i="7" s="1"/>
  <c r="E47" i="24" s="1"/>
  <c r="U42" i="7"/>
  <c r="AB42" i="7" s="1"/>
  <c r="E50" i="24" s="1"/>
  <c r="S42" i="7"/>
  <c r="Z42" i="7" s="1"/>
  <c r="E48" i="24" s="1"/>
  <c r="W42" i="7"/>
  <c r="AD42" i="7" s="1"/>
  <c r="E52" i="24" s="1"/>
  <c r="V42" i="7"/>
  <c r="AC42" i="7" s="1"/>
  <c r="E51" i="24" s="1"/>
  <c r="K118" i="7"/>
  <c r="K132" i="7" s="1"/>
  <c r="K80" i="7"/>
  <c r="D196" i="7"/>
  <c r="D210" i="7" s="1"/>
  <c r="D184" i="7"/>
  <c r="D106" i="7"/>
  <c r="S170" i="7"/>
  <c r="V170" i="7"/>
  <c r="W170" i="7"/>
  <c r="R170" i="7"/>
  <c r="T170" i="7"/>
  <c r="U170" i="7"/>
  <c r="G196" i="7"/>
  <c r="Q170" i="7"/>
  <c r="G184" i="7"/>
  <c r="T92" i="7"/>
  <c r="V92" i="7"/>
  <c r="U92" i="7"/>
  <c r="W92" i="7"/>
  <c r="S92" i="7"/>
  <c r="R92" i="7"/>
  <c r="Q92" i="7"/>
  <c r="C106" i="7"/>
  <c r="C196" i="7"/>
  <c r="C184" i="7"/>
  <c r="G120" i="7"/>
  <c r="D28" i="7"/>
  <c r="M196" i="7"/>
  <c r="M210" i="7" s="1"/>
  <c r="M184" i="7"/>
  <c r="M118" i="7"/>
  <c r="M132" i="7" s="1"/>
  <c r="M80" i="7"/>
  <c r="L118" i="7"/>
  <c r="L132" i="7" s="1"/>
  <c r="L80" i="7"/>
  <c r="N118" i="7"/>
  <c r="N132" i="7" s="1"/>
  <c r="N80" i="7"/>
  <c r="V14" i="7"/>
  <c r="U14" i="7"/>
  <c r="W14" i="7"/>
  <c r="Q14" i="7"/>
  <c r="T14" i="7"/>
  <c r="R14" i="7"/>
  <c r="S14" i="7"/>
  <c r="C28" i="7"/>
  <c r="E106" i="7"/>
  <c r="S68" i="7"/>
  <c r="R68" i="7"/>
  <c r="T68" i="7"/>
  <c r="V68" i="7"/>
  <c r="W68" i="7"/>
  <c r="U68" i="7"/>
  <c r="Q68" i="7"/>
  <c r="C120" i="7"/>
  <c r="V172" i="7"/>
  <c r="T172" i="7"/>
  <c r="W172" i="7"/>
  <c r="G198" i="7"/>
  <c r="S172" i="7"/>
  <c r="R172" i="7"/>
  <c r="U172" i="7"/>
  <c r="Q172" i="7"/>
  <c r="E120" i="7"/>
  <c r="S94" i="7"/>
  <c r="Z94" i="7" s="1"/>
  <c r="W94" i="7"/>
  <c r="AD94" i="7" s="1"/>
  <c r="V94" i="7"/>
  <c r="AC94" i="7" s="1"/>
  <c r="T94" i="7"/>
  <c r="AA94" i="7" s="1"/>
  <c r="U94" i="7"/>
  <c r="AB94" i="7" s="1"/>
  <c r="Q94" i="7"/>
  <c r="X94" i="7" s="1"/>
  <c r="R94" i="7"/>
  <c r="Y94" i="7" s="1"/>
  <c r="H196" i="7"/>
  <c r="H210" i="7" s="1"/>
  <c r="H184" i="7"/>
  <c r="D118" i="7"/>
  <c r="D80" i="7"/>
  <c r="O196" i="7"/>
  <c r="O210" i="7" s="1"/>
  <c r="O184" i="7"/>
  <c r="P196" i="7"/>
  <c r="P210" i="7" s="1"/>
  <c r="P184" i="7"/>
  <c r="K196" i="7"/>
  <c r="K210" i="7" s="1"/>
  <c r="K184" i="7"/>
  <c r="U40" i="7"/>
  <c r="AB40" i="7" s="1"/>
  <c r="E36" i="24" s="1"/>
  <c r="W40" i="7"/>
  <c r="AD40" i="7" s="1"/>
  <c r="E38" i="24" s="1"/>
  <c r="T40" i="7"/>
  <c r="AA40" i="7" s="1"/>
  <c r="E35" i="24" s="1"/>
  <c r="R40" i="7"/>
  <c r="Y40" i="7" s="1"/>
  <c r="E33" i="24" s="1"/>
  <c r="S40" i="7"/>
  <c r="Z40" i="7" s="1"/>
  <c r="E34" i="24" s="1"/>
  <c r="V40" i="7"/>
  <c r="AC40" i="7" s="1"/>
  <c r="E37" i="24" s="1"/>
  <c r="Q40" i="7"/>
  <c r="X40" i="7" s="1"/>
  <c r="E32" i="24" s="1"/>
  <c r="C54" i="7"/>
  <c r="H118" i="7"/>
  <c r="H132" i="7" s="1"/>
  <c r="H80" i="7"/>
  <c r="E118" i="7"/>
  <c r="E132" i="7" s="1"/>
  <c r="E80" i="7"/>
  <c r="I196" i="7"/>
  <c r="I210" i="7" s="1"/>
  <c r="I184" i="7"/>
  <c r="G118" i="7"/>
  <c r="G80" i="7"/>
  <c r="J118" i="7"/>
  <c r="J132" i="7" s="1"/>
  <c r="J80" i="7"/>
  <c r="D54" i="7"/>
  <c r="E196" i="7"/>
  <c r="E210" i="7" s="1"/>
  <c r="E184" i="7"/>
  <c r="I118" i="7"/>
  <c r="I132" i="7" s="1"/>
  <c r="I80" i="7"/>
  <c r="N196" i="7"/>
  <c r="N210" i="7" s="1"/>
  <c r="N184" i="7"/>
  <c r="S16" i="7"/>
  <c r="Z16" i="7" s="1"/>
  <c r="D48" i="24" s="1"/>
  <c r="V16" i="7"/>
  <c r="AC16" i="7" s="1"/>
  <c r="D51" i="24" s="1"/>
  <c r="T16" i="7"/>
  <c r="AA16" i="7" s="1"/>
  <c r="D49" i="24" s="1"/>
  <c r="R16" i="7"/>
  <c r="Y16" i="7" s="1"/>
  <c r="D47" i="24" s="1"/>
  <c r="U16" i="7"/>
  <c r="AB16" i="7" s="1"/>
  <c r="D50" i="24" s="1"/>
  <c r="W16" i="7"/>
  <c r="AD16" i="7" s="1"/>
  <c r="D52" i="24" s="1"/>
  <c r="Q16" i="7"/>
  <c r="X16" i="7" s="1"/>
  <c r="D46" i="24" s="1"/>
  <c r="C198" i="7"/>
  <c r="F196" i="7"/>
  <c r="F210" i="7" s="1"/>
  <c r="F184" i="7"/>
  <c r="O118" i="7"/>
  <c r="O132" i="7" s="1"/>
  <c r="O80" i="7"/>
  <c r="G106" i="7"/>
  <c r="J196" i="7"/>
  <c r="J210" i="7" s="1"/>
  <c r="J184" i="7"/>
  <c r="P118" i="7"/>
  <c r="P132" i="7" s="1"/>
  <c r="P80" i="7"/>
  <c r="U66" i="7"/>
  <c r="Q66" i="7"/>
  <c r="R66" i="7"/>
  <c r="W66" i="7"/>
  <c r="S66" i="7"/>
  <c r="V66" i="7"/>
  <c r="C118" i="7"/>
  <c r="C132" i="7" s="1"/>
  <c r="T66" i="7"/>
  <c r="C80" i="7"/>
  <c r="F28" i="7"/>
  <c r="G54" i="7"/>
  <c r="P158" i="7"/>
  <c r="J158" i="7"/>
  <c r="K158" i="7"/>
  <c r="L158" i="7"/>
  <c r="N158" i="7"/>
  <c r="M158" i="7"/>
  <c r="O158" i="7"/>
  <c r="H158" i="7"/>
  <c r="I158" i="7"/>
  <c r="F158" i="7" l="1"/>
  <c r="D132" i="7"/>
  <c r="D158" i="7"/>
  <c r="R118" i="7"/>
  <c r="Y66" i="7"/>
  <c r="R80" i="7"/>
  <c r="Y80" i="7" s="1"/>
  <c r="X172" i="7"/>
  <c r="Q198" i="7"/>
  <c r="X198" i="7" s="1"/>
  <c r="H46" i="24" s="1"/>
  <c r="AC68" i="7"/>
  <c r="V120" i="7"/>
  <c r="AC120" i="7" s="1"/>
  <c r="F51" i="24" s="1"/>
  <c r="AA14" i="7"/>
  <c r="D35" i="24" s="1"/>
  <c r="T28" i="7"/>
  <c r="AA28" i="7" s="1"/>
  <c r="AC14" i="7"/>
  <c r="D37" i="24" s="1"/>
  <c r="V28" i="7"/>
  <c r="AC28" i="7" s="1"/>
  <c r="X92" i="7"/>
  <c r="Q106" i="7"/>
  <c r="X106" i="7" s="1"/>
  <c r="AB92" i="7"/>
  <c r="U106" i="7"/>
  <c r="AB106" i="7" s="1"/>
  <c r="X170" i="7"/>
  <c r="Q196" i="7"/>
  <c r="X196" i="7" s="1"/>
  <c r="H32" i="24" s="1"/>
  <c r="Q184" i="7"/>
  <c r="X184" i="7" s="1"/>
  <c r="Y170" i="7"/>
  <c r="R196" i="7"/>
  <c r="Y196" i="7" s="1"/>
  <c r="H33" i="24" s="1"/>
  <c r="R184" i="7"/>
  <c r="Y184" i="7" s="1"/>
  <c r="S144" i="7"/>
  <c r="W144" i="7"/>
  <c r="R144" i="7"/>
  <c r="U144" i="7"/>
  <c r="V144" i="7"/>
  <c r="T144" i="7"/>
  <c r="Q144" i="7"/>
  <c r="C158" i="7"/>
  <c r="V118" i="7"/>
  <c r="AC66" i="7"/>
  <c r="V80" i="7"/>
  <c r="AC80" i="7" s="1"/>
  <c r="Q118" i="7"/>
  <c r="X66" i="7"/>
  <c r="Q80" i="7"/>
  <c r="X80" i="7" s="1"/>
  <c r="U198" i="7"/>
  <c r="AB198" i="7" s="1"/>
  <c r="H50" i="24" s="1"/>
  <c r="AB172" i="7"/>
  <c r="AD172" i="7"/>
  <c r="W198" i="7"/>
  <c r="AD198" i="7" s="1"/>
  <c r="H52" i="24" s="1"/>
  <c r="Q120" i="7"/>
  <c r="X120" i="7" s="1"/>
  <c r="F46" i="24" s="1"/>
  <c r="X68" i="7"/>
  <c r="AA68" i="7"/>
  <c r="T120" i="7"/>
  <c r="AA120" i="7" s="1"/>
  <c r="F49" i="24" s="1"/>
  <c r="X14" i="7"/>
  <c r="D32" i="24" s="1"/>
  <c r="Q28" i="7"/>
  <c r="X28" i="7" s="1"/>
  <c r="Y92" i="7"/>
  <c r="R106" i="7"/>
  <c r="Y106" i="7" s="1"/>
  <c r="AC92" i="7"/>
  <c r="V106" i="7"/>
  <c r="AC106" i="7" s="1"/>
  <c r="G210" i="7"/>
  <c r="AD170" i="7"/>
  <c r="W196" i="7"/>
  <c r="AD196" i="7" s="1"/>
  <c r="H38" i="24" s="1"/>
  <c r="W184" i="7"/>
  <c r="AD184" i="7" s="1"/>
  <c r="E158" i="7"/>
  <c r="T146" i="7"/>
  <c r="AA146" i="7" s="1"/>
  <c r="G49" i="24" s="1"/>
  <c r="R146" i="7"/>
  <c r="Y146" i="7" s="1"/>
  <c r="G47" i="24" s="1"/>
  <c r="W146" i="7"/>
  <c r="AD146" i="7" s="1"/>
  <c r="G52" i="24" s="1"/>
  <c r="Q146" i="7"/>
  <c r="X146" i="7" s="1"/>
  <c r="G46" i="24" s="1"/>
  <c r="V146" i="7"/>
  <c r="AC146" i="7" s="1"/>
  <c r="G51" i="24" s="1"/>
  <c r="U146" i="7"/>
  <c r="AB146" i="7" s="1"/>
  <c r="G50" i="24" s="1"/>
  <c r="S146" i="7"/>
  <c r="Z146" i="7" s="1"/>
  <c r="G48" i="24" s="1"/>
  <c r="S118" i="7"/>
  <c r="Z66" i="7"/>
  <c r="S80" i="7"/>
  <c r="Z80" i="7" s="1"/>
  <c r="U118" i="7"/>
  <c r="AB66" i="7"/>
  <c r="U80" i="7"/>
  <c r="AB80" i="7" s="1"/>
  <c r="Q55" i="7"/>
  <c r="W55" i="7"/>
  <c r="V55" i="7"/>
  <c r="U55" i="7"/>
  <c r="T55" i="7"/>
  <c r="R55" i="7"/>
  <c r="S55" i="7"/>
  <c r="R198" i="7"/>
  <c r="Y198" i="7" s="1"/>
  <c r="H47" i="24" s="1"/>
  <c r="Y172" i="7"/>
  <c r="AA172" i="7"/>
  <c r="T198" i="7"/>
  <c r="AA198" i="7" s="1"/>
  <c r="H49" i="24" s="1"/>
  <c r="AB68" i="7"/>
  <c r="U120" i="7"/>
  <c r="AB120" i="7" s="1"/>
  <c r="F50" i="24" s="1"/>
  <c r="Y68" i="7"/>
  <c r="R120" i="7"/>
  <c r="Y120" i="7" s="1"/>
  <c r="F47" i="24" s="1"/>
  <c r="Z14" i="7"/>
  <c r="D34" i="24" s="1"/>
  <c r="S28" i="7"/>
  <c r="Z28" i="7" s="1"/>
  <c r="AD14" i="7"/>
  <c r="D38" i="24" s="1"/>
  <c r="W28" i="7"/>
  <c r="AD28" i="7" s="1"/>
  <c r="C210" i="7"/>
  <c r="Z92" i="7"/>
  <c r="S106" i="7"/>
  <c r="Z106" i="7" s="1"/>
  <c r="AA92" i="7"/>
  <c r="T106" i="7"/>
  <c r="AA106" i="7" s="1"/>
  <c r="AB170" i="7"/>
  <c r="U196" i="7"/>
  <c r="AB196" i="7" s="1"/>
  <c r="H36" i="24" s="1"/>
  <c r="U184" i="7"/>
  <c r="AB184" i="7" s="1"/>
  <c r="V196" i="7"/>
  <c r="AC196" i="7" s="1"/>
  <c r="H37" i="24" s="1"/>
  <c r="AC170" i="7"/>
  <c r="V184" i="7"/>
  <c r="AC184" i="7" s="1"/>
  <c r="G158" i="7"/>
  <c r="T118" i="7"/>
  <c r="AA66" i="7"/>
  <c r="T80" i="7"/>
  <c r="AA80" i="7" s="1"/>
  <c r="W118" i="7"/>
  <c r="AD66" i="7"/>
  <c r="W80" i="7"/>
  <c r="AD80" i="7" s="1"/>
  <c r="G132" i="7"/>
  <c r="Z172" i="7"/>
  <c r="S198" i="7"/>
  <c r="Z198" i="7" s="1"/>
  <c r="H48" i="24" s="1"/>
  <c r="V198" i="7"/>
  <c r="AC198" i="7" s="1"/>
  <c r="H51" i="24" s="1"/>
  <c r="AC172" i="7"/>
  <c r="AD68" i="7"/>
  <c r="W120" i="7"/>
  <c r="AD120" i="7" s="1"/>
  <c r="F52" i="24" s="1"/>
  <c r="S120" i="7"/>
  <c r="Z120" i="7" s="1"/>
  <c r="F48" i="24" s="1"/>
  <c r="Z68" i="7"/>
  <c r="Y14" i="7"/>
  <c r="D33" i="24" s="1"/>
  <c r="R28" i="7"/>
  <c r="Y28" i="7" s="1"/>
  <c r="AB14" i="7"/>
  <c r="D36" i="24" s="1"/>
  <c r="U28" i="7"/>
  <c r="AB28" i="7" s="1"/>
  <c r="AD92" i="7"/>
  <c r="W106" i="7"/>
  <c r="AD106" i="7" s="1"/>
  <c r="AA170" i="7"/>
  <c r="T196" i="7"/>
  <c r="AA196" i="7" s="1"/>
  <c r="H35" i="24" s="1"/>
  <c r="T184" i="7"/>
  <c r="AA184" i="7" s="1"/>
  <c r="S196" i="7"/>
  <c r="Z196" i="7" s="1"/>
  <c r="H34" i="24" s="1"/>
  <c r="Z170" i="7"/>
  <c r="S184" i="7"/>
  <c r="Z184" i="7" s="1"/>
  <c r="X118" i="7" l="1"/>
  <c r="F32" i="24" s="1"/>
  <c r="Q132" i="7"/>
  <c r="X132" i="7" s="1"/>
  <c r="AB144" i="7"/>
  <c r="G36" i="24" s="1"/>
  <c r="U158" i="7"/>
  <c r="AB158" i="7" s="1"/>
  <c r="AA118" i="7"/>
  <c r="F35" i="24" s="1"/>
  <c r="T132" i="7"/>
  <c r="AA132" i="7" s="1"/>
  <c r="AD118" i="7"/>
  <c r="F38" i="24" s="1"/>
  <c r="W132" i="7"/>
  <c r="AD132" i="7" s="1"/>
  <c r="Z118" i="7"/>
  <c r="F34" i="24" s="1"/>
  <c r="S132" i="7"/>
  <c r="Z132" i="7" s="1"/>
  <c r="X144" i="7"/>
  <c r="G32" i="24" s="1"/>
  <c r="Q158" i="7"/>
  <c r="X158" i="7" s="1"/>
  <c r="Y144" i="7"/>
  <c r="G33" i="24" s="1"/>
  <c r="R158" i="7"/>
  <c r="Y158" i="7" s="1"/>
  <c r="AB118" i="7"/>
  <c r="F36" i="24" s="1"/>
  <c r="U132" i="7"/>
  <c r="AB132" i="7" s="1"/>
  <c r="AA144" i="7"/>
  <c r="G35" i="24" s="1"/>
  <c r="T158" i="7"/>
  <c r="AA158" i="7" s="1"/>
  <c r="AD144" i="7"/>
  <c r="G38" i="24" s="1"/>
  <c r="W158" i="7"/>
  <c r="AD158" i="7" s="1"/>
  <c r="Y118" i="7"/>
  <c r="F33" i="24" s="1"/>
  <c r="R132" i="7"/>
  <c r="Y132" i="7" s="1"/>
  <c r="Q45" i="7"/>
  <c r="Q37" i="7"/>
  <c r="AC118" i="7"/>
  <c r="F37" i="24" s="1"/>
  <c r="V132" i="7"/>
  <c r="AC132" i="7" s="1"/>
  <c r="AC144" i="7"/>
  <c r="G37" i="24" s="1"/>
  <c r="V158" i="7"/>
  <c r="AC158" i="7" s="1"/>
  <c r="Z144" i="7"/>
  <c r="G34" i="24" s="1"/>
  <c r="S158" i="7"/>
  <c r="Z158" i="7" s="1"/>
  <c r="X45" i="7" l="1"/>
  <c r="E67" i="24" s="1"/>
  <c r="R45" i="7"/>
  <c r="Q201" i="7"/>
  <c r="X201" i="7" s="1"/>
  <c r="H67" i="24" s="1"/>
  <c r="R37" i="7"/>
  <c r="X37" i="7"/>
  <c r="E11" i="24" s="1"/>
  <c r="Q193" i="7"/>
  <c r="Q54" i="7"/>
  <c r="X54" i="7" s="1"/>
  <c r="X193" i="7" l="1"/>
  <c r="H11" i="24" s="1"/>
  <c r="Q210" i="7"/>
  <c r="X210" i="7" s="1"/>
  <c r="Y45" i="7"/>
  <c r="E68" i="24" s="1"/>
  <c r="S45" i="7"/>
  <c r="R201" i="7"/>
  <c r="Y201" i="7" s="1"/>
  <c r="H68" i="24" s="1"/>
  <c r="S37" i="7"/>
  <c r="Y37" i="7"/>
  <c r="E12" i="24" s="1"/>
  <c r="R193" i="7"/>
  <c r="R54" i="7"/>
  <c r="Y54" i="7" s="1"/>
  <c r="Z37" i="7" l="1"/>
  <c r="E13" i="24" s="1"/>
  <c r="T37" i="7"/>
  <c r="S193" i="7"/>
  <c r="S54" i="7"/>
  <c r="Z54" i="7" s="1"/>
  <c r="Z45" i="7"/>
  <c r="E69" i="24" s="1"/>
  <c r="T45" i="7"/>
  <c r="S201" i="7"/>
  <c r="Z201" i="7" s="1"/>
  <c r="H69" i="24" s="1"/>
  <c r="Y193" i="7"/>
  <c r="H12" i="24" s="1"/>
  <c r="R210" i="7"/>
  <c r="Y210" i="7" s="1"/>
  <c r="Z193" i="7" l="1"/>
  <c r="H13" i="24" s="1"/>
  <c r="S210" i="7"/>
  <c r="Z210" i="7" s="1"/>
  <c r="U45" i="7"/>
  <c r="AA45" i="7"/>
  <c r="E70" i="24" s="1"/>
  <c r="T201" i="7"/>
  <c r="AA201" i="7" s="1"/>
  <c r="H70" i="24" s="1"/>
  <c r="U37" i="7"/>
  <c r="AA37" i="7"/>
  <c r="E14" i="24" s="1"/>
  <c r="T193" i="7"/>
  <c r="T54" i="7"/>
  <c r="AA54" i="7" s="1"/>
  <c r="AA193" i="7" l="1"/>
  <c r="H14" i="24" s="1"/>
  <c r="T210" i="7"/>
  <c r="AA210" i="7" s="1"/>
  <c r="V45" i="7"/>
  <c r="AB45" i="7"/>
  <c r="E71" i="24" s="1"/>
  <c r="U201" i="7"/>
  <c r="AB201" i="7" s="1"/>
  <c r="H71" i="24" s="1"/>
  <c r="V37" i="7"/>
  <c r="AB37" i="7"/>
  <c r="E15" i="24" s="1"/>
  <c r="U193" i="7"/>
  <c r="U54" i="7"/>
  <c r="AB54" i="7" s="1"/>
  <c r="AB193" i="7" l="1"/>
  <c r="H15" i="24" s="1"/>
  <c r="U210" i="7"/>
  <c r="AB210" i="7" s="1"/>
  <c r="W37" i="7"/>
  <c r="AC37" i="7"/>
  <c r="E16" i="24" s="1"/>
  <c r="V193" i="7"/>
  <c r="V54" i="7"/>
  <c r="AC54" i="7" s="1"/>
  <c r="W45" i="7"/>
  <c r="AC45" i="7"/>
  <c r="E72" i="24" s="1"/>
  <c r="V201" i="7"/>
  <c r="AC201" i="7" s="1"/>
  <c r="H72" i="24" s="1"/>
  <c r="AD37" i="7" l="1"/>
  <c r="E17" i="24" s="1"/>
  <c r="W193" i="7"/>
  <c r="W54" i="7"/>
  <c r="AD54" i="7" s="1"/>
  <c r="AD45" i="7"/>
  <c r="E73" i="24" s="1"/>
  <c r="W201" i="7"/>
  <c r="AD201" i="7" s="1"/>
  <c r="H73" i="24" s="1"/>
  <c r="AC193" i="7"/>
  <c r="H16" i="24" s="1"/>
  <c r="V210" i="7"/>
  <c r="AC210" i="7" s="1"/>
  <c r="AD193" i="7" l="1"/>
  <c r="H17" i="24" s="1"/>
  <c r="W210" i="7"/>
  <c r="AD210" i="7" s="1"/>
</calcChain>
</file>

<file path=xl/sharedStrings.xml><?xml version="1.0" encoding="utf-8"?>
<sst xmlns="http://schemas.openxmlformats.org/spreadsheetml/2006/main" count="1147" uniqueCount="99">
  <si>
    <t>Final decision</t>
  </si>
  <si>
    <t>codecombine</t>
  </si>
  <si>
    <t>companycode</t>
  </si>
  <si>
    <t>financialyear</t>
  </si>
  <si>
    <t>Total households connected</t>
  </si>
  <si>
    <t>000s</t>
  </si>
  <si>
    <t>%</t>
  </si>
  <si>
    <t>ANH</t>
  </si>
  <si>
    <t>2011-12</t>
  </si>
  <si>
    <t>2012-13</t>
  </si>
  <si>
    <t>2013-14</t>
  </si>
  <si>
    <t>2014-15</t>
  </si>
  <si>
    <t>2015-16</t>
  </si>
  <si>
    <t>2016-17</t>
  </si>
  <si>
    <t>2017-18</t>
  </si>
  <si>
    <t>2018-19</t>
  </si>
  <si>
    <t>2019-20</t>
  </si>
  <si>
    <t>2020-21</t>
  </si>
  <si>
    <t>2021-22</t>
  </si>
  <si>
    <t>2022-23</t>
  </si>
  <si>
    <t>2023-24</t>
  </si>
  <si>
    <t>2024-25</t>
  </si>
  <si>
    <t>NES</t>
  </si>
  <si>
    <t>NWT</t>
  </si>
  <si>
    <t>SRN</t>
  </si>
  <si>
    <t>SVT</t>
  </si>
  <si>
    <t>SWB</t>
  </si>
  <si>
    <t>TMS</t>
  </si>
  <si>
    <t>WSH</t>
  </si>
  <si>
    <t>WSX</t>
  </si>
  <si>
    <t>YKY</t>
  </si>
  <si>
    <t>AFW</t>
  </si>
  <si>
    <t>BRL</t>
  </si>
  <si>
    <t>DVW</t>
  </si>
  <si>
    <t>PRT</t>
  </si>
  <si>
    <t>SES</t>
  </si>
  <si>
    <t>SEW</t>
  </si>
  <si>
    <t>SSC</t>
  </si>
  <si>
    <t>Time trend</t>
  </si>
  <si>
    <t>Ofwat forecast</t>
  </si>
  <si>
    <t>Check</t>
  </si>
  <si>
    <t>Industry</t>
  </si>
  <si>
    <t>Unit</t>
  </si>
  <si>
    <t>Weighted average density</t>
  </si>
  <si>
    <t>properties</t>
  </si>
  <si>
    <t>lengthsofmain</t>
  </si>
  <si>
    <t>pctwatertreated36</t>
  </si>
  <si>
    <t>wedensitywater</t>
  </si>
  <si>
    <t>km</t>
  </si>
  <si>
    <t>Number of booster pumping stations</t>
  </si>
  <si>
    <t>booster</t>
  </si>
  <si>
    <t>Forecast of the % of water treated at complexity levels 3 to 6</t>
  </si>
  <si>
    <t>Forecast of weighted average density</t>
  </si>
  <si>
    <t>watertreated</t>
  </si>
  <si>
    <t>water treated</t>
  </si>
  <si>
    <t>watertreated36</t>
  </si>
  <si>
    <t>water treated in bands 3 to 6</t>
  </si>
  <si>
    <t>% of water treated at complexity level bands 3-6 (indirect forecast)</t>
  </si>
  <si>
    <t>boosterperlength</t>
  </si>
  <si>
    <t>Combination of company and year</t>
  </si>
  <si>
    <t>Company unique code</t>
  </si>
  <si>
    <t>Financial year</t>
  </si>
  <si>
    <t>Forecast of total households connected</t>
  </si>
  <si>
    <t>nr/km</t>
  </si>
  <si>
    <t>nr</t>
  </si>
  <si>
    <t>Weighted average treatment complexity</t>
  </si>
  <si>
    <t>wac</t>
  </si>
  <si>
    <t>Forecast of weighted average water treatment complexity</t>
  </si>
  <si>
    <t>SVH</t>
  </si>
  <si>
    <t>Historical</t>
  </si>
  <si>
    <t>Company forecasts</t>
  </si>
  <si>
    <t>Ofwat Forecast: time trend</t>
  </si>
  <si>
    <t>Total lengths of main</t>
  </si>
  <si>
    <t>Ofwat Forecast: Time trend (yellow) &amp; Average of last 2 years (pink)</t>
  </si>
  <si>
    <t>Ofwat forecast: Time trend</t>
  </si>
  <si>
    <t>Ofwat Forecast: Time trend</t>
  </si>
  <si>
    <t>Ofwat Forecast: Average (yellow) &amp; Other (pink)</t>
  </si>
  <si>
    <t>Ofwat forecast: Average</t>
  </si>
  <si>
    <t>Ofwat forecast: Average (yellow) &amp; 2017-18 data (pink)</t>
  </si>
  <si>
    <t>Ofwat forecast: Last year's data/Time trend (indirect forecast)</t>
  </si>
  <si>
    <t>Ofwat forecast: WAD based on ONS population forecasts)</t>
  </si>
  <si>
    <t>Hard coded decision 25/10/2018</t>
  </si>
  <si>
    <t>Ofwat forecasts of costs drivers baselines</t>
  </si>
  <si>
    <t>As in the number of connected properties, we opt not to use the average for the historical period to determine our forecasts. That leaves us with either the time trend option or using the last two years or last year of data.  When using the time trend, lengths of main for NES, WSX and SSC look particularly overestimated. For this companies we could use the last two years or have a conversation with our engineers as it could be it is realistic they will have to build new pipes during PR19</t>
  </si>
  <si>
    <t xml:space="preserve">As it ocurs with lenghts of main, we have no external data. Time trend option should be avoided as it  repsents reports changes abofe 10% for on third of the companies. Instead, We choose the simple historical period average which reportes less variability.  </t>
  </si>
  <si>
    <t xml:space="preserve">As companies do not provide data on this, we opt to use the same source to forecast weighted average density. </t>
  </si>
  <si>
    <t>Number of booster pumping stations per lenghts of main (indirect forecast)</t>
  </si>
  <si>
    <t>END of sheet</t>
  </si>
  <si>
    <t>Selecting our forecast as the average for the historical period would punish companies as we see a constant growth rate in both the companies' historical data and ONS population data. Additionally, the constant growth rate is a similar approach to that of time trend. Therefore, we just consider time trend or ONS forecasts as initial options. The ONS household forecasts would significantly overestimate (underestimate) the number of properties for TMS, AFW and SES (SEW and SRN). Addiotnally, we don't see significant variations in the time trend option. Most companies report a growth between 4-6%  in the lenghts of main for the 7-year forecast.  Our preferred option, would, therefore, be the time trend.</t>
  </si>
  <si>
    <t>Version 1.0. 31st January 2019</t>
  </si>
  <si>
    <t>Forecast of number of booster pumping stations per lengths of main</t>
  </si>
  <si>
    <t>Forecast of total lengths of main</t>
  </si>
  <si>
    <t>Calculation of forecasts of costs drivers</t>
  </si>
  <si>
    <t xml:space="preserve">For most of the companies numbers tend to change very little over time and tend to be constant over three years. Therefore, we suggest we use the average of the last three years. Then the number of booster pumping stations per lenghts of main is calculated as the ratio of our forecast of booster pumping stations over our forecasts of lenghts of main. </t>
  </si>
  <si>
    <r>
      <t>As it ocurs with lenghts of main, we have no external data.  Time trend is used to estimate the amount of water treated at levels 3-6 and total amount of water treated. However, this option should be avoided when results forecast numbers above 100%.  Instead, We choose the simple historical period average for those companies report very similar levels in the historical period</t>
    </r>
    <r>
      <rPr>
        <sz val="11"/>
        <color rgb="FF000000"/>
        <rFont val="Calibri"/>
        <family val="2"/>
      </rPr>
      <t xml:space="preserve">. </t>
    </r>
    <r>
      <rPr>
        <b/>
        <sz val="11"/>
        <color rgb="FF000000"/>
        <rFont val="Calibri"/>
        <family val="2"/>
      </rPr>
      <t>Those companies reporting 100% should remain with that value for the forecast period for SES</t>
    </r>
  </si>
  <si>
    <t xml:space="preserve">We simply use a time trend for the amount of water treated at water treatment centres with complexity elvels 3 to 6. </t>
  </si>
  <si>
    <t xml:space="preserve">We simply use a time trend for the amount of water treated. </t>
  </si>
  <si>
    <t>The forecast of this driver is the forecast of the number of booster pumping stations divided the forecasts of lengths of main. The approach to calculate the forecasts for these two components is explained in the boxes above.</t>
  </si>
  <si>
    <r>
      <rPr>
        <b/>
        <sz val="11"/>
        <color theme="1"/>
        <rFont val="Arial"/>
        <family val="2"/>
      </rPr>
      <t xml:space="preserve">Objective
</t>
    </r>
    <r>
      <rPr>
        <sz val="11"/>
        <color theme="1"/>
        <rFont val="Arial"/>
        <family val="2"/>
      </rPr>
      <t xml:space="preserve">To produce the forecast of costs drivers that are used in our econometric models to explain our modelled based costs. 
</t>
    </r>
    <r>
      <rPr>
        <b/>
        <sz val="11"/>
        <color theme="1"/>
        <rFont val="Arial"/>
        <family val="2"/>
      </rPr>
      <t xml:space="preserve">Guide to model
</t>
    </r>
    <r>
      <rPr>
        <sz val="11"/>
        <color theme="1"/>
        <rFont val="Arial"/>
        <family val="2"/>
      </rPr>
      <t>The forecast are performed in the “Forecasts” worksheet. Generally, we derive our forecasts by using a linear time trend. In some cases, however, we use an alternative approach when the time trend produces inaccurate results. Cells have been highlighted in a different colour when this occurs.
The Interface worksheet provides the forecast of costs drivers in a panel data set format to be used in feeder model FM_WW4.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</si>
</sst>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00_);_(* \(#,##0.00\);_(* &quot;-&quot;??_);_(@_)"/>
    <numFmt numFmtId="165" formatCode="0.000"/>
    <numFmt numFmtId="166" formatCode="0.0"/>
    <numFmt numFmtId="167" formatCode="#,##0_);\(#,##0\);&quot;-  &quot;;&quot; &quot;@&quot; &quot;"/>
    <numFmt numFmtId="168" formatCode="#,##0.0000_);\(#,##0.0000\);&quot;-  &quot;;&quot; &quot;@&quot; &quot;"/>
    <numFmt numFmtId="169" formatCode="0.00%_);\-0.00%_);&quot;-  &quot;;&quot; &quot;@&quot; &quot;"/>
    <numFmt numFmtId="170" formatCode="dd\ mmm\ yyyy_);\(###0\);&quot;-  &quot;;&quot; &quot;@&quot; &quot;"/>
    <numFmt numFmtId="171" formatCode="dd\ mmm\ yy_);\(###0\);&quot;-  &quot;;&quot; &quot;@&quot; &quot;"/>
    <numFmt numFmtId="172" formatCode="###0_);\(###0\);&quot;-  &quot;;&quot; &quot;@&quot; &quot;"/>
    <numFmt numFmtId="173" formatCode="&quot;£&quot;#,##0.00"/>
    <numFmt numFmtId="174" formatCode="#,##0.0_ ;[Red]\-#,##0.0\ "/>
    <numFmt numFmtId="175" formatCode="#,##0_ ;[Red]\-#,##0\ "/>
    <numFmt numFmtId="176" formatCode="#,##0.0000"/>
    <numFmt numFmtId="177" formatCode="#,##0.00000"/>
    <numFmt numFmtId="178" formatCode="_(* #,##0_);_(* \(#,##0\);_(* &quot;-&quot;??_);_(@_)"/>
    <numFmt numFmtId="179" formatCode="_(* #,##0.0_);_(* \(#,##0.0\);_(* &quot;-&quot;??_);_(@_)"/>
    <numFmt numFmtId="180" formatCode="_-* #,##0.0_-;\-* #,##0.0_-;_-* &quot;-&quot;??_-;_-@_-"/>
    <numFmt numFmtId="181" formatCode="_-* #,##0.00000_-;\-* #,##0.00000_-;_-* &quot;-&quot;?????_-;_-@_-"/>
  </numFmts>
  <fonts count="54">
    <font>
      <sz val="11"/>
      <color theme="1"/>
      <name val="Arial"/>
      <family val="2"/>
    </font>
    <font>
      <sz val="11"/>
      <color theme="1"/>
      <name val="Calibri"/>
      <family val="2"/>
      <scheme val="minor"/>
    </font>
    <font>
      <sz val="10"/>
      <name val="Arial"/>
      <family val="2"/>
    </font>
    <font>
      <sz val="10"/>
      <color theme="1"/>
      <name val="Arial"/>
      <family val="2"/>
    </font>
    <font>
      <sz val="11"/>
      <color theme="1"/>
      <name val="Arial"/>
      <family val="2"/>
    </font>
    <font>
      <b/>
      <sz val="12"/>
      <color theme="0"/>
      <name val="Calibri"/>
      <family val="2"/>
      <scheme val="minor"/>
    </font>
    <font>
      <b/>
      <sz val="8"/>
      <color theme="0"/>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i/>
      <sz val="9"/>
      <color theme="1"/>
      <name val="Calibri"/>
      <family val="2"/>
      <scheme val="minor"/>
    </font>
    <font>
      <sz val="9"/>
      <color theme="1"/>
      <name val="Arial"/>
      <family val="2"/>
    </font>
    <font>
      <b/>
      <sz val="16"/>
      <color theme="0"/>
      <name val="Arial"/>
      <family val="2"/>
    </font>
    <font>
      <b/>
      <sz val="14"/>
      <color theme="0"/>
      <name val="Arial"/>
      <family val="2"/>
    </font>
    <font>
      <sz val="11"/>
      <color theme="3"/>
      <name val="Calibri"/>
      <family val="2"/>
      <scheme val="minor"/>
    </font>
    <font>
      <sz val="10"/>
      <color theme="1"/>
      <name val="Calibri"/>
      <family val="2"/>
      <scheme val="minor"/>
    </font>
    <font>
      <sz val="10"/>
      <color theme="1"/>
      <name val="Franklin Gothic Demi"/>
      <family val="2"/>
    </font>
    <font>
      <sz val="15"/>
      <color theme="0"/>
      <name val="Franklin Gothic Demi"/>
      <family val="2"/>
    </font>
    <font>
      <sz val="10"/>
      <color rgb="FF0078C9"/>
      <name val="Franklin Gothic Demi"/>
      <family val="2"/>
    </font>
    <font>
      <sz val="9"/>
      <name val="Arial"/>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0"/>
      <color theme="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name val="Calibri"/>
      <family val="2"/>
      <scheme val="minor"/>
    </font>
    <font>
      <b/>
      <sz val="10"/>
      <color theme="1"/>
      <name val="Calibri"/>
      <family val="2"/>
      <scheme val="minor"/>
    </font>
    <font>
      <b/>
      <i/>
      <sz val="10"/>
      <color theme="1"/>
      <name val="Calibri"/>
      <family val="2"/>
      <scheme val="minor"/>
    </font>
    <font>
      <sz val="10"/>
      <color theme="9"/>
      <name val="Calibri"/>
      <family val="2"/>
      <scheme val="minor"/>
    </font>
    <font>
      <b/>
      <sz val="10"/>
      <name val="Calibri"/>
      <family val="2"/>
      <scheme val="minor"/>
    </font>
    <font>
      <sz val="11"/>
      <name val="Calibri"/>
      <family val="2"/>
      <scheme val="minor"/>
    </font>
    <font>
      <sz val="10"/>
      <color rgb="FF000000"/>
      <name val="Calibri"/>
      <family val="2"/>
      <scheme val="minor"/>
    </font>
    <font>
      <b/>
      <sz val="11"/>
      <color theme="1"/>
      <name val="Calibri"/>
      <family val="2"/>
      <scheme val="minor"/>
    </font>
    <font>
      <b/>
      <i/>
      <sz val="10"/>
      <name val="Calibri"/>
      <family val="2"/>
      <scheme val="minor"/>
    </font>
    <font>
      <b/>
      <sz val="10"/>
      <color theme="0"/>
      <name val="Calibri"/>
      <family val="2"/>
      <scheme val="minor"/>
    </font>
    <font>
      <i/>
      <sz val="10"/>
      <color theme="1"/>
      <name val="Calibri"/>
      <family val="2"/>
      <scheme val="minor"/>
    </font>
    <font>
      <b/>
      <sz val="11"/>
      <color rgb="FF000000"/>
      <name val="Calibri"/>
      <family val="2"/>
    </font>
    <font>
      <sz val="11"/>
      <color rgb="FF000000"/>
      <name val="Calibri"/>
      <family val="2"/>
    </font>
    <font>
      <b/>
      <sz val="11"/>
      <color theme="0"/>
      <name val="Calibri"/>
      <family val="2"/>
      <scheme val="minor"/>
    </font>
    <font>
      <b/>
      <sz val="11"/>
      <color theme="1"/>
      <name val="Arial"/>
      <family val="2"/>
    </font>
    <font>
      <b/>
      <sz val="14"/>
      <color theme="3"/>
      <name val="Arial"/>
      <family val="2"/>
    </font>
    <font>
      <b/>
      <sz val="9"/>
      <color theme="3"/>
      <name val="Arial"/>
      <family val="2"/>
    </font>
  </fonts>
  <fills count="2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rgb="FF000000"/>
      </patternFill>
    </fill>
    <fill>
      <patternFill patternType="solid">
        <fgColor theme="1"/>
        <bgColor indexed="64"/>
      </patternFill>
    </fill>
    <fill>
      <patternFill patternType="solid">
        <fgColor theme="0"/>
        <bgColor indexed="64"/>
      </patternFill>
    </fill>
  </fills>
  <borders count="2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theme="3"/>
      </bottom>
      <diagonal/>
    </border>
    <border>
      <left/>
      <right/>
      <top style="thick">
        <color theme="3"/>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3"/>
      </right>
      <top/>
      <bottom/>
      <diagonal/>
    </border>
  </borders>
  <cellStyleXfs count="2738">
    <xf numFmtId="0" fontId="0" fillId="0" borderId="0"/>
    <xf numFmtId="0" fontId="1" fillId="0" borderId="0"/>
    <xf numFmtId="0" fontId="2" fillId="0" borderId="0"/>
    <xf numFmtId="9" fontId="4"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9"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21" fillId="0" borderId="0"/>
    <xf numFmtId="0" fontId="22" fillId="0" borderId="0"/>
    <xf numFmtId="0" fontId="4" fillId="0" borderId="0"/>
    <xf numFmtId="0" fontId="2" fillId="0" borderId="0"/>
    <xf numFmtId="0" fontId="4" fillId="0" borderId="0"/>
    <xf numFmtId="0" fontId="4" fillId="0" borderId="0"/>
    <xf numFmtId="9" fontId="22" fillId="0" borderId="0" applyFont="0" applyFill="0" applyBorder="0" applyAlignment="0" applyProtection="0"/>
    <xf numFmtId="0" fontId="4" fillId="0" borderId="0"/>
    <xf numFmtId="167" fontId="4" fillId="0" borderId="0" applyFont="0" applyFill="0" applyBorder="0" applyProtection="0">
      <alignment vertical="top"/>
    </xf>
    <xf numFmtId="0" fontId="4" fillId="0" borderId="0"/>
    <xf numFmtId="0" fontId="24" fillId="0" borderId="0" applyNumberFormat="0" applyFill="0" applyAlignment="0"/>
    <xf numFmtId="164" fontId="4" fillId="0" borderId="0" applyFont="0" applyFill="0" applyBorder="0" applyAlignment="0" applyProtection="0"/>
    <xf numFmtId="0" fontId="1" fillId="0" borderId="0"/>
    <xf numFmtId="9" fontId="2" fillId="0" borderId="0" applyFont="0" applyFill="0" applyBorder="0" applyAlignment="0" applyProtection="0"/>
    <xf numFmtId="0" fontId="20" fillId="16" borderId="11" applyNumberFormat="0" applyFont="0" applyAlignment="0" applyProtection="0"/>
    <xf numFmtId="9" fontId="1" fillId="0" borderId="0" applyFont="0" applyFill="0" applyBorder="0" applyAlignment="0" applyProtection="0"/>
    <xf numFmtId="0" fontId="2" fillId="0" borderId="0" applyNumberFormat="0" applyFill="0" applyBorder="0" applyProtection="0">
      <alignment horizontal="right" vertical="top"/>
    </xf>
    <xf numFmtId="0" fontId="22" fillId="0" borderId="0"/>
    <xf numFmtId="164" fontId="22" fillId="0" borderId="0" applyFont="0" applyFill="0" applyBorder="0" applyAlignment="0" applyProtection="0"/>
    <xf numFmtId="168" fontId="4" fillId="0" borderId="0" applyFont="0" applyFill="0" applyBorder="0" applyProtection="0">
      <alignment vertical="top"/>
    </xf>
    <xf numFmtId="0" fontId="26" fillId="0" borderId="0"/>
    <xf numFmtId="0" fontId="2" fillId="0" borderId="0">
      <alignment vertical="top"/>
    </xf>
    <xf numFmtId="0" fontId="4" fillId="0" borderId="0"/>
    <xf numFmtId="0" fontId="4" fillId="0" borderId="0"/>
    <xf numFmtId="0" fontId="4" fillId="0" borderId="0"/>
    <xf numFmtId="0" fontId="4" fillId="0" borderId="0"/>
    <xf numFmtId="0" fontId="23"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70" fontId="4" fillId="0" borderId="0" applyFont="0" applyFill="0" applyBorder="0" applyProtection="0">
      <alignment vertical="top"/>
    </xf>
    <xf numFmtId="171" fontId="4" fillId="0" borderId="0" applyFont="0" applyFill="0" applyBorder="0" applyProtection="0">
      <alignment vertical="top"/>
    </xf>
    <xf numFmtId="172" fontId="4" fillId="0" borderId="0" applyFont="0" applyFill="0" applyBorder="0" applyProtection="0">
      <alignment vertical="top"/>
    </xf>
    <xf numFmtId="173" fontId="18" fillId="10" borderId="0" applyNumberFormat="0">
      <alignment horizontal="left"/>
    </xf>
    <xf numFmtId="0" fontId="19" fillId="11" borderId="0" applyNumberFormat="0"/>
    <xf numFmtId="0" fontId="12" fillId="17" borderId="0" applyBorder="0"/>
    <xf numFmtId="174" fontId="3" fillId="18" borderId="0">
      <alignment horizontal="right" vertical="center"/>
    </xf>
    <xf numFmtId="0" fontId="3" fillId="13" borderId="10">
      <alignment horizontal="right" vertical="center" wrapText="1"/>
    </xf>
    <xf numFmtId="0" fontId="3" fillId="14" borderId="10">
      <alignment horizontal="right" vertical="center" wrapText="1"/>
    </xf>
    <xf numFmtId="0" fontId="19" fillId="11" borderId="10">
      <alignment horizontal="center" vertical="center" wrapText="1"/>
    </xf>
    <xf numFmtId="0" fontId="17" fillId="12" borderId="12">
      <alignment horizontal="left" vertical="center" wrapText="1"/>
    </xf>
    <xf numFmtId="174" fontId="25" fillId="19" borderId="0">
      <alignment horizontal="right" vertical="center"/>
    </xf>
    <xf numFmtId="0" fontId="18" fillId="10" borderId="10">
      <alignment horizontal="left" vertical="center" wrapText="1" readingOrder="1"/>
    </xf>
    <xf numFmtId="0" fontId="3" fillId="12" borderId="10">
      <alignment horizontal="right" vertical="center" wrapText="1"/>
    </xf>
    <xf numFmtId="0" fontId="25" fillId="17" borderId="10">
      <alignment horizontal="right" vertical="center" wrapText="1"/>
    </xf>
    <xf numFmtId="0" fontId="3" fillId="0" borderId="10">
      <alignment horizontal="left" vertical="center" wrapText="1"/>
    </xf>
    <xf numFmtId="175" fontId="25" fillId="20"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0" fontId="4"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4" fillId="21" borderId="0"/>
    <xf numFmtId="0" fontId="27" fillId="0" borderId="0" applyNumberFormat="0" applyFill="0" applyBorder="0" applyAlignment="0" applyProtection="0"/>
    <xf numFmtId="0" fontId="29" fillId="0" borderId="0"/>
    <xf numFmtId="0" fontId="2" fillId="0" borderId="0"/>
    <xf numFmtId="0" fontId="36" fillId="0" borderId="0"/>
    <xf numFmtId="0" fontId="36" fillId="0" borderId="0"/>
    <xf numFmtId="0" fontId="21" fillId="0" borderId="0"/>
    <xf numFmtId="0" fontId="4" fillId="0" borderId="0"/>
    <xf numFmtId="0" fontId="22" fillId="0" borderId="0"/>
    <xf numFmtId="0" fontId="4" fillId="0" borderId="0"/>
    <xf numFmtId="0" fontId="22" fillId="0" borderId="0"/>
    <xf numFmtId="40" fontId="30" fillId="15" borderId="0">
      <alignment horizontal="right"/>
    </xf>
    <xf numFmtId="0" fontId="31" fillId="15" borderId="0">
      <alignment horizontal="right"/>
    </xf>
    <xf numFmtId="0" fontId="32" fillId="15" borderId="13"/>
    <xf numFmtId="0" fontId="32" fillId="0" borderId="0" applyBorder="0">
      <alignment horizontal="centerContinuous"/>
    </xf>
    <xf numFmtId="0" fontId="33"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9" fontId="4" fillId="0" borderId="0" applyFont="0" applyFill="0" applyBorder="0" applyProtection="0">
      <alignment vertical="top"/>
    </xf>
    <xf numFmtId="164" fontId="4" fillId="0" borderId="0" applyFont="0" applyFill="0" applyBorder="0" applyAlignment="0" applyProtection="0"/>
    <xf numFmtId="167" fontId="4" fillId="0" borderId="0" applyFont="0" applyFill="0" applyBorder="0" applyProtection="0">
      <alignment vertical="top"/>
    </xf>
    <xf numFmtId="0" fontId="4" fillId="0" borderId="0"/>
    <xf numFmtId="9" fontId="22" fillId="0" borderId="0" applyFont="0" applyFill="0" applyBorder="0" applyAlignment="0" applyProtection="0"/>
    <xf numFmtId="167" fontId="4" fillId="0" borderId="0" applyFont="0" applyFill="0" applyBorder="0" applyProtection="0">
      <alignment vertical="top"/>
    </xf>
    <xf numFmtId="167" fontId="4" fillId="0" borderId="0" applyFont="0" applyFill="0" applyBorder="0" applyProtection="0">
      <alignment vertical="top"/>
    </xf>
    <xf numFmtId="164" fontId="4" fillId="0" borderId="0" applyFont="0" applyFill="0" applyBorder="0" applyAlignment="0" applyProtection="0"/>
    <xf numFmtId="9" fontId="2" fillId="0" borderId="0" applyFont="0" applyFill="0" applyBorder="0" applyAlignment="0" applyProtection="0"/>
    <xf numFmtId="164" fontId="22"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cellStyleXfs>
  <cellXfs count="172">
    <xf numFmtId="0" fontId="0" fillId="0" borderId="0" xfId="0"/>
    <xf numFmtId="0" fontId="1" fillId="0" borderId="0" xfId="1"/>
    <xf numFmtId="0" fontId="7" fillId="0" borderId="0" xfId="1" applyFont="1"/>
    <xf numFmtId="0" fontId="8" fillId="0" borderId="0" xfId="1" applyFont="1"/>
    <xf numFmtId="0" fontId="6" fillId="6" borderId="9" xfId="1" applyFont="1" applyFill="1" applyBorder="1"/>
    <xf numFmtId="0" fontId="11" fillId="0" borderId="0" xfId="1" applyFont="1" applyAlignment="1">
      <alignment horizontal="right"/>
    </xf>
    <xf numFmtId="2" fontId="7" fillId="0" borderId="0" xfId="1" applyNumberFormat="1" applyFont="1"/>
    <xf numFmtId="165" fontId="8" fillId="0" borderId="0" xfId="1" applyNumberFormat="1" applyFont="1" applyAlignment="1">
      <alignment vertical="center" wrapText="1"/>
    </xf>
    <xf numFmtId="3" fontId="10" fillId="0" borderId="0" xfId="1" applyNumberFormat="1" applyFont="1" applyAlignment="1">
      <alignment vertical="center"/>
    </xf>
    <xf numFmtId="165" fontId="8" fillId="0" borderId="8" xfId="1" applyNumberFormat="1" applyFont="1" applyBorder="1" applyAlignment="1">
      <alignment vertical="center" wrapText="1"/>
    </xf>
    <xf numFmtId="3" fontId="10" fillId="0" borderId="8" xfId="1" applyNumberFormat="1" applyFont="1" applyBorder="1" applyAlignment="1">
      <alignment vertical="center"/>
    </xf>
    <xf numFmtId="0" fontId="7" fillId="0" borderId="8" xfId="1" applyFont="1" applyBorder="1"/>
    <xf numFmtId="0" fontId="6" fillId="9" borderId="0" xfId="1" applyFont="1" applyFill="1"/>
    <xf numFmtId="0" fontId="1" fillId="9" borderId="0" xfId="1" applyFill="1"/>
    <xf numFmtId="0" fontId="14" fillId="9" borderId="0" xfId="1" applyFont="1" applyFill="1" applyAlignment="1">
      <alignment horizontal="left"/>
    </xf>
    <xf numFmtId="0" fontId="13" fillId="6" borderId="9" xfId="1" applyFont="1" applyFill="1" applyBorder="1"/>
    <xf numFmtId="0" fontId="15" fillId="6" borderId="0" xfId="1" applyFont="1" applyFill="1"/>
    <xf numFmtId="0" fontId="16" fillId="0" borderId="0" xfId="1" applyFont="1"/>
    <xf numFmtId="0" fontId="1" fillId="3" borderId="0" xfId="1" applyFill="1"/>
    <xf numFmtId="0" fontId="1" fillId="0" borderId="0" xfId="0" applyFont="1"/>
    <xf numFmtId="0" fontId="38" fillId="7" borderId="6" xfId="1" applyFont="1" applyFill="1" applyBorder="1"/>
    <xf numFmtId="165" fontId="16" fillId="0" borderId="2" xfId="1" applyNumberFormat="1" applyFont="1" applyBorder="1" applyAlignment="1">
      <alignment vertical="center" wrapText="1"/>
    </xf>
    <xf numFmtId="166" fontId="38" fillId="0" borderId="2" xfId="1" applyNumberFormat="1" applyFont="1" applyBorder="1" applyAlignment="1">
      <alignment vertical="center" wrapText="1"/>
    </xf>
    <xf numFmtId="0" fontId="40" fillId="7" borderId="2" xfId="1" applyFont="1" applyFill="1" applyBorder="1" applyAlignment="1">
      <alignment horizontal="center"/>
    </xf>
    <xf numFmtId="3" fontId="16" fillId="0" borderId="0" xfId="1" applyNumberFormat="1" applyFont="1"/>
    <xf numFmtId="2" fontId="38" fillId="4" borderId="2" xfId="1" applyNumberFormat="1" applyFont="1" applyFill="1" applyBorder="1" applyAlignment="1">
      <alignment vertical="center" wrapText="1"/>
    </xf>
    <xf numFmtId="1" fontId="37" fillId="4" borderId="4" xfId="3" applyNumberFormat="1" applyFont="1" applyFill="1" applyBorder="1" applyAlignment="1">
      <alignment vertical="center"/>
    </xf>
    <xf numFmtId="1" fontId="38" fillId="4" borderId="2" xfId="1" applyNumberFormat="1" applyFont="1" applyFill="1" applyBorder="1" applyAlignment="1">
      <alignment vertical="center" wrapText="1"/>
    </xf>
    <xf numFmtId="3" fontId="37" fillId="4" borderId="4" xfId="2737" applyNumberFormat="1" applyFont="1" applyFill="1" applyBorder="1" applyAlignment="1">
      <alignment vertical="center"/>
    </xf>
    <xf numFmtId="3" fontId="16" fillId="7" borderId="2" xfId="2737" applyNumberFormat="1" applyFont="1" applyFill="1" applyBorder="1"/>
    <xf numFmtId="4" fontId="37" fillId="4" borderId="4" xfId="3" applyNumberFormat="1" applyFont="1" applyFill="1" applyBorder="1" applyAlignment="1">
      <alignment vertical="center"/>
    </xf>
    <xf numFmtId="3" fontId="38" fillId="4" borderId="2" xfId="1" applyNumberFormat="1" applyFont="1" applyFill="1" applyBorder="1" applyAlignment="1">
      <alignment vertical="center" wrapText="1"/>
    </xf>
    <xf numFmtId="0" fontId="1" fillId="3" borderId="15" xfId="1" applyFill="1" applyBorder="1"/>
    <xf numFmtId="0" fontId="42" fillId="3" borderId="0" xfId="1" applyFont="1" applyFill="1"/>
    <xf numFmtId="176" fontId="38" fillId="4" borderId="2" xfId="1" applyNumberFormat="1" applyFont="1" applyFill="1" applyBorder="1" applyAlignment="1">
      <alignment vertical="center" wrapText="1"/>
    </xf>
    <xf numFmtId="177" fontId="16" fillId="7" borderId="2" xfId="2737" applyNumberFormat="1" applyFont="1" applyFill="1" applyBorder="1"/>
    <xf numFmtId="4" fontId="37" fillId="8" borderId="4" xfId="2737" applyNumberFormat="1" applyFont="1" applyFill="1" applyBorder="1" applyAlignment="1">
      <alignment vertical="center"/>
    </xf>
    <xf numFmtId="177" fontId="37" fillId="8" borderId="4" xfId="2737" applyNumberFormat="1" applyFont="1" applyFill="1" applyBorder="1" applyAlignment="1">
      <alignment vertical="center"/>
    </xf>
    <xf numFmtId="177" fontId="37" fillId="4" borderId="4" xfId="3" applyNumberFormat="1" applyFont="1" applyFill="1" applyBorder="1" applyAlignment="1">
      <alignment vertical="center"/>
    </xf>
    <xf numFmtId="0" fontId="16" fillId="0" borderId="2" xfId="0" applyFont="1" applyBorder="1" applyAlignment="1">
      <alignment vertical="center"/>
    </xf>
    <xf numFmtId="0" fontId="37" fillId="24" borderId="2" xfId="2" applyFont="1" applyFill="1" applyBorder="1" applyAlignment="1">
      <alignment horizontal="center" vertical="center" wrapText="1"/>
    </xf>
    <xf numFmtId="3" fontId="37" fillId="8" borderId="4" xfId="2737" applyNumberFormat="1" applyFont="1" applyFill="1" applyBorder="1" applyAlignment="1">
      <alignment vertical="center"/>
    </xf>
    <xf numFmtId="0" fontId="16" fillId="5" borderId="2" xfId="0" applyFont="1" applyFill="1" applyBorder="1" applyAlignment="1">
      <alignment horizontal="center" vertical="center"/>
    </xf>
    <xf numFmtId="0" fontId="16" fillId="0" borderId="2" xfId="0" applyFont="1" applyBorder="1" applyAlignment="1">
      <alignment horizontal="center"/>
    </xf>
    <xf numFmtId="0" fontId="16" fillId="23" borderId="2" xfId="0" applyFont="1" applyFill="1" applyBorder="1" applyAlignment="1">
      <alignment vertical="center" wrapText="1"/>
    </xf>
    <xf numFmtId="0" fontId="43" fillId="24" borderId="2" xfId="2" applyFont="1" applyFill="1" applyBorder="1" applyAlignment="1">
      <alignment horizontal="center" vertical="center" wrapText="1"/>
    </xf>
    <xf numFmtId="0" fontId="1" fillId="0" borderId="0" xfId="0" applyFont="1" applyAlignment="1">
      <alignment wrapText="1"/>
    </xf>
    <xf numFmtId="2" fontId="1" fillId="0" borderId="0" xfId="0" applyNumberFormat="1" applyFont="1"/>
    <xf numFmtId="0" fontId="9" fillId="0" borderId="0" xfId="1" applyFont="1"/>
    <xf numFmtId="0" fontId="38" fillId="0" borderId="2" xfId="1" applyFont="1" applyBorder="1" applyAlignment="1">
      <alignment horizontal="right" vertical="center" wrapText="1"/>
    </xf>
    <xf numFmtId="0" fontId="38" fillId="4" borderId="2" xfId="1" applyFont="1" applyFill="1" applyBorder="1" applyAlignment="1">
      <alignment horizontal="right"/>
    </xf>
    <xf numFmtId="0" fontId="38" fillId="7" borderId="2" xfId="1" applyFont="1" applyFill="1" applyBorder="1" applyAlignment="1">
      <alignment horizontal="left"/>
    </xf>
    <xf numFmtId="0" fontId="38" fillId="0" borderId="0" xfId="1" applyFont="1"/>
    <xf numFmtId="0" fontId="38" fillId="0" borderId="2" xfId="1" applyFont="1" applyBorder="1" applyAlignment="1">
      <alignment horizontal="right" wrapText="1"/>
    </xf>
    <xf numFmtId="0" fontId="9" fillId="0" borderId="0" xfId="1" applyFont="1" applyAlignment="1">
      <alignment horizontal="right"/>
    </xf>
    <xf numFmtId="3" fontId="41" fillId="8" borderId="4" xfId="2737" applyNumberFormat="1" applyFont="1" applyFill="1" applyBorder="1" applyAlignment="1">
      <alignment horizontal="right"/>
    </xf>
    <xf numFmtId="0" fontId="38" fillId="7" borderId="2" xfId="1" applyFont="1" applyFill="1" applyBorder="1" applyAlignment="1">
      <alignment horizontal="right"/>
    </xf>
    <xf numFmtId="0" fontId="1" fillId="0" borderId="0" xfId="1" applyAlignment="1">
      <alignment vertical="center"/>
    </xf>
    <xf numFmtId="0" fontId="16" fillId="0" borderId="0" xfId="1" applyFont="1" applyAlignment="1">
      <alignment vertical="center"/>
    </xf>
    <xf numFmtId="0" fontId="11" fillId="0" borderId="0" xfId="1" applyFont="1"/>
    <xf numFmtId="0" fontId="39" fillId="0" borderId="14" xfId="1" applyFont="1" applyBorder="1" applyAlignment="1">
      <alignment horizontal="right"/>
    </xf>
    <xf numFmtId="0" fontId="39" fillId="0" borderId="2" xfId="1" applyFont="1" applyBorder="1" applyAlignment="1">
      <alignment horizontal="right"/>
    </xf>
    <xf numFmtId="3" fontId="45" fillId="8" borderId="4" xfId="2737" applyNumberFormat="1" applyFont="1" applyFill="1" applyBorder="1" applyAlignment="1">
      <alignment horizontal="right"/>
    </xf>
    <xf numFmtId="0" fontId="39" fillId="7" borderId="2" xfId="1" applyFont="1" applyFill="1" applyBorder="1" applyAlignment="1">
      <alignment horizontal="right"/>
    </xf>
    <xf numFmtId="0" fontId="44" fillId="0" borderId="0" xfId="1" applyFont="1"/>
    <xf numFmtId="0" fontId="38" fillId="7" borderId="7" xfId="1" applyFont="1" applyFill="1" applyBorder="1"/>
    <xf numFmtId="0" fontId="38" fillId="7" borderId="5" xfId="1" applyFont="1" applyFill="1" applyBorder="1"/>
    <xf numFmtId="3" fontId="38" fillId="8" borderId="6" xfId="1" applyNumberFormat="1" applyFont="1" applyFill="1" applyBorder="1" applyAlignment="1">
      <alignment horizontal="centerContinuous"/>
    </xf>
    <xf numFmtId="3" fontId="38" fillId="8" borderId="7" xfId="1" applyNumberFormat="1" applyFont="1" applyFill="1" applyBorder="1" applyAlignment="1">
      <alignment horizontal="centerContinuous"/>
    </xf>
    <xf numFmtId="3" fontId="38" fillId="8" borderId="5" xfId="1" applyNumberFormat="1" applyFont="1" applyFill="1" applyBorder="1" applyAlignment="1">
      <alignment horizontal="centerContinuous"/>
    </xf>
    <xf numFmtId="3" fontId="38" fillId="8" borderId="2" xfId="1" applyNumberFormat="1" applyFont="1" applyFill="1" applyBorder="1" applyAlignment="1">
      <alignment horizontal="right"/>
    </xf>
    <xf numFmtId="3" fontId="16" fillId="8" borderId="7" xfId="1" applyNumberFormat="1" applyFont="1" applyFill="1" applyBorder="1" applyAlignment="1">
      <alignment horizontal="centerContinuous"/>
    </xf>
    <xf numFmtId="3" fontId="16" fillId="8" borderId="5" xfId="1" applyNumberFormat="1" applyFont="1" applyFill="1" applyBorder="1" applyAlignment="1">
      <alignment horizontal="centerContinuous"/>
    </xf>
    <xf numFmtId="2" fontId="16" fillId="7" borderId="2" xfId="2737" applyNumberFormat="1" applyFont="1" applyFill="1" applyBorder="1"/>
    <xf numFmtId="0" fontId="16" fillId="0" borderId="2" xfId="0" applyFont="1" applyBorder="1" applyAlignment="1">
      <alignment horizontal="center" wrapText="1"/>
    </xf>
    <xf numFmtId="0" fontId="38" fillId="22" borderId="2" xfId="1" applyFont="1" applyFill="1" applyBorder="1" applyAlignment="1">
      <alignment horizontal="center"/>
    </xf>
    <xf numFmtId="0" fontId="16" fillId="7" borderId="2" xfId="1" applyFont="1" applyFill="1" applyBorder="1" applyAlignment="1">
      <alignment horizontal="center"/>
    </xf>
    <xf numFmtId="179" fontId="38" fillId="22" borderId="2" xfId="2737" applyNumberFormat="1" applyFont="1" applyFill="1" applyBorder="1"/>
    <xf numFmtId="0" fontId="47" fillId="0" borderId="0" xfId="1" applyFont="1" applyFill="1" applyBorder="1"/>
    <xf numFmtId="0" fontId="16" fillId="0" borderId="0" xfId="1" applyFont="1" applyFill="1" applyBorder="1" applyAlignment="1">
      <alignment horizontal="center"/>
    </xf>
    <xf numFmtId="0" fontId="46" fillId="0" borderId="0" xfId="1" applyFont="1" applyFill="1" applyBorder="1"/>
    <xf numFmtId="0" fontId="16" fillId="0" borderId="0" xfId="1" applyFont="1" applyFill="1" applyBorder="1"/>
    <xf numFmtId="3" fontId="16" fillId="0" borderId="0" xfId="1" applyNumberFormat="1" applyFont="1" applyFill="1" applyBorder="1"/>
    <xf numFmtId="178" fontId="16" fillId="0" borderId="0" xfId="2737" applyNumberFormat="1" applyFont="1" applyFill="1" applyBorder="1"/>
    <xf numFmtId="0" fontId="40" fillId="0" borderId="0" xfId="1" applyFont="1" applyFill="1" applyBorder="1" applyAlignment="1">
      <alignment horizontal="center"/>
    </xf>
    <xf numFmtId="0" fontId="16" fillId="0" borderId="0" xfId="0" applyFont="1" applyFill="1" applyBorder="1" applyAlignment="1">
      <alignment horizontal="center" wrapText="1"/>
    </xf>
    <xf numFmtId="178" fontId="38" fillId="0" borderId="0" xfId="2737" applyNumberFormat="1" applyFont="1" applyFill="1" applyBorder="1"/>
    <xf numFmtId="0" fontId="38" fillId="0" borderId="0" xfId="1" applyFont="1" applyFill="1" applyBorder="1" applyAlignment="1">
      <alignment horizontal="center"/>
    </xf>
    <xf numFmtId="164" fontId="16" fillId="0" borderId="0" xfId="2737" applyFont="1" applyFill="1" applyBorder="1"/>
    <xf numFmtId="179" fontId="38" fillId="0" borderId="0" xfId="2737" applyNumberFormat="1" applyFont="1" applyFill="1" applyBorder="1"/>
    <xf numFmtId="0" fontId="47" fillId="0" borderId="2" xfId="1" applyFont="1" applyBorder="1"/>
    <xf numFmtId="0" fontId="39" fillId="22" borderId="2" xfId="1" applyFont="1" applyFill="1" applyBorder="1" applyAlignment="1">
      <alignment horizontal="right"/>
    </xf>
    <xf numFmtId="0" fontId="38" fillId="22" borderId="2" xfId="1" applyFont="1" applyFill="1" applyBorder="1" applyAlignment="1">
      <alignment horizontal="centerContinuous"/>
    </xf>
    <xf numFmtId="0" fontId="16" fillId="22" borderId="2" xfId="1" applyFont="1" applyFill="1" applyBorder="1" applyAlignment="1">
      <alignment horizontal="centerContinuous"/>
    </xf>
    <xf numFmtId="180" fontId="16" fillId="0" borderId="0" xfId="2737" applyNumberFormat="1" applyFont="1" applyFill="1" applyBorder="1"/>
    <xf numFmtId="3" fontId="16" fillId="0" borderId="0" xfId="1" applyNumberFormat="1" applyFont="1" applyBorder="1"/>
    <xf numFmtId="164" fontId="16" fillId="0" borderId="2" xfId="2737" applyNumberFormat="1" applyFont="1" applyBorder="1"/>
    <xf numFmtId="0" fontId="16" fillId="0" borderId="0" xfId="0" applyFont="1" applyBorder="1" applyAlignment="1">
      <alignment horizontal="center" wrapText="1"/>
    </xf>
    <xf numFmtId="181" fontId="16" fillId="0" borderId="2" xfId="2737" applyNumberFormat="1" applyFont="1" applyBorder="1"/>
    <xf numFmtId="0" fontId="8" fillId="0" borderId="0" xfId="1" applyFont="1" applyFill="1"/>
    <xf numFmtId="166" fontId="38" fillId="0" borderId="0" xfId="1" applyNumberFormat="1" applyFont="1" applyFill="1" applyBorder="1" applyAlignment="1">
      <alignment vertical="center" wrapText="1"/>
    </xf>
    <xf numFmtId="3" fontId="38" fillId="0" borderId="0" xfId="1" applyNumberFormat="1" applyFont="1" applyFill="1" applyBorder="1" applyAlignment="1">
      <alignment vertical="center" wrapText="1"/>
    </xf>
    <xf numFmtId="0" fontId="13" fillId="0" borderId="0" xfId="1" applyFont="1" applyFill="1" applyBorder="1"/>
    <xf numFmtId="0" fontId="15" fillId="0" borderId="0" xfId="1" applyFont="1" applyFill="1"/>
    <xf numFmtId="0" fontId="6" fillId="0" borderId="0" xfId="1" applyFont="1" applyFill="1" applyBorder="1"/>
    <xf numFmtId="0" fontId="5" fillId="0" borderId="0" xfId="1" applyFont="1" applyFill="1" applyBorder="1"/>
    <xf numFmtId="0" fontId="1" fillId="0" borderId="0" xfId="1" applyFill="1"/>
    <xf numFmtId="0" fontId="1" fillId="0" borderId="0" xfId="1" applyFill="1" applyAlignment="1">
      <alignment vertical="center"/>
    </xf>
    <xf numFmtId="0" fontId="9" fillId="0" borderId="0" xfId="1" applyFont="1" applyFill="1" applyAlignment="1">
      <alignment horizontal="right"/>
    </xf>
    <xf numFmtId="0" fontId="11" fillId="0" borderId="0" xfId="1" applyFont="1" applyFill="1" applyAlignment="1">
      <alignment horizontal="right"/>
    </xf>
    <xf numFmtId="0" fontId="44" fillId="0" borderId="0" xfId="1" applyFont="1" applyFill="1"/>
    <xf numFmtId="0" fontId="9" fillId="0" borderId="0" xfId="1" applyFont="1" applyFill="1"/>
    <xf numFmtId="0" fontId="11" fillId="0" borderId="0" xfId="1" applyFont="1" applyFill="1"/>
    <xf numFmtId="177" fontId="16" fillId="22" borderId="2" xfId="2737" applyNumberFormat="1" applyFont="1" applyFill="1" applyBorder="1"/>
    <xf numFmtId="177" fontId="38" fillId="22" borderId="2" xfId="2737" applyNumberFormat="1" applyFont="1" applyFill="1" applyBorder="1"/>
    <xf numFmtId="4" fontId="16" fillId="22" borderId="2" xfId="2737" applyNumberFormat="1" applyFont="1" applyFill="1" applyBorder="1"/>
    <xf numFmtId="4" fontId="16" fillId="7" borderId="2" xfId="1" applyNumberFormat="1" applyFont="1" applyFill="1" applyBorder="1"/>
    <xf numFmtId="0" fontId="38" fillId="0" borderId="0" xfId="1" applyFont="1" applyFill="1" applyBorder="1" applyAlignment="1">
      <alignment horizontal="center" vertical="center" wrapText="1"/>
    </xf>
    <xf numFmtId="178" fontId="16" fillId="0" borderId="2" xfId="2737" applyNumberFormat="1" applyFont="1" applyBorder="1"/>
    <xf numFmtId="0" fontId="14" fillId="25" borderId="0" xfId="1" applyFont="1" applyFill="1" applyAlignment="1">
      <alignment horizontal="left"/>
    </xf>
    <xf numFmtId="0" fontId="1" fillId="25" borderId="0" xfId="1" applyFill="1"/>
    <xf numFmtId="0" fontId="6" fillId="25" borderId="0" xfId="1" applyFont="1" applyFill="1"/>
    <xf numFmtId="0" fontId="50" fillId="25" borderId="24" xfId="1" applyFont="1" applyFill="1" applyBorder="1"/>
    <xf numFmtId="3" fontId="37" fillId="4" borderId="4" xfId="3" applyNumberFormat="1" applyFont="1" applyFill="1" applyBorder="1" applyAlignment="1">
      <alignment vertical="center"/>
    </xf>
    <xf numFmtId="178" fontId="16" fillId="22" borderId="2" xfId="2737" applyNumberFormat="1" applyFont="1" applyFill="1" applyBorder="1"/>
    <xf numFmtId="178" fontId="38" fillId="22" borderId="2" xfId="2737" applyNumberFormat="1" applyFont="1" applyFill="1" applyBorder="1"/>
    <xf numFmtId="178" fontId="16" fillId="2" borderId="2" xfId="2737" applyNumberFormat="1" applyFont="1" applyFill="1" applyBorder="1"/>
    <xf numFmtId="178" fontId="16" fillId="7" borderId="2" xfId="2737" applyNumberFormat="1" applyFont="1" applyFill="1" applyBorder="1"/>
    <xf numFmtId="178" fontId="38" fillId="4" borderId="2" xfId="2737" applyNumberFormat="1" applyFont="1" applyFill="1" applyBorder="1" applyAlignment="1">
      <alignment vertical="center" wrapText="1"/>
    </xf>
    <xf numFmtId="178" fontId="37" fillId="4" borderId="4" xfId="2737" applyNumberFormat="1" applyFont="1" applyFill="1" applyBorder="1" applyAlignment="1">
      <alignment vertical="center"/>
    </xf>
    <xf numFmtId="178" fontId="37" fillId="8" borderId="4" xfId="2737" applyNumberFormat="1" applyFont="1" applyFill="1" applyBorder="1" applyAlignment="1">
      <alignment vertical="center"/>
    </xf>
    <xf numFmtId="178" fontId="16" fillId="3" borderId="2" xfId="2737" applyNumberFormat="1" applyFont="1" applyFill="1" applyBorder="1"/>
    <xf numFmtId="3" fontId="16" fillId="22" borderId="2" xfId="2737" applyNumberFormat="1" applyFont="1" applyFill="1" applyBorder="1"/>
    <xf numFmtId="4" fontId="16" fillId="2" borderId="2" xfId="1" applyNumberFormat="1" applyFont="1" applyFill="1" applyBorder="1"/>
    <xf numFmtId="0" fontId="52" fillId="26" borderId="0" xfId="1" applyFont="1" applyFill="1"/>
    <xf numFmtId="0" fontId="0" fillId="26" borderId="0" xfId="0" applyFill="1"/>
    <xf numFmtId="0" fontId="53" fillId="26" borderId="0" xfId="1" applyFont="1" applyFill="1"/>
    <xf numFmtId="0" fontId="0" fillId="26" borderId="0" xfId="0" applyFill="1" applyBorder="1"/>
    <xf numFmtId="0" fontId="53" fillId="0" borderId="0" xfId="1" applyFont="1" applyBorder="1"/>
    <xf numFmtId="0" fontId="0" fillId="26" borderId="0" xfId="0" applyFill="1" applyBorder="1" applyAlignment="1">
      <alignment vertical="center" wrapText="1"/>
    </xf>
    <xf numFmtId="0" fontId="0" fillId="26" borderId="0" xfId="0" applyFill="1" applyBorder="1" applyAlignment="1">
      <alignment horizontal="left" vertical="center" wrapText="1"/>
    </xf>
    <xf numFmtId="3" fontId="38" fillId="4" borderId="2" xfId="1" applyNumberFormat="1" applyFont="1" applyFill="1" applyBorder="1" applyAlignment="1">
      <alignment horizontal="center" vertical="center"/>
    </xf>
    <xf numFmtId="3" fontId="38" fillId="4" borderId="2" xfId="1" applyNumberFormat="1" applyFont="1" applyFill="1" applyBorder="1" applyAlignment="1">
      <alignment horizontal="center"/>
    </xf>
    <xf numFmtId="3" fontId="38" fillId="4" borderId="4" xfId="1" applyNumberFormat="1" applyFont="1" applyFill="1" applyBorder="1" applyAlignment="1">
      <alignment horizontal="center"/>
    </xf>
    <xf numFmtId="3" fontId="38" fillId="4" borderId="1" xfId="1" applyNumberFormat="1" applyFont="1" applyFill="1" applyBorder="1" applyAlignment="1">
      <alignment horizontal="center"/>
    </xf>
    <xf numFmtId="3" fontId="38" fillId="4" borderId="3" xfId="1" applyNumberFormat="1" applyFont="1" applyFill="1" applyBorder="1" applyAlignment="1">
      <alignment horizontal="center"/>
    </xf>
    <xf numFmtId="0" fontId="38" fillId="7" borderId="2"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48" fillId="0" borderId="23" xfId="0" applyFont="1" applyBorder="1" applyAlignment="1">
      <alignment horizontal="left" vertical="center" wrapText="1"/>
    </xf>
    <xf numFmtId="0" fontId="38" fillId="7" borderId="4" xfId="1" applyFont="1" applyFill="1" applyBorder="1" applyAlignment="1">
      <alignment horizontal="center" vertical="center"/>
    </xf>
    <xf numFmtId="0" fontId="38" fillId="7" borderId="1" xfId="1" applyFont="1" applyFill="1" applyBorder="1" applyAlignment="1">
      <alignment horizontal="center" vertical="center"/>
    </xf>
    <xf numFmtId="0" fontId="38" fillId="7" borderId="3" xfId="1" applyFont="1" applyFill="1" applyBorder="1" applyAlignment="1">
      <alignment horizontal="center" vertical="center"/>
    </xf>
    <xf numFmtId="0" fontId="38" fillId="7" borderId="4" xfId="1" applyFont="1" applyFill="1" applyBorder="1" applyAlignment="1">
      <alignment horizontal="center"/>
    </xf>
    <xf numFmtId="0" fontId="38" fillId="7" borderId="1" xfId="1" applyFont="1" applyFill="1" applyBorder="1" applyAlignment="1">
      <alignment horizontal="center"/>
    </xf>
    <xf numFmtId="0" fontId="38" fillId="7" borderId="3" xfId="1" applyFont="1" applyFill="1" applyBorder="1" applyAlignment="1">
      <alignment horizont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3" fontId="41" fillId="8" borderId="4" xfId="2737" applyNumberFormat="1" applyFont="1" applyFill="1" applyBorder="1" applyAlignment="1">
      <alignment horizontal="center" vertical="center"/>
    </xf>
    <xf numFmtId="3" fontId="41" fillId="8" borderId="1" xfId="2737" applyNumberFormat="1" applyFont="1" applyFill="1" applyBorder="1" applyAlignment="1">
      <alignment horizontal="center" vertical="center"/>
    </xf>
    <xf numFmtId="3" fontId="41" fillId="8" borderId="3" xfId="2737" applyNumberFormat="1" applyFont="1" applyFill="1" applyBorder="1" applyAlignment="1">
      <alignment horizontal="center" vertical="center"/>
    </xf>
  </cellXfs>
  <cellStyles count="2738">
    <cellStyle name="Att1" xfId="163"/>
    <cellStyle name="Att1 2" xfId="164"/>
    <cellStyle name="Att1 2 2" xfId="165"/>
    <cellStyle name="Att1 3" xfId="166"/>
    <cellStyle name="Att1 3 2" xfId="167"/>
    <cellStyle name="Att1 3 3" xfId="168"/>
    <cellStyle name="Att1 4" xfId="169"/>
    <cellStyle name="Att1 4 2" xfId="170"/>
    <cellStyle name="Att1 4 3" xfId="171"/>
    <cellStyle name="BM Heading 3" xfId="21"/>
    <cellStyle name="BM Input" xfId="25"/>
    <cellStyle name="Column 4" xfId="27"/>
    <cellStyle name="Comma" xfId="2737" builtinId="3"/>
    <cellStyle name="Comma 10" xfId="2629"/>
    <cellStyle name="Comma 11" xfId="5"/>
    <cellStyle name="Comma 2" xfId="9"/>
    <cellStyle name="Comma 2 10" xfId="173"/>
    <cellStyle name="Comma 2 10 2" xfId="174"/>
    <cellStyle name="Comma 2 10 2 2" xfId="175"/>
    <cellStyle name="Comma 2 10 3" xfId="176"/>
    <cellStyle name="Comma 2 10 4" xfId="177"/>
    <cellStyle name="Comma 2 11" xfId="178"/>
    <cellStyle name="Comma 2 11 2" xfId="179"/>
    <cellStyle name="Comma 2 11 2 2" xfId="180"/>
    <cellStyle name="Comma 2 11 3" xfId="181"/>
    <cellStyle name="Comma 2 11 4" xfId="182"/>
    <cellStyle name="Comma 2 12" xfId="183"/>
    <cellStyle name="Comma 2 12 2" xfId="184"/>
    <cellStyle name="Comma 2 12 2 2" xfId="185"/>
    <cellStyle name="Comma 2 12 3" xfId="186"/>
    <cellStyle name="Comma 2 12 4" xfId="187"/>
    <cellStyle name="Comma 2 13" xfId="188"/>
    <cellStyle name="Comma 2 13 2" xfId="189"/>
    <cellStyle name="Comma 2 13 2 2" xfId="190"/>
    <cellStyle name="Comma 2 13 3" xfId="191"/>
    <cellStyle name="Comma 2 13 4" xfId="192"/>
    <cellStyle name="Comma 2 14" xfId="193"/>
    <cellStyle name="Comma 2 14 2" xfId="194"/>
    <cellStyle name="Comma 2 14 3" xfId="195"/>
    <cellStyle name="Comma 2 15" xfId="196"/>
    <cellStyle name="Comma 2 15 2" xfId="197"/>
    <cellStyle name="Comma 2 16" xfId="198"/>
    <cellStyle name="Comma 2 17" xfId="199"/>
    <cellStyle name="Comma 2 18" xfId="200"/>
    <cellStyle name="Comma 2 19" xfId="2562"/>
    <cellStyle name="Comma 2 2" xfId="22"/>
    <cellStyle name="Comma 2 2 10" xfId="202"/>
    <cellStyle name="Comma 2 2 10 2" xfId="203"/>
    <cellStyle name="Comma 2 2 10 3" xfId="204"/>
    <cellStyle name="Comma 2 2 11" xfId="205"/>
    <cellStyle name="Comma 2 2 11 2" xfId="206"/>
    <cellStyle name="Comma 2 2 12" xfId="207"/>
    <cellStyle name="Comma 2 2 13" xfId="208"/>
    <cellStyle name="Comma 2 2 14" xfId="209"/>
    <cellStyle name="Comma 2 2 15" xfId="2568"/>
    <cellStyle name="Comma 2 2 16" xfId="2631"/>
    <cellStyle name="Comma 2 2 17" xfId="201"/>
    <cellStyle name="Comma 2 2 2" xfId="39"/>
    <cellStyle name="Comma 2 2 2 10" xfId="211"/>
    <cellStyle name="Comma 2 2 2 11" xfId="2573"/>
    <cellStyle name="Comma 2 2 2 12" xfId="2634"/>
    <cellStyle name="Comma 2 2 2 13" xfId="210"/>
    <cellStyle name="Comma 2 2 2 2" xfId="63"/>
    <cellStyle name="Comma 2 2 2 2 10" xfId="2581"/>
    <cellStyle name="Comma 2 2 2 2 11" xfId="2641"/>
    <cellStyle name="Comma 2 2 2 2 12" xfId="212"/>
    <cellStyle name="Comma 2 2 2 2 2" xfId="76"/>
    <cellStyle name="Comma 2 2 2 2 2 2" xfId="105"/>
    <cellStyle name="Comma 2 2 2 2 2 2 2" xfId="159"/>
    <cellStyle name="Comma 2 2 2 2 2 2 2 2" xfId="2735"/>
    <cellStyle name="Comma 2 2 2 2 2 2 2 3" xfId="215"/>
    <cellStyle name="Comma 2 2 2 2 2 2 3" xfId="2622"/>
    <cellStyle name="Comma 2 2 2 2 2 2 4" xfId="2681"/>
    <cellStyle name="Comma 2 2 2 2 2 2 5" xfId="214"/>
    <cellStyle name="Comma 2 2 2 2 2 3" xfId="132"/>
    <cellStyle name="Comma 2 2 2 2 2 3 2" xfId="2708"/>
    <cellStyle name="Comma 2 2 2 2 2 3 3" xfId="216"/>
    <cellStyle name="Comma 2 2 2 2 2 4" xfId="217"/>
    <cellStyle name="Comma 2 2 2 2 2 5" xfId="2594"/>
    <cellStyle name="Comma 2 2 2 2 2 6" xfId="2654"/>
    <cellStyle name="Comma 2 2 2 2 2 7" xfId="213"/>
    <cellStyle name="Comma 2 2 2 2 3" xfId="92"/>
    <cellStyle name="Comma 2 2 2 2 3 2" xfId="146"/>
    <cellStyle name="Comma 2 2 2 2 3 2 2" xfId="220"/>
    <cellStyle name="Comma 2 2 2 2 3 2 3" xfId="2722"/>
    <cellStyle name="Comma 2 2 2 2 3 2 4" xfId="219"/>
    <cellStyle name="Comma 2 2 2 2 3 3" xfId="221"/>
    <cellStyle name="Comma 2 2 2 2 3 4" xfId="222"/>
    <cellStyle name="Comma 2 2 2 2 3 5" xfId="2609"/>
    <cellStyle name="Comma 2 2 2 2 3 6" xfId="2668"/>
    <cellStyle name="Comma 2 2 2 2 3 7" xfId="218"/>
    <cellStyle name="Comma 2 2 2 2 4" xfId="119"/>
    <cellStyle name="Comma 2 2 2 2 4 2" xfId="224"/>
    <cellStyle name="Comma 2 2 2 2 4 2 2" xfId="225"/>
    <cellStyle name="Comma 2 2 2 2 4 3" xfId="226"/>
    <cellStyle name="Comma 2 2 2 2 4 4" xfId="227"/>
    <cellStyle name="Comma 2 2 2 2 4 5" xfId="2695"/>
    <cellStyle name="Comma 2 2 2 2 4 6" xfId="223"/>
    <cellStyle name="Comma 2 2 2 2 5" xfId="228"/>
    <cellStyle name="Comma 2 2 2 2 5 2" xfId="229"/>
    <cellStyle name="Comma 2 2 2 2 5 2 2" xfId="230"/>
    <cellStyle name="Comma 2 2 2 2 5 3" xfId="231"/>
    <cellStyle name="Comma 2 2 2 2 5 4" xfId="232"/>
    <cellStyle name="Comma 2 2 2 2 6" xfId="233"/>
    <cellStyle name="Comma 2 2 2 2 6 2" xfId="234"/>
    <cellStyle name="Comma 2 2 2 2 6 3" xfId="235"/>
    <cellStyle name="Comma 2 2 2 2 7" xfId="236"/>
    <cellStyle name="Comma 2 2 2 2 7 2" xfId="237"/>
    <cellStyle name="Comma 2 2 2 2 8" xfId="238"/>
    <cellStyle name="Comma 2 2 2 2 9" xfId="239"/>
    <cellStyle name="Comma 2 2 2 3" xfId="69"/>
    <cellStyle name="Comma 2 2 2 3 2" xfId="98"/>
    <cellStyle name="Comma 2 2 2 3 2 2" xfId="152"/>
    <cellStyle name="Comma 2 2 2 3 2 2 2" xfId="2728"/>
    <cellStyle name="Comma 2 2 2 3 2 2 3" xfId="242"/>
    <cellStyle name="Comma 2 2 2 3 2 3" xfId="2615"/>
    <cellStyle name="Comma 2 2 2 3 2 4" xfId="2674"/>
    <cellStyle name="Comma 2 2 2 3 2 5" xfId="241"/>
    <cellStyle name="Comma 2 2 2 3 3" xfId="125"/>
    <cellStyle name="Comma 2 2 2 3 3 2" xfId="2701"/>
    <cellStyle name="Comma 2 2 2 3 3 3" xfId="243"/>
    <cellStyle name="Comma 2 2 2 3 4" xfId="244"/>
    <cellStyle name="Comma 2 2 2 3 5" xfId="2587"/>
    <cellStyle name="Comma 2 2 2 3 6" xfId="2647"/>
    <cellStyle name="Comma 2 2 2 3 7" xfId="240"/>
    <cellStyle name="Comma 2 2 2 4" xfId="85"/>
    <cellStyle name="Comma 2 2 2 4 2" xfId="139"/>
    <cellStyle name="Comma 2 2 2 4 2 2" xfId="247"/>
    <cellStyle name="Comma 2 2 2 4 2 3" xfId="2715"/>
    <cellStyle name="Comma 2 2 2 4 2 4" xfId="246"/>
    <cellStyle name="Comma 2 2 2 4 3" xfId="248"/>
    <cellStyle name="Comma 2 2 2 4 4" xfId="249"/>
    <cellStyle name="Comma 2 2 2 4 5" xfId="2602"/>
    <cellStyle name="Comma 2 2 2 4 6" xfId="2661"/>
    <cellStyle name="Comma 2 2 2 4 7" xfId="245"/>
    <cellStyle name="Comma 2 2 2 5" xfId="112"/>
    <cellStyle name="Comma 2 2 2 5 2" xfId="251"/>
    <cellStyle name="Comma 2 2 2 5 2 2" xfId="252"/>
    <cellStyle name="Comma 2 2 2 5 3" xfId="253"/>
    <cellStyle name="Comma 2 2 2 5 4" xfId="254"/>
    <cellStyle name="Comma 2 2 2 5 5" xfId="2688"/>
    <cellStyle name="Comma 2 2 2 5 6" xfId="250"/>
    <cellStyle name="Comma 2 2 2 6" xfId="255"/>
    <cellStyle name="Comma 2 2 2 6 2" xfId="256"/>
    <cellStyle name="Comma 2 2 2 6 2 2" xfId="257"/>
    <cellStyle name="Comma 2 2 2 6 3" xfId="258"/>
    <cellStyle name="Comma 2 2 2 6 4" xfId="259"/>
    <cellStyle name="Comma 2 2 2 7" xfId="260"/>
    <cellStyle name="Comma 2 2 2 7 2" xfId="261"/>
    <cellStyle name="Comma 2 2 2 7 3" xfId="262"/>
    <cellStyle name="Comma 2 2 2 8" xfId="263"/>
    <cellStyle name="Comma 2 2 2 8 2" xfId="264"/>
    <cellStyle name="Comma 2 2 2 9" xfId="265"/>
    <cellStyle name="Comma 2 2 3" xfId="60"/>
    <cellStyle name="Comma 2 2 3 10" xfId="267"/>
    <cellStyle name="Comma 2 2 3 11" xfId="2578"/>
    <cellStyle name="Comma 2 2 3 12" xfId="2638"/>
    <cellStyle name="Comma 2 2 3 13" xfId="266"/>
    <cellStyle name="Comma 2 2 3 2" xfId="73"/>
    <cellStyle name="Comma 2 2 3 2 10" xfId="2591"/>
    <cellStyle name="Comma 2 2 3 2 11" xfId="2651"/>
    <cellStyle name="Comma 2 2 3 2 12" xfId="268"/>
    <cellStyle name="Comma 2 2 3 2 2" xfId="102"/>
    <cellStyle name="Comma 2 2 3 2 2 2" xfId="156"/>
    <cellStyle name="Comma 2 2 3 2 2 2 2" xfId="271"/>
    <cellStyle name="Comma 2 2 3 2 2 2 3" xfId="2732"/>
    <cellStyle name="Comma 2 2 3 2 2 2 4" xfId="270"/>
    <cellStyle name="Comma 2 2 3 2 2 3" xfId="272"/>
    <cellStyle name="Comma 2 2 3 2 2 4" xfId="273"/>
    <cellStyle name="Comma 2 2 3 2 2 5" xfId="2619"/>
    <cellStyle name="Comma 2 2 3 2 2 6" xfId="2678"/>
    <cellStyle name="Comma 2 2 3 2 2 7" xfId="269"/>
    <cellStyle name="Comma 2 2 3 2 3" xfId="129"/>
    <cellStyle name="Comma 2 2 3 2 3 2" xfId="275"/>
    <cellStyle name="Comma 2 2 3 2 3 2 2" xfId="276"/>
    <cellStyle name="Comma 2 2 3 2 3 3" xfId="277"/>
    <cellStyle name="Comma 2 2 3 2 3 4" xfId="278"/>
    <cellStyle name="Comma 2 2 3 2 3 5" xfId="2705"/>
    <cellStyle name="Comma 2 2 3 2 3 6" xfId="274"/>
    <cellStyle name="Comma 2 2 3 2 4" xfId="279"/>
    <cellStyle name="Comma 2 2 3 2 4 2" xfId="280"/>
    <cellStyle name="Comma 2 2 3 2 4 2 2" xfId="281"/>
    <cellStyle name="Comma 2 2 3 2 4 3" xfId="282"/>
    <cellStyle name="Comma 2 2 3 2 4 4" xfId="283"/>
    <cellStyle name="Comma 2 2 3 2 5" xfId="284"/>
    <cellStyle name="Comma 2 2 3 2 5 2" xfId="285"/>
    <cellStyle name="Comma 2 2 3 2 5 2 2" xfId="286"/>
    <cellStyle name="Comma 2 2 3 2 5 3" xfId="287"/>
    <cellStyle name="Comma 2 2 3 2 5 4" xfId="288"/>
    <cellStyle name="Comma 2 2 3 2 6" xfId="289"/>
    <cellStyle name="Comma 2 2 3 2 6 2" xfId="290"/>
    <cellStyle name="Comma 2 2 3 2 6 3" xfId="291"/>
    <cellStyle name="Comma 2 2 3 2 7" xfId="292"/>
    <cellStyle name="Comma 2 2 3 2 7 2" xfId="293"/>
    <cellStyle name="Comma 2 2 3 2 8" xfId="294"/>
    <cellStyle name="Comma 2 2 3 2 9" xfId="295"/>
    <cellStyle name="Comma 2 2 3 3" xfId="89"/>
    <cellStyle name="Comma 2 2 3 3 2" xfId="143"/>
    <cellStyle name="Comma 2 2 3 3 2 2" xfId="298"/>
    <cellStyle name="Comma 2 2 3 3 2 3" xfId="2719"/>
    <cellStyle name="Comma 2 2 3 3 2 4" xfId="297"/>
    <cellStyle name="Comma 2 2 3 3 3" xfId="299"/>
    <cellStyle name="Comma 2 2 3 3 4" xfId="300"/>
    <cellStyle name="Comma 2 2 3 3 5" xfId="2606"/>
    <cellStyle name="Comma 2 2 3 3 6" xfId="2665"/>
    <cellStyle name="Comma 2 2 3 3 7" xfId="296"/>
    <cellStyle name="Comma 2 2 3 4" xfId="116"/>
    <cellStyle name="Comma 2 2 3 4 2" xfId="302"/>
    <cellStyle name="Comma 2 2 3 4 2 2" xfId="303"/>
    <cellStyle name="Comma 2 2 3 4 3" xfId="304"/>
    <cellStyle name="Comma 2 2 3 4 4" xfId="305"/>
    <cellStyle name="Comma 2 2 3 4 5" xfId="2692"/>
    <cellStyle name="Comma 2 2 3 4 6" xfId="301"/>
    <cellStyle name="Comma 2 2 3 5" xfId="306"/>
    <cellStyle name="Comma 2 2 3 5 2" xfId="307"/>
    <cellStyle name="Comma 2 2 3 5 2 2" xfId="308"/>
    <cellStyle name="Comma 2 2 3 5 3" xfId="309"/>
    <cellStyle name="Comma 2 2 3 5 4" xfId="310"/>
    <cellStyle name="Comma 2 2 3 6" xfId="311"/>
    <cellStyle name="Comma 2 2 3 6 2" xfId="312"/>
    <cellStyle name="Comma 2 2 3 6 2 2" xfId="313"/>
    <cellStyle name="Comma 2 2 3 6 3" xfId="314"/>
    <cellStyle name="Comma 2 2 3 6 4" xfId="315"/>
    <cellStyle name="Comma 2 2 3 7" xfId="316"/>
    <cellStyle name="Comma 2 2 3 7 2" xfId="317"/>
    <cellStyle name="Comma 2 2 3 7 3" xfId="318"/>
    <cellStyle name="Comma 2 2 3 8" xfId="319"/>
    <cellStyle name="Comma 2 2 3 8 2" xfId="320"/>
    <cellStyle name="Comma 2 2 3 9" xfId="321"/>
    <cellStyle name="Comma 2 2 4" xfId="66"/>
    <cellStyle name="Comma 2 2 4 10" xfId="323"/>
    <cellStyle name="Comma 2 2 4 11" xfId="2584"/>
    <cellStyle name="Comma 2 2 4 12" xfId="2644"/>
    <cellStyle name="Comma 2 2 4 13" xfId="322"/>
    <cellStyle name="Comma 2 2 4 2" xfId="95"/>
    <cellStyle name="Comma 2 2 4 2 10" xfId="2612"/>
    <cellStyle name="Comma 2 2 4 2 11" xfId="2671"/>
    <cellStyle name="Comma 2 2 4 2 12" xfId="324"/>
    <cellStyle name="Comma 2 2 4 2 2" xfId="149"/>
    <cellStyle name="Comma 2 2 4 2 2 2" xfId="326"/>
    <cellStyle name="Comma 2 2 4 2 2 2 2" xfId="327"/>
    <cellStyle name="Comma 2 2 4 2 2 3" xfId="328"/>
    <cellStyle name="Comma 2 2 4 2 2 4" xfId="329"/>
    <cellStyle name="Comma 2 2 4 2 2 5" xfId="2725"/>
    <cellStyle name="Comma 2 2 4 2 2 6" xfId="325"/>
    <cellStyle name="Comma 2 2 4 2 3" xfId="330"/>
    <cellStyle name="Comma 2 2 4 2 3 2" xfId="331"/>
    <cellStyle name="Comma 2 2 4 2 3 2 2" xfId="332"/>
    <cellStyle name="Comma 2 2 4 2 3 3" xfId="333"/>
    <cellStyle name="Comma 2 2 4 2 3 4" xfId="334"/>
    <cellStyle name="Comma 2 2 4 2 4" xfId="335"/>
    <cellStyle name="Comma 2 2 4 2 4 2" xfId="336"/>
    <cellStyle name="Comma 2 2 4 2 4 2 2" xfId="337"/>
    <cellStyle name="Comma 2 2 4 2 4 3" xfId="338"/>
    <cellStyle name="Comma 2 2 4 2 4 4" xfId="339"/>
    <cellStyle name="Comma 2 2 4 2 5" xfId="340"/>
    <cellStyle name="Comma 2 2 4 2 5 2" xfId="341"/>
    <cellStyle name="Comma 2 2 4 2 5 2 2" xfId="342"/>
    <cellStyle name="Comma 2 2 4 2 5 3" xfId="343"/>
    <cellStyle name="Comma 2 2 4 2 5 4" xfId="344"/>
    <cellStyle name="Comma 2 2 4 2 6" xfId="345"/>
    <cellStyle name="Comma 2 2 4 2 6 2" xfId="346"/>
    <cellStyle name="Comma 2 2 4 2 6 3" xfId="347"/>
    <cellStyle name="Comma 2 2 4 2 7" xfId="348"/>
    <cellStyle name="Comma 2 2 4 2 7 2" xfId="349"/>
    <cellStyle name="Comma 2 2 4 2 8" xfId="350"/>
    <cellStyle name="Comma 2 2 4 2 9" xfId="351"/>
    <cellStyle name="Comma 2 2 4 3" xfId="122"/>
    <cellStyle name="Comma 2 2 4 3 2" xfId="353"/>
    <cellStyle name="Comma 2 2 4 3 2 2" xfId="354"/>
    <cellStyle name="Comma 2 2 4 3 3" xfId="355"/>
    <cellStyle name="Comma 2 2 4 3 4" xfId="356"/>
    <cellStyle name="Comma 2 2 4 3 5" xfId="2698"/>
    <cellStyle name="Comma 2 2 4 3 6" xfId="352"/>
    <cellStyle name="Comma 2 2 4 4" xfId="357"/>
    <cellStyle name="Comma 2 2 4 4 2" xfId="358"/>
    <cellStyle name="Comma 2 2 4 4 2 2" xfId="359"/>
    <cellStyle name="Comma 2 2 4 4 3" xfId="360"/>
    <cellStyle name="Comma 2 2 4 4 4" xfId="361"/>
    <cellStyle name="Comma 2 2 4 5" xfId="362"/>
    <cellStyle name="Comma 2 2 4 5 2" xfId="363"/>
    <cellStyle name="Comma 2 2 4 5 2 2" xfId="364"/>
    <cellStyle name="Comma 2 2 4 5 3" xfId="365"/>
    <cellStyle name="Comma 2 2 4 5 4" xfId="366"/>
    <cellStyle name="Comma 2 2 4 6" xfId="367"/>
    <cellStyle name="Comma 2 2 4 6 2" xfId="368"/>
    <cellStyle name="Comma 2 2 4 6 2 2" xfId="369"/>
    <cellStyle name="Comma 2 2 4 6 3" xfId="370"/>
    <cellStyle name="Comma 2 2 4 6 4" xfId="371"/>
    <cellStyle name="Comma 2 2 4 7" xfId="372"/>
    <cellStyle name="Comma 2 2 4 7 2" xfId="373"/>
    <cellStyle name="Comma 2 2 4 7 3" xfId="374"/>
    <cellStyle name="Comma 2 2 4 8" xfId="375"/>
    <cellStyle name="Comma 2 2 4 8 2" xfId="376"/>
    <cellStyle name="Comma 2 2 4 9" xfId="377"/>
    <cellStyle name="Comma 2 2 5" xfId="82"/>
    <cellStyle name="Comma 2 2 5 10" xfId="2599"/>
    <cellStyle name="Comma 2 2 5 11" xfId="2658"/>
    <cellStyle name="Comma 2 2 5 12" xfId="378"/>
    <cellStyle name="Comma 2 2 5 2" xfId="136"/>
    <cellStyle name="Comma 2 2 5 2 2" xfId="380"/>
    <cellStyle name="Comma 2 2 5 2 2 2" xfId="381"/>
    <cellStyle name="Comma 2 2 5 2 3" xfId="382"/>
    <cellStyle name="Comma 2 2 5 2 4" xfId="383"/>
    <cellStyle name="Comma 2 2 5 2 5" xfId="2712"/>
    <cellStyle name="Comma 2 2 5 2 6" xfId="379"/>
    <cellStyle name="Comma 2 2 5 3" xfId="384"/>
    <cellStyle name="Comma 2 2 5 3 2" xfId="385"/>
    <cellStyle name="Comma 2 2 5 3 2 2" xfId="386"/>
    <cellStyle name="Comma 2 2 5 3 3" xfId="387"/>
    <cellStyle name="Comma 2 2 5 3 4" xfId="388"/>
    <cellStyle name="Comma 2 2 5 4" xfId="389"/>
    <cellStyle name="Comma 2 2 5 4 2" xfId="390"/>
    <cellStyle name="Comma 2 2 5 4 2 2" xfId="391"/>
    <cellStyle name="Comma 2 2 5 4 3" xfId="392"/>
    <cellStyle name="Comma 2 2 5 4 4" xfId="393"/>
    <cellStyle name="Comma 2 2 5 5" xfId="394"/>
    <cellStyle name="Comma 2 2 5 5 2" xfId="395"/>
    <cellStyle name="Comma 2 2 5 5 2 2" xfId="396"/>
    <cellStyle name="Comma 2 2 5 5 3" xfId="397"/>
    <cellStyle name="Comma 2 2 5 5 4" xfId="398"/>
    <cellStyle name="Comma 2 2 5 6" xfId="399"/>
    <cellStyle name="Comma 2 2 5 6 2" xfId="400"/>
    <cellStyle name="Comma 2 2 5 6 3" xfId="401"/>
    <cellStyle name="Comma 2 2 5 7" xfId="402"/>
    <cellStyle name="Comma 2 2 5 7 2" xfId="403"/>
    <cellStyle name="Comma 2 2 5 8" xfId="404"/>
    <cellStyle name="Comma 2 2 5 9" xfId="405"/>
    <cellStyle name="Comma 2 2 6" xfId="109"/>
    <cellStyle name="Comma 2 2 6 2" xfId="407"/>
    <cellStyle name="Comma 2 2 6 2 2" xfId="408"/>
    <cellStyle name="Comma 2 2 6 3" xfId="409"/>
    <cellStyle name="Comma 2 2 6 4" xfId="410"/>
    <cellStyle name="Comma 2 2 6 5" xfId="2685"/>
    <cellStyle name="Comma 2 2 6 6" xfId="406"/>
    <cellStyle name="Comma 2 2 7" xfId="411"/>
    <cellStyle name="Comma 2 2 7 2" xfId="412"/>
    <cellStyle name="Comma 2 2 7 2 2" xfId="413"/>
    <cellStyle name="Comma 2 2 7 3" xfId="414"/>
    <cellStyle name="Comma 2 2 7 4" xfId="415"/>
    <cellStyle name="Comma 2 2 8" xfId="416"/>
    <cellStyle name="Comma 2 2 8 2" xfId="417"/>
    <cellStyle name="Comma 2 2 8 2 2" xfId="418"/>
    <cellStyle name="Comma 2 2 8 3" xfId="419"/>
    <cellStyle name="Comma 2 2 8 4" xfId="420"/>
    <cellStyle name="Comma 2 2 9" xfId="421"/>
    <cellStyle name="Comma 2 2 9 2" xfId="422"/>
    <cellStyle name="Comma 2 2 9 2 2" xfId="423"/>
    <cellStyle name="Comma 2 2 9 3" xfId="424"/>
    <cellStyle name="Comma 2 2 9 4" xfId="425"/>
    <cellStyle name="Comma 2 20" xfId="2630"/>
    <cellStyle name="Comma 2 21" xfId="172"/>
    <cellStyle name="Comma 2 3" xfId="38"/>
    <cellStyle name="Comma 2 3 10" xfId="427"/>
    <cellStyle name="Comma 2 3 10 2" xfId="428"/>
    <cellStyle name="Comma 2 3 10 3" xfId="429"/>
    <cellStyle name="Comma 2 3 11" xfId="430"/>
    <cellStyle name="Comma 2 3 11 2" xfId="431"/>
    <cellStyle name="Comma 2 3 12" xfId="432"/>
    <cellStyle name="Comma 2 3 13" xfId="433"/>
    <cellStyle name="Comma 2 3 14" xfId="2572"/>
    <cellStyle name="Comma 2 3 15" xfId="2633"/>
    <cellStyle name="Comma 2 3 16" xfId="426"/>
    <cellStyle name="Comma 2 3 2" xfId="62"/>
    <cellStyle name="Comma 2 3 2 10" xfId="435"/>
    <cellStyle name="Comma 2 3 2 11" xfId="2580"/>
    <cellStyle name="Comma 2 3 2 12" xfId="2640"/>
    <cellStyle name="Comma 2 3 2 13" xfId="434"/>
    <cellStyle name="Comma 2 3 2 2" xfId="75"/>
    <cellStyle name="Comma 2 3 2 2 10" xfId="2593"/>
    <cellStyle name="Comma 2 3 2 2 11" xfId="2653"/>
    <cellStyle name="Comma 2 3 2 2 12" xfId="436"/>
    <cellStyle name="Comma 2 3 2 2 2" xfId="104"/>
    <cellStyle name="Comma 2 3 2 2 2 2" xfId="158"/>
    <cellStyle name="Comma 2 3 2 2 2 2 2" xfId="439"/>
    <cellStyle name="Comma 2 3 2 2 2 2 3" xfId="2734"/>
    <cellStyle name="Comma 2 3 2 2 2 2 4" xfId="438"/>
    <cellStyle name="Comma 2 3 2 2 2 3" xfId="440"/>
    <cellStyle name="Comma 2 3 2 2 2 4" xfId="441"/>
    <cellStyle name="Comma 2 3 2 2 2 5" xfId="2621"/>
    <cellStyle name="Comma 2 3 2 2 2 6" xfId="2680"/>
    <cellStyle name="Comma 2 3 2 2 2 7" xfId="437"/>
    <cellStyle name="Comma 2 3 2 2 3" xfId="131"/>
    <cellStyle name="Comma 2 3 2 2 3 2" xfId="443"/>
    <cellStyle name="Comma 2 3 2 2 3 2 2" xfId="444"/>
    <cellStyle name="Comma 2 3 2 2 3 3" xfId="445"/>
    <cellStyle name="Comma 2 3 2 2 3 4" xfId="446"/>
    <cellStyle name="Comma 2 3 2 2 3 5" xfId="2707"/>
    <cellStyle name="Comma 2 3 2 2 3 6" xfId="442"/>
    <cellStyle name="Comma 2 3 2 2 4" xfId="447"/>
    <cellStyle name="Comma 2 3 2 2 4 2" xfId="448"/>
    <cellStyle name="Comma 2 3 2 2 4 2 2" xfId="449"/>
    <cellStyle name="Comma 2 3 2 2 4 3" xfId="450"/>
    <cellStyle name="Comma 2 3 2 2 4 4" xfId="451"/>
    <cellStyle name="Comma 2 3 2 2 5" xfId="452"/>
    <cellStyle name="Comma 2 3 2 2 5 2" xfId="453"/>
    <cellStyle name="Comma 2 3 2 2 5 2 2" xfId="454"/>
    <cellStyle name="Comma 2 3 2 2 5 3" xfId="455"/>
    <cellStyle name="Comma 2 3 2 2 5 4" xfId="456"/>
    <cellStyle name="Comma 2 3 2 2 6" xfId="457"/>
    <cellStyle name="Comma 2 3 2 2 6 2" xfId="458"/>
    <cellStyle name="Comma 2 3 2 2 6 3" xfId="459"/>
    <cellStyle name="Comma 2 3 2 2 7" xfId="460"/>
    <cellStyle name="Comma 2 3 2 2 7 2" xfId="461"/>
    <cellStyle name="Comma 2 3 2 2 8" xfId="462"/>
    <cellStyle name="Comma 2 3 2 2 9" xfId="463"/>
    <cellStyle name="Comma 2 3 2 3" xfId="91"/>
    <cellStyle name="Comma 2 3 2 3 2" xfId="145"/>
    <cellStyle name="Comma 2 3 2 3 2 2" xfId="466"/>
    <cellStyle name="Comma 2 3 2 3 2 3" xfId="2721"/>
    <cellStyle name="Comma 2 3 2 3 2 4" xfId="465"/>
    <cellStyle name="Comma 2 3 2 3 3" xfId="467"/>
    <cellStyle name="Comma 2 3 2 3 4" xfId="468"/>
    <cellStyle name="Comma 2 3 2 3 5" xfId="2608"/>
    <cellStyle name="Comma 2 3 2 3 6" xfId="2667"/>
    <cellStyle name="Comma 2 3 2 3 7" xfId="464"/>
    <cellStyle name="Comma 2 3 2 4" xfId="118"/>
    <cellStyle name="Comma 2 3 2 4 2" xfId="470"/>
    <cellStyle name="Comma 2 3 2 4 2 2" xfId="471"/>
    <cellStyle name="Comma 2 3 2 4 3" xfId="472"/>
    <cellStyle name="Comma 2 3 2 4 4" xfId="473"/>
    <cellStyle name="Comma 2 3 2 4 5" xfId="2694"/>
    <cellStyle name="Comma 2 3 2 4 6" xfId="469"/>
    <cellStyle name="Comma 2 3 2 5" xfId="474"/>
    <cellStyle name="Comma 2 3 2 5 2" xfId="475"/>
    <cellStyle name="Comma 2 3 2 5 2 2" xfId="476"/>
    <cellStyle name="Comma 2 3 2 5 3" xfId="477"/>
    <cellStyle name="Comma 2 3 2 5 4" xfId="478"/>
    <cellStyle name="Comma 2 3 2 6" xfId="479"/>
    <cellStyle name="Comma 2 3 2 6 2" xfId="480"/>
    <cellStyle name="Comma 2 3 2 6 2 2" xfId="481"/>
    <cellStyle name="Comma 2 3 2 6 3" xfId="482"/>
    <cellStyle name="Comma 2 3 2 6 4" xfId="483"/>
    <cellStyle name="Comma 2 3 2 7" xfId="484"/>
    <cellStyle name="Comma 2 3 2 7 2" xfId="485"/>
    <cellStyle name="Comma 2 3 2 7 3" xfId="486"/>
    <cellStyle name="Comma 2 3 2 8" xfId="487"/>
    <cellStyle name="Comma 2 3 2 8 2" xfId="488"/>
    <cellStyle name="Comma 2 3 2 9" xfId="489"/>
    <cellStyle name="Comma 2 3 3" xfId="68"/>
    <cellStyle name="Comma 2 3 3 10" xfId="491"/>
    <cellStyle name="Comma 2 3 3 11" xfId="2586"/>
    <cellStyle name="Comma 2 3 3 12" xfId="2646"/>
    <cellStyle name="Comma 2 3 3 13" xfId="490"/>
    <cellStyle name="Comma 2 3 3 2" xfId="97"/>
    <cellStyle name="Comma 2 3 3 2 10" xfId="2614"/>
    <cellStyle name="Comma 2 3 3 2 11" xfId="2673"/>
    <cellStyle name="Comma 2 3 3 2 12" xfId="492"/>
    <cellStyle name="Comma 2 3 3 2 2" xfId="151"/>
    <cellStyle name="Comma 2 3 3 2 2 2" xfId="494"/>
    <cellStyle name="Comma 2 3 3 2 2 2 2" xfId="495"/>
    <cellStyle name="Comma 2 3 3 2 2 3" xfId="496"/>
    <cellStyle name="Comma 2 3 3 2 2 4" xfId="497"/>
    <cellStyle name="Comma 2 3 3 2 2 5" xfId="2727"/>
    <cellStyle name="Comma 2 3 3 2 2 6" xfId="493"/>
    <cellStyle name="Comma 2 3 3 2 3" xfId="498"/>
    <cellStyle name="Comma 2 3 3 2 3 2" xfId="499"/>
    <cellStyle name="Comma 2 3 3 2 3 2 2" xfId="500"/>
    <cellStyle name="Comma 2 3 3 2 3 3" xfId="501"/>
    <cellStyle name="Comma 2 3 3 2 3 4" xfId="502"/>
    <cellStyle name="Comma 2 3 3 2 4" xfId="503"/>
    <cellStyle name="Comma 2 3 3 2 4 2" xfId="504"/>
    <cellStyle name="Comma 2 3 3 2 4 2 2" xfId="505"/>
    <cellStyle name="Comma 2 3 3 2 4 3" xfId="506"/>
    <cellStyle name="Comma 2 3 3 2 4 4" xfId="507"/>
    <cellStyle name="Comma 2 3 3 2 5" xfId="508"/>
    <cellStyle name="Comma 2 3 3 2 5 2" xfId="509"/>
    <cellStyle name="Comma 2 3 3 2 5 2 2" xfId="510"/>
    <cellStyle name="Comma 2 3 3 2 5 3" xfId="511"/>
    <cellStyle name="Comma 2 3 3 2 5 4" xfId="512"/>
    <cellStyle name="Comma 2 3 3 2 6" xfId="513"/>
    <cellStyle name="Comma 2 3 3 2 6 2" xfId="514"/>
    <cellStyle name="Comma 2 3 3 2 6 3" xfId="515"/>
    <cellStyle name="Comma 2 3 3 2 7" xfId="516"/>
    <cellStyle name="Comma 2 3 3 2 7 2" xfId="517"/>
    <cellStyle name="Comma 2 3 3 2 8" xfId="518"/>
    <cellStyle name="Comma 2 3 3 2 9" xfId="519"/>
    <cellStyle name="Comma 2 3 3 3" xfId="124"/>
    <cellStyle name="Comma 2 3 3 3 2" xfId="521"/>
    <cellStyle name="Comma 2 3 3 3 2 2" xfId="522"/>
    <cellStyle name="Comma 2 3 3 3 3" xfId="523"/>
    <cellStyle name="Comma 2 3 3 3 4" xfId="524"/>
    <cellStyle name="Comma 2 3 3 3 5" xfId="2700"/>
    <cellStyle name="Comma 2 3 3 3 6" xfId="520"/>
    <cellStyle name="Comma 2 3 3 4" xfId="525"/>
    <cellStyle name="Comma 2 3 3 4 2" xfId="526"/>
    <cellStyle name="Comma 2 3 3 4 2 2" xfId="527"/>
    <cellStyle name="Comma 2 3 3 4 3" xfId="528"/>
    <cellStyle name="Comma 2 3 3 4 4" xfId="529"/>
    <cellStyle name="Comma 2 3 3 5" xfId="530"/>
    <cellStyle name="Comma 2 3 3 5 2" xfId="531"/>
    <cellStyle name="Comma 2 3 3 5 2 2" xfId="532"/>
    <cellStyle name="Comma 2 3 3 5 3" xfId="533"/>
    <cellStyle name="Comma 2 3 3 5 4" xfId="534"/>
    <cellStyle name="Comma 2 3 3 6" xfId="535"/>
    <cellStyle name="Comma 2 3 3 6 2" xfId="536"/>
    <cellStyle name="Comma 2 3 3 6 2 2" xfId="537"/>
    <cellStyle name="Comma 2 3 3 6 3" xfId="538"/>
    <cellStyle name="Comma 2 3 3 6 4" xfId="539"/>
    <cellStyle name="Comma 2 3 3 7" xfId="540"/>
    <cellStyle name="Comma 2 3 3 7 2" xfId="541"/>
    <cellStyle name="Comma 2 3 3 7 3" xfId="542"/>
    <cellStyle name="Comma 2 3 3 8" xfId="543"/>
    <cellStyle name="Comma 2 3 3 8 2" xfId="544"/>
    <cellStyle name="Comma 2 3 3 9" xfId="545"/>
    <cellStyle name="Comma 2 3 4" xfId="84"/>
    <cellStyle name="Comma 2 3 4 10" xfId="547"/>
    <cellStyle name="Comma 2 3 4 11" xfId="2601"/>
    <cellStyle name="Comma 2 3 4 12" xfId="2660"/>
    <cellStyle name="Comma 2 3 4 13" xfId="546"/>
    <cellStyle name="Comma 2 3 4 2" xfId="138"/>
    <cellStyle name="Comma 2 3 4 2 10" xfId="2714"/>
    <cellStyle name="Comma 2 3 4 2 11" xfId="548"/>
    <cellStyle name="Comma 2 3 4 2 2" xfId="549"/>
    <cellStyle name="Comma 2 3 4 2 2 2" xfId="550"/>
    <cellStyle name="Comma 2 3 4 2 2 2 2" xfId="551"/>
    <cellStyle name="Comma 2 3 4 2 2 3" xfId="552"/>
    <cellStyle name="Comma 2 3 4 2 2 4" xfId="553"/>
    <cellStyle name="Comma 2 3 4 2 3" xfId="554"/>
    <cellStyle name="Comma 2 3 4 2 3 2" xfId="555"/>
    <cellStyle name="Comma 2 3 4 2 3 2 2" xfId="556"/>
    <cellStyle name="Comma 2 3 4 2 3 3" xfId="557"/>
    <cellStyle name="Comma 2 3 4 2 3 4" xfId="558"/>
    <cellStyle name="Comma 2 3 4 2 4" xfId="559"/>
    <cellStyle name="Comma 2 3 4 2 4 2" xfId="560"/>
    <cellStyle name="Comma 2 3 4 2 4 2 2" xfId="561"/>
    <cellStyle name="Comma 2 3 4 2 4 3" xfId="562"/>
    <cellStyle name="Comma 2 3 4 2 4 4" xfId="563"/>
    <cellStyle name="Comma 2 3 4 2 5" xfId="564"/>
    <cellStyle name="Comma 2 3 4 2 5 2" xfId="565"/>
    <cellStyle name="Comma 2 3 4 2 5 2 2" xfId="566"/>
    <cellStyle name="Comma 2 3 4 2 5 3" xfId="567"/>
    <cellStyle name="Comma 2 3 4 2 5 4" xfId="568"/>
    <cellStyle name="Comma 2 3 4 2 6" xfId="569"/>
    <cellStyle name="Comma 2 3 4 2 6 2" xfId="570"/>
    <cellStyle name="Comma 2 3 4 2 6 3" xfId="571"/>
    <cellStyle name="Comma 2 3 4 2 7" xfId="572"/>
    <cellStyle name="Comma 2 3 4 2 7 2" xfId="573"/>
    <cellStyle name="Comma 2 3 4 2 8" xfId="574"/>
    <cellStyle name="Comma 2 3 4 2 9" xfId="575"/>
    <cellStyle name="Comma 2 3 4 3" xfId="576"/>
    <cellStyle name="Comma 2 3 4 3 2" xfId="577"/>
    <cellStyle name="Comma 2 3 4 3 2 2" xfId="578"/>
    <cellStyle name="Comma 2 3 4 3 3" xfId="579"/>
    <cellStyle name="Comma 2 3 4 3 4" xfId="580"/>
    <cellStyle name="Comma 2 3 4 4" xfId="581"/>
    <cellStyle name="Comma 2 3 4 4 2" xfId="582"/>
    <cellStyle name="Comma 2 3 4 4 2 2" xfId="583"/>
    <cellStyle name="Comma 2 3 4 4 3" xfId="584"/>
    <cellStyle name="Comma 2 3 4 4 4" xfId="585"/>
    <cellStyle name="Comma 2 3 4 5" xfId="586"/>
    <cellStyle name="Comma 2 3 4 5 2" xfId="587"/>
    <cellStyle name="Comma 2 3 4 5 2 2" xfId="588"/>
    <cellStyle name="Comma 2 3 4 5 3" xfId="589"/>
    <cellStyle name="Comma 2 3 4 5 4" xfId="590"/>
    <cellStyle name="Comma 2 3 4 6" xfId="591"/>
    <cellStyle name="Comma 2 3 4 6 2" xfId="592"/>
    <cellStyle name="Comma 2 3 4 6 2 2" xfId="593"/>
    <cellStyle name="Comma 2 3 4 6 3" xfId="594"/>
    <cellStyle name="Comma 2 3 4 6 4" xfId="595"/>
    <cellStyle name="Comma 2 3 4 7" xfId="596"/>
    <cellStyle name="Comma 2 3 4 7 2" xfId="597"/>
    <cellStyle name="Comma 2 3 4 7 3" xfId="598"/>
    <cellStyle name="Comma 2 3 4 8" xfId="599"/>
    <cellStyle name="Comma 2 3 4 8 2" xfId="600"/>
    <cellStyle name="Comma 2 3 4 9" xfId="601"/>
    <cellStyle name="Comma 2 3 5" xfId="111"/>
    <cellStyle name="Comma 2 3 5 10" xfId="2687"/>
    <cellStyle name="Comma 2 3 5 11" xfId="602"/>
    <cellStyle name="Comma 2 3 5 2" xfId="603"/>
    <cellStyle name="Comma 2 3 5 2 2" xfId="604"/>
    <cellStyle name="Comma 2 3 5 2 2 2" xfId="605"/>
    <cellStyle name="Comma 2 3 5 2 3" xfId="606"/>
    <cellStyle name="Comma 2 3 5 2 4" xfId="607"/>
    <cellStyle name="Comma 2 3 5 3" xfId="608"/>
    <cellStyle name="Comma 2 3 5 3 2" xfId="609"/>
    <cellStyle name="Comma 2 3 5 3 2 2" xfId="610"/>
    <cellStyle name="Comma 2 3 5 3 3" xfId="611"/>
    <cellStyle name="Comma 2 3 5 3 4" xfId="612"/>
    <cellStyle name="Comma 2 3 5 4" xfId="613"/>
    <cellStyle name="Comma 2 3 5 4 2" xfId="614"/>
    <cellStyle name="Comma 2 3 5 4 2 2" xfId="615"/>
    <cellStyle name="Comma 2 3 5 4 3" xfId="616"/>
    <cellStyle name="Comma 2 3 5 4 4" xfId="617"/>
    <cellStyle name="Comma 2 3 5 5" xfId="618"/>
    <cellStyle name="Comma 2 3 5 5 2" xfId="619"/>
    <cellStyle name="Comma 2 3 5 5 2 2" xfId="620"/>
    <cellStyle name="Comma 2 3 5 5 3" xfId="621"/>
    <cellStyle name="Comma 2 3 5 5 4" xfId="622"/>
    <cellStyle name="Comma 2 3 5 6" xfId="623"/>
    <cellStyle name="Comma 2 3 5 6 2" xfId="624"/>
    <cellStyle name="Comma 2 3 5 6 3" xfId="625"/>
    <cellStyle name="Comma 2 3 5 7" xfId="626"/>
    <cellStyle name="Comma 2 3 5 7 2" xfId="627"/>
    <cellStyle name="Comma 2 3 5 8" xfId="628"/>
    <cellStyle name="Comma 2 3 5 9" xfId="629"/>
    <cellStyle name="Comma 2 3 6" xfId="630"/>
    <cellStyle name="Comma 2 3 6 2" xfId="631"/>
    <cellStyle name="Comma 2 3 6 2 2" xfId="632"/>
    <cellStyle name="Comma 2 3 6 3" xfId="633"/>
    <cellStyle name="Comma 2 3 6 4" xfId="634"/>
    <cellStyle name="Comma 2 3 7" xfId="635"/>
    <cellStyle name="Comma 2 3 7 2" xfId="636"/>
    <cellStyle name="Comma 2 3 7 2 2" xfId="637"/>
    <cellStyle name="Comma 2 3 7 3" xfId="638"/>
    <cellStyle name="Comma 2 3 7 4" xfId="639"/>
    <cellStyle name="Comma 2 3 8" xfId="640"/>
    <cellStyle name="Comma 2 3 8 2" xfId="641"/>
    <cellStyle name="Comma 2 3 8 2 2" xfId="642"/>
    <cellStyle name="Comma 2 3 8 3" xfId="643"/>
    <cellStyle name="Comma 2 3 8 4" xfId="644"/>
    <cellStyle name="Comma 2 3 9" xfId="645"/>
    <cellStyle name="Comma 2 3 9 2" xfId="646"/>
    <cellStyle name="Comma 2 3 9 2 2" xfId="647"/>
    <cellStyle name="Comma 2 3 9 3" xfId="648"/>
    <cellStyle name="Comma 2 3 9 4" xfId="649"/>
    <cellStyle name="Comma 2 4" xfId="59"/>
    <cellStyle name="Comma 2 4 10" xfId="651"/>
    <cellStyle name="Comma 2 4 10 2" xfId="652"/>
    <cellStyle name="Comma 2 4 10 3" xfId="653"/>
    <cellStyle name="Comma 2 4 11" xfId="654"/>
    <cellStyle name="Comma 2 4 11 2" xfId="655"/>
    <cellStyle name="Comma 2 4 12" xfId="656"/>
    <cellStyle name="Comma 2 4 13" xfId="657"/>
    <cellStyle name="Comma 2 4 14" xfId="2577"/>
    <cellStyle name="Comma 2 4 15" xfId="2637"/>
    <cellStyle name="Comma 2 4 16" xfId="650"/>
    <cellStyle name="Comma 2 4 2" xfId="72"/>
    <cellStyle name="Comma 2 4 2 10" xfId="659"/>
    <cellStyle name="Comma 2 4 2 11" xfId="2590"/>
    <cellStyle name="Comma 2 4 2 12" xfId="2650"/>
    <cellStyle name="Comma 2 4 2 13" xfId="658"/>
    <cellStyle name="Comma 2 4 2 2" xfId="101"/>
    <cellStyle name="Comma 2 4 2 2 10" xfId="2618"/>
    <cellStyle name="Comma 2 4 2 2 11" xfId="2677"/>
    <cellStyle name="Comma 2 4 2 2 12" xfId="660"/>
    <cellStyle name="Comma 2 4 2 2 2" xfId="155"/>
    <cellStyle name="Comma 2 4 2 2 2 2" xfId="662"/>
    <cellStyle name="Comma 2 4 2 2 2 2 2" xfId="663"/>
    <cellStyle name="Comma 2 4 2 2 2 3" xfId="664"/>
    <cellStyle name="Comma 2 4 2 2 2 4" xfId="665"/>
    <cellStyle name="Comma 2 4 2 2 2 5" xfId="2731"/>
    <cellStyle name="Comma 2 4 2 2 2 6" xfId="661"/>
    <cellStyle name="Comma 2 4 2 2 3" xfId="666"/>
    <cellStyle name="Comma 2 4 2 2 3 2" xfId="667"/>
    <cellStyle name="Comma 2 4 2 2 3 2 2" xfId="668"/>
    <cellStyle name="Comma 2 4 2 2 3 3" xfId="669"/>
    <cellStyle name="Comma 2 4 2 2 3 4" xfId="670"/>
    <cellStyle name="Comma 2 4 2 2 4" xfId="671"/>
    <cellStyle name="Comma 2 4 2 2 4 2" xfId="672"/>
    <cellStyle name="Comma 2 4 2 2 4 2 2" xfId="673"/>
    <cellStyle name="Comma 2 4 2 2 4 3" xfId="674"/>
    <cellStyle name="Comma 2 4 2 2 4 4" xfId="675"/>
    <cellStyle name="Comma 2 4 2 2 5" xfId="676"/>
    <cellStyle name="Comma 2 4 2 2 5 2" xfId="677"/>
    <cellStyle name="Comma 2 4 2 2 5 2 2" xfId="678"/>
    <cellStyle name="Comma 2 4 2 2 5 3" xfId="679"/>
    <cellStyle name="Comma 2 4 2 2 5 4" xfId="680"/>
    <cellStyle name="Comma 2 4 2 2 6" xfId="681"/>
    <cellStyle name="Comma 2 4 2 2 6 2" xfId="682"/>
    <cellStyle name="Comma 2 4 2 2 6 3" xfId="683"/>
    <cellStyle name="Comma 2 4 2 2 7" xfId="684"/>
    <cellStyle name="Comma 2 4 2 2 7 2" xfId="685"/>
    <cellStyle name="Comma 2 4 2 2 8" xfId="686"/>
    <cellStyle name="Comma 2 4 2 2 9" xfId="687"/>
    <cellStyle name="Comma 2 4 2 3" xfId="128"/>
    <cellStyle name="Comma 2 4 2 3 2" xfId="689"/>
    <cellStyle name="Comma 2 4 2 3 2 2" xfId="690"/>
    <cellStyle name="Comma 2 4 2 3 3" xfId="691"/>
    <cellStyle name="Comma 2 4 2 3 4" xfId="692"/>
    <cellStyle name="Comma 2 4 2 3 5" xfId="2704"/>
    <cellStyle name="Comma 2 4 2 3 6" xfId="688"/>
    <cellStyle name="Comma 2 4 2 4" xfId="693"/>
    <cellStyle name="Comma 2 4 2 4 2" xfId="694"/>
    <cellStyle name="Comma 2 4 2 4 2 2" xfId="695"/>
    <cellStyle name="Comma 2 4 2 4 3" xfId="696"/>
    <cellStyle name="Comma 2 4 2 4 4" xfId="697"/>
    <cellStyle name="Comma 2 4 2 5" xfId="698"/>
    <cellStyle name="Comma 2 4 2 5 2" xfId="699"/>
    <cellStyle name="Comma 2 4 2 5 2 2" xfId="700"/>
    <cellStyle name="Comma 2 4 2 5 3" xfId="701"/>
    <cellStyle name="Comma 2 4 2 5 4" xfId="702"/>
    <cellStyle name="Comma 2 4 2 6" xfId="703"/>
    <cellStyle name="Comma 2 4 2 6 2" xfId="704"/>
    <cellStyle name="Comma 2 4 2 6 2 2" xfId="705"/>
    <cellStyle name="Comma 2 4 2 6 3" xfId="706"/>
    <cellStyle name="Comma 2 4 2 6 4" xfId="707"/>
    <cellStyle name="Comma 2 4 2 7" xfId="708"/>
    <cellStyle name="Comma 2 4 2 7 2" xfId="709"/>
    <cellStyle name="Comma 2 4 2 7 3" xfId="710"/>
    <cellStyle name="Comma 2 4 2 8" xfId="711"/>
    <cellStyle name="Comma 2 4 2 8 2" xfId="712"/>
    <cellStyle name="Comma 2 4 2 9" xfId="713"/>
    <cellStyle name="Comma 2 4 3" xfId="88"/>
    <cellStyle name="Comma 2 4 3 10" xfId="715"/>
    <cellStyle name="Comma 2 4 3 11" xfId="2605"/>
    <cellStyle name="Comma 2 4 3 12" xfId="2664"/>
    <cellStyle name="Comma 2 4 3 13" xfId="714"/>
    <cellStyle name="Comma 2 4 3 2" xfId="142"/>
    <cellStyle name="Comma 2 4 3 2 10" xfId="2718"/>
    <cellStyle name="Comma 2 4 3 2 11" xfId="716"/>
    <cellStyle name="Comma 2 4 3 2 2" xfId="717"/>
    <cellStyle name="Comma 2 4 3 2 2 2" xfId="718"/>
    <cellStyle name="Comma 2 4 3 2 2 2 2" xfId="719"/>
    <cellStyle name="Comma 2 4 3 2 2 3" xfId="720"/>
    <cellStyle name="Comma 2 4 3 2 2 4" xfId="721"/>
    <cellStyle name="Comma 2 4 3 2 3" xfId="722"/>
    <cellStyle name="Comma 2 4 3 2 3 2" xfId="723"/>
    <cellStyle name="Comma 2 4 3 2 3 2 2" xfId="724"/>
    <cellStyle name="Comma 2 4 3 2 3 3" xfId="725"/>
    <cellStyle name="Comma 2 4 3 2 3 4" xfId="726"/>
    <cellStyle name="Comma 2 4 3 2 4" xfId="727"/>
    <cellStyle name="Comma 2 4 3 2 4 2" xfId="728"/>
    <cellStyle name="Comma 2 4 3 2 4 2 2" xfId="729"/>
    <cellStyle name="Comma 2 4 3 2 4 3" xfId="730"/>
    <cellStyle name="Comma 2 4 3 2 4 4" xfId="731"/>
    <cellStyle name="Comma 2 4 3 2 5" xfId="732"/>
    <cellStyle name="Comma 2 4 3 2 5 2" xfId="733"/>
    <cellStyle name="Comma 2 4 3 2 5 2 2" xfId="734"/>
    <cellStyle name="Comma 2 4 3 2 5 3" xfId="735"/>
    <cellStyle name="Comma 2 4 3 2 5 4" xfId="736"/>
    <cellStyle name="Comma 2 4 3 2 6" xfId="737"/>
    <cellStyle name="Comma 2 4 3 2 6 2" xfId="738"/>
    <cellStyle name="Comma 2 4 3 2 6 3" xfId="739"/>
    <cellStyle name="Comma 2 4 3 2 7" xfId="740"/>
    <cellStyle name="Comma 2 4 3 2 7 2" xfId="741"/>
    <cellStyle name="Comma 2 4 3 2 8" xfId="742"/>
    <cellStyle name="Comma 2 4 3 2 9" xfId="743"/>
    <cellStyle name="Comma 2 4 3 3" xfId="744"/>
    <cellStyle name="Comma 2 4 3 3 2" xfId="745"/>
    <cellStyle name="Comma 2 4 3 3 2 2" xfId="746"/>
    <cellStyle name="Comma 2 4 3 3 3" xfId="747"/>
    <cellStyle name="Comma 2 4 3 3 4" xfId="748"/>
    <cellStyle name="Comma 2 4 3 4" xfId="749"/>
    <cellStyle name="Comma 2 4 3 4 2" xfId="750"/>
    <cellStyle name="Comma 2 4 3 4 2 2" xfId="751"/>
    <cellStyle name="Comma 2 4 3 4 3" xfId="752"/>
    <cellStyle name="Comma 2 4 3 4 4" xfId="753"/>
    <cellStyle name="Comma 2 4 3 5" xfId="754"/>
    <cellStyle name="Comma 2 4 3 5 2" xfId="755"/>
    <cellStyle name="Comma 2 4 3 5 2 2" xfId="756"/>
    <cellStyle name="Comma 2 4 3 5 3" xfId="757"/>
    <cellStyle name="Comma 2 4 3 5 4" xfId="758"/>
    <cellStyle name="Comma 2 4 3 6" xfId="759"/>
    <cellStyle name="Comma 2 4 3 6 2" xfId="760"/>
    <cellStyle name="Comma 2 4 3 6 2 2" xfId="761"/>
    <cellStyle name="Comma 2 4 3 6 3" xfId="762"/>
    <cellStyle name="Comma 2 4 3 6 4" xfId="763"/>
    <cellStyle name="Comma 2 4 3 7" xfId="764"/>
    <cellStyle name="Comma 2 4 3 7 2" xfId="765"/>
    <cellStyle name="Comma 2 4 3 7 3" xfId="766"/>
    <cellStyle name="Comma 2 4 3 8" xfId="767"/>
    <cellStyle name="Comma 2 4 3 8 2" xfId="768"/>
    <cellStyle name="Comma 2 4 3 9" xfId="769"/>
    <cellStyle name="Comma 2 4 4" xfId="115"/>
    <cellStyle name="Comma 2 4 4 10" xfId="771"/>
    <cellStyle name="Comma 2 4 4 11" xfId="2691"/>
    <cellStyle name="Comma 2 4 4 12" xfId="770"/>
    <cellStyle name="Comma 2 4 4 2" xfId="772"/>
    <cellStyle name="Comma 2 4 4 2 2" xfId="773"/>
    <cellStyle name="Comma 2 4 4 2 2 2" xfId="774"/>
    <cellStyle name="Comma 2 4 4 2 2 2 2" xfId="775"/>
    <cellStyle name="Comma 2 4 4 2 2 3" xfId="776"/>
    <cellStyle name="Comma 2 4 4 2 2 4" xfId="777"/>
    <cellStyle name="Comma 2 4 4 2 3" xfId="778"/>
    <cellStyle name="Comma 2 4 4 2 3 2" xfId="779"/>
    <cellStyle name="Comma 2 4 4 2 3 2 2" xfId="780"/>
    <cellStyle name="Comma 2 4 4 2 3 3" xfId="781"/>
    <cellStyle name="Comma 2 4 4 2 3 4" xfId="782"/>
    <cellStyle name="Comma 2 4 4 2 4" xfId="783"/>
    <cellStyle name="Comma 2 4 4 2 4 2" xfId="784"/>
    <cellStyle name="Comma 2 4 4 2 4 2 2" xfId="785"/>
    <cellStyle name="Comma 2 4 4 2 4 3" xfId="786"/>
    <cellStyle name="Comma 2 4 4 2 4 4" xfId="787"/>
    <cellStyle name="Comma 2 4 4 2 5" xfId="788"/>
    <cellStyle name="Comma 2 4 4 2 5 2" xfId="789"/>
    <cellStyle name="Comma 2 4 4 2 5 2 2" xfId="790"/>
    <cellStyle name="Comma 2 4 4 2 5 3" xfId="791"/>
    <cellStyle name="Comma 2 4 4 2 5 4" xfId="792"/>
    <cellStyle name="Comma 2 4 4 2 6" xfId="793"/>
    <cellStyle name="Comma 2 4 4 2 6 2" xfId="794"/>
    <cellStyle name="Comma 2 4 4 2 6 3" xfId="795"/>
    <cellStyle name="Comma 2 4 4 2 7" xfId="796"/>
    <cellStyle name="Comma 2 4 4 2 7 2" xfId="797"/>
    <cellStyle name="Comma 2 4 4 2 8" xfId="798"/>
    <cellStyle name="Comma 2 4 4 2 9" xfId="799"/>
    <cellStyle name="Comma 2 4 4 3" xfId="800"/>
    <cellStyle name="Comma 2 4 4 3 2" xfId="801"/>
    <cellStyle name="Comma 2 4 4 3 2 2" xfId="802"/>
    <cellStyle name="Comma 2 4 4 3 3" xfId="803"/>
    <cellStyle name="Comma 2 4 4 3 4" xfId="804"/>
    <cellStyle name="Comma 2 4 4 4" xfId="805"/>
    <cellStyle name="Comma 2 4 4 4 2" xfId="806"/>
    <cellStyle name="Comma 2 4 4 4 2 2" xfId="807"/>
    <cellStyle name="Comma 2 4 4 4 3" xfId="808"/>
    <cellStyle name="Comma 2 4 4 4 4" xfId="809"/>
    <cellStyle name="Comma 2 4 4 5" xfId="810"/>
    <cellStyle name="Comma 2 4 4 5 2" xfId="811"/>
    <cellStyle name="Comma 2 4 4 5 2 2" xfId="812"/>
    <cellStyle name="Comma 2 4 4 5 3" xfId="813"/>
    <cellStyle name="Comma 2 4 4 5 4" xfId="814"/>
    <cellStyle name="Comma 2 4 4 6" xfId="815"/>
    <cellStyle name="Comma 2 4 4 6 2" xfId="816"/>
    <cellStyle name="Comma 2 4 4 6 2 2" xfId="817"/>
    <cellStyle name="Comma 2 4 4 6 3" xfId="818"/>
    <cellStyle name="Comma 2 4 4 6 4" xfId="819"/>
    <cellStyle name="Comma 2 4 4 7" xfId="820"/>
    <cellStyle name="Comma 2 4 4 7 2" xfId="821"/>
    <cellStyle name="Comma 2 4 4 7 3" xfId="822"/>
    <cellStyle name="Comma 2 4 4 8" xfId="823"/>
    <cellStyle name="Comma 2 4 4 8 2" xfId="824"/>
    <cellStyle name="Comma 2 4 4 9" xfId="825"/>
    <cellStyle name="Comma 2 4 5" xfId="826"/>
    <cellStyle name="Comma 2 4 5 2" xfId="827"/>
    <cellStyle name="Comma 2 4 5 2 2" xfId="828"/>
    <cellStyle name="Comma 2 4 5 2 2 2" xfId="829"/>
    <cellStyle name="Comma 2 4 5 2 3" xfId="830"/>
    <cellStyle name="Comma 2 4 5 2 4" xfId="831"/>
    <cellStyle name="Comma 2 4 5 3" xfId="832"/>
    <cellStyle name="Comma 2 4 5 3 2" xfId="833"/>
    <cellStyle name="Comma 2 4 5 3 2 2" xfId="834"/>
    <cellStyle name="Comma 2 4 5 3 3" xfId="835"/>
    <cellStyle name="Comma 2 4 5 3 4" xfId="836"/>
    <cellStyle name="Comma 2 4 5 4" xfId="837"/>
    <cellStyle name="Comma 2 4 5 4 2" xfId="838"/>
    <cellStyle name="Comma 2 4 5 4 2 2" xfId="839"/>
    <cellStyle name="Comma 2 4 5 4 3" xfId="840"/>
    <cellStyle name="Comma 2 4 5 4 4" xfId="841"/>
    <cellStyle name="Comma 2 4 5 5" xfId="842"/>
    <cellStyle name="Comma 2 4 5 5 2" xfId="843"/>
    <cellStyle name="Comma 2 4 5 5 2 2" xfId="844"/>
    <cellStyle name="Comma 2 4 5 5 3" xfId="845"/>
    <cellStyle name="Comma 2 4 5 5 4" xfId="846"/>
    <cellStyle name="Comma 2 4 5 6" xfId="847"/>
    <cellStyle name="Comma 2 4 5 6 2" xfId="848"/>
    <cellStyle name="Comma 2 4 5 6 3" xfId="849"/>
    <cellStyle name="Comma 2 4 5 7" xfId="850"/>
    <cellStyle name="Comma 2 4 5 7 2" xfId="851"/>
    <cellStyle name="Comma 2 4 5 8" xfId="852"/>
    <cellStyle name="Comma 2 4 5 9" xfId="853"/>
    <cellStyle name="Comma 2 4 6" xfId="854"/>
    <cellStyle name="Comma 2 4 6 2" xfId="855"/>
    <cellStyle name="Comma 2 4 6 2 2" xfId="856"/>
    <cellStyle name="Comma 2 4 6 3" xfId="857"/>
    <cellStyle name="Comma 2 4 6 4" xfId="858"/>
    <cellStyle name="Comma 2 4 7" xfId="859"/>
    <cellStyle name="Comma 2 4 7 2" xfId="860"/>
    <cellStyle name="Comma 2 4 7 2 2" xfId="861"/>
    <cellStyle name="Comma 2 4 7 3" xfId="862"/>
    <cellStyle name="Comma 2 4 7 4" xfId="863"/>
    <cellStyle name="Comma 2 4 8" xfId="864"/>
    <cellStyle name="Comma 2 4 8 2" xfId="865"/>
    <cellStyle name="Comma 2 4 8 2 2" xfId="866"/>
    <cellStyle name="Comma 2 4 8 3" xfId="867"/>
    <cellStyle name="Comma 2 4 8 4" xfId="868"/>
    <cellStyle name="Comma 2 4 9" xfId="869"/>
    <cellStyle name="Comma 2 4 9 2" xfId="870"/>
    <cellStyle name="Comma 2 4 9 2 2" xfId="871"/>
    <cellStyle name="Comma 2 4 9 3" xfId="872"/>
    <cellStyle name="Comma 2 4 9 4" xfId="873"/>
    <cellStyle name="Comma 2 5" xfId="65"/>
    <cellStyle name="Comma 2 5 10" xfId="875"/>
    <cellStyle name="Comma 2 5 10 2" xfId="876"/>
    <cellStyle name="Comma 2 5 10 3" xfId="877"/>
    <cellStyle name="Comma 2 5 11" xfId="878"/>
    <cellStyle name="Comma 2 5 11 2" xfId="879"/>
    <cellStyle name="Comma 2 5 12" xfId="880"/>
    <cellStyle name="Comma 2 5 13" xfId="881"/>
    <cellStyle name="Comma 2 5 14" xfId="2583"/>
    <cellStyle name="Comma 2 5 15" xfId="2643"/>
    <cellStyle name="Comma 2 5 16" xfId="874"/>
    <cellStyle name="Comma 2 5 2" xfId="94"/>
    <cellStyle name="Comma 2 5 2 10" xfId="883"/>
    <cellStyle name="Comma 2 5 2 11" xfId="2611"/>
    <cellStyle name="Comma 2 5 2 12" xfId="2670"/>
    <cellStyle name="Comma 2 5 2 13" xfId="882"/>
    <cellStyle name="Comma 2 5 2 2" xfId="148"/>
    <cellStyle name="Comma 2 5 2 2 10" xfId="2724"/>
    <cellStyle name="Comma 2 5 2 2 11" xfId="884"/>
    <cellStyle name="Comma 2 5 2 2 2" xfId="885"/>
    <cellStyle name="Comma 2 5 2 2 2 2" xfId="886"/>
    <cellStyle name="Comma 2 5 2 2 2 2 2" xfId="887"/>
    <cellStyle name="Comma 2 5 2 2 2 3" xfId="888"/>
    <cellStyle name="Comma 2 5 2 2 2 4" xfId="889"/>
    <cellStyle name="Comma 2 5 2 2 3" xfId="890"/>
    <cellStyle name="Comma 2 5 2 2 3 2" xfId="891"/>
    <cellStyle name="Comma 2 5 2 2 3 2 2" xfId="892"/>
    <cellStyle name="Comma 2 5 2 2 3 3" xfId="893"/>
    <cellStyle name="Comma 2 5 2 2 3 4" xfId="894"/>
    <cellStyle name="Comma 2 5 2 2 4" xfId="895"/>
    <cellStyle name="Comma 2 5 2 2 4 2" xfId="896"/>
    <cellStyle name="Comma 2 5 2 2 4 2 2" xfId="897"/>
    <cellStyle name="Comma 2 5 2 2 4 3" xfId="898"/>
    <cellStyle name="Comma 2 5 2 2 4 4" xfId="899"/>
    <cellStyle name="Comma 2 5 2 2 5" xfId="900"/>
    <cellStyle name="Comma 2 5 2 2 5 2" xfId="901"/>
    <cellStyle name="Comma 2 5 2 2 5 2 2" xfId="902"/>
    <cellStyle name="Comma 2 5 2 2 5 3" xfId="903"/>
    <cellStyle name="Comma 2 5 2 2 5 4" xfId="904"/>
    <cellStyle name="Comma 2 5 2 2 6" xfId="905"/>
    <cellStyle name="Comma 2 5 2 2 6 2" xfId="906"/>
    <cellStyle name="Comma 2 5 2 2 6 3" xfId="907"/>
    <cellStyle name="Comma 2 5 2 2 7" xfId="908"/>
    <cellStyle name="Comma 2 5 2 2 7 2" xfId="909"/>
    <cellStyle name="Comma 2 5 2 2 8" xfId="910"/>
    <cellStyle name="Comma 2 5 2 2 9" xfId="911"/>
    <cellStyle name="Comma 2 5 2 3" xfId="912"/>
    <cellStyle name="Comma 2 5 2 3 2" xfId="913"/>
    <cellStyle name="Comma 2 5 2 3 2 2" xfId="914"/>
    <cellStyle name="Comma 2 5 2 3 3" xfId="915"/>
    <cellStyle name="Comma 2 5 2 3 4" xfId="916"/>
    <cellStyle name="Comma 2 5 2 4" xfId="917"/>
    <cellStyle name="Comma 2 5 2 4 2" xfId="918"/>
    <cellStyle name="Comma 2 5 2 4 2 2" xfId="919"/>
    <cellStyle name="Comma 2 5 2 4 3" xfId="920"/>
    <cellStyle name="Comma 2 5 2 4 4" xfId="921"/>
    <cellStyle name="Comma 2 5 2 5" xfId="922"/>
    <cellStyle name="Comma 2 5 2 5 2" xfId="923"/>
    <cellStyle name="Comma 2 5 2 5 2 2" xfId="924"/>
    <cellStyle name="Comma 2 5 2 5 3" xfId="925"/>
    <cellStyle name="Comma 2 5 2 5 4" xfId="926"/>
    <cellStyle name="Comma 2 5 2 6" xfId="927"/>
    <cellStyle name="Comma 2 5 2 6 2" xfId="928"/>
    <cellStyle name="Comma 2 5 2 6 2 2" xfId="929"/>
    <cellStyle name="Comma 2 5 2 6 3" xfId="930"/>
    <cellStyle name="Comma 2 5 2 6 4" xfId="931"/>
    <cellStyle name="Comma 2 5 2 7" xfId="932"/>
    <cellStyle name="Comma 2 5 2 7 2" xfId="933"/>
    <cellStyle name="Comma 2 5 2 7 3" xfId="934"/>
    <cellStyle name="Comma 2 5 2 8" xfId="935"/>
    <cellStyle name="Comma 2 5 2 8 2" xfId="936"/>
    <cellStyle name="Comma 2 5 2 9" xfId="937"/>
    <cellStyle name="Comma 2 5 3" xfId="121"/>
    <cellStyle name="Comma 2 5 3 10" xfId="939"/>
    <cellStyle name="Comma 2 5 3 11" xfId="2697"/>
    <cellStyle name="Comma 2 5 3 12" xfId="938"/>
    <cellStyle name="Comma 2 5 3 2" xfId="940"/>
    <cellStyle name="Comma 2 5 3 2 2" xfId="941"/>
    <cellStyle name="Comma 2 5 3 2 2 2" xfId="942"/>
    <cellStyle name="Comma 2 5 3 2 2 2 2" xfId="943"/>
    <cellStyle name="Comma 2 5 3 2 2 3" xfId="944"/>
    <cellStyle name="Comma 2 5 3 2 2 4" xfId="945"/>
    <cellStyle name="Comma 2 5 3 2 3" xfId="946"/>
    <cellStyle name="Comma 2 5 3 2 3 2" xfId="947"/>
    <cellStyle name="Comma 2 5 3 2 3 2 2" xfId="948"/>
    <cellStyle name="Comma 2 5 3 2 3 3" xfId="949"/>
    <cellStyle name="Comma 2 5 3 2 3 4" xfId="950"/>
    <cellStyle name="Comma 2 5 3 2 4" xfId="951"/>
    <cellStyle name="Comma 2 5 3 2 4 2" xfId="952"/>
    <cellStyle name="Comma 2 5 3 2 4 2 2" xfId="953"/>
    <cellStyle name="Comma 2 5 3 2 4 3" xfId="954"/>
    <cellStyle name="Comma 2 5 3 2 4 4" xfId="955"/>
    <cellStyle name="Comma 2 5 3 2 5" xfId="956"/>
    <cellStyle name="Comma 2 5 3 2 5 2" xfId="957"/>
    <cellStyle name="Comma 2 5 3 2 5 2 2" xfId="958"/>
    <cellStyle name="Comma 2 5 3 2 5 3" xfId="959"/>
    <cellStyle name="Comma 2 5 3 2 5 4" xfId="960"/>
    <cellStyle name="Comma 2 5 3 2 6" xfId="961"/>
    <cellStyle name="Comma 2 5 3 2 6 2" xfId="962"/>
    <cellStyle name="Comma 2 5 3 2 6 3" xfId="963"/>
    <cellStyle name="Comma 2 5 3 2 7" xfId="964"/>
    <cellStyle name="Comma 2 5 3 2 7 2" xfId="965"/>
    <cellStyle name="Comma 2 5 3 2 8" xfId="966"/>
    <cellStyle name="Comma 2 5 3 2 9" xfId="967"/>
    <cellStyle name="Comma 2 5 3 3" xfId="968"/>
    <cellStyle name="Comma 2 5 3 3 2" xfId="969"/>
    <cellStyle name="Comma 2 5 3 3 2 2" xfId="970"/>
    <cellStyle name="Comma 2 5 3 3 3" xfId="971"/>
    <cellStyle name="Comma 2 5 3 3 4" xfId="972"/>
    <cellStyle name="Comma 2 5 3 4" xfId="973"/>
    <cellStyle name="Comma 2 5 3 4 2" xfId="974"/>
    <cellStyle name="Comma 2 5 3 4 2 2" xfId="975"/>
    <cellStyle name="Comma 2 5 3 4 3" xfId="976"/>
    <cellStyle name="Comma 2 5 3 4 4" xfId="977"/>
    <cellStyle name="Comma 2 5 3 5" xfId="978"/>
    <cellStyle name="Comma 2 5 3 5 2" xfId="979"/>
    <cellStyle name="Comma 2 5 3 5 2 2" xfId="980"/>
    <cellStyle name="Comma 2 5 3 5 3" xfId="981"/>
    <cellStyle name="Comma 2 5 3 5 4" xfId="982"/>
    <cellStyle name="Comma 2 5 3 6" xfId="983"/>
    <cellStyle name="Comma 2 5 3 6 2" xfId="984"/>
    <cellStyle name="Comma 2 5 3 6 2 2" xfId="985"/>
    <cellStyle name="Comma 2 5 3 6 3" xfId="986"/>
    <cellStyle name="Comma 2 5 3 6 4" xfId="987"/>
    <cellStyle name="Comma 2 5 3 7" xfId="988"/>
    <cellStyle name="Comma 2 5 3 7 2" xfId="989"/>
    <cellStyle name="Comma 2 5 3 7 3" xfId="990"/>
    <cellStyle name="Comma 2 5 3 8" xfId="991"/>
    <cellStyle name="Comma 2 5 3 8 2" xfId="992"/>
    <cellStyle name="Comma 2 5 3 9" xfId="993"/>
    <cellStyle name="Comma 2 5 4" xfId="994"/>
    <cellStyle name="Comma 2 5 4 10" xfId="995"/>
    <cellStyle name="Comma 2 5 4 2" xfId="996"/>
    <cellStyle name="Comma 2 5 4 2 2" xfId="997"/>
    <cellStyle name="Comma 2 5 4 2 2 2" xfId="998"/>
    <cellStyle name="Comma 2 5 4 2 2 2 2" xfId="999"/>
    <cellStyle name="Comma 2 5 4 2 2 3" xfId="1000"/>
    <cellStyle name="Comma 2 5 4 2 2 4" xfId="1001"/>
    <cellStyle name="Comma 2 5 4 2 3" xfId="1002"/>
    <cellStyle name="Comma 2 5 4 2 3 2" xfId="1003"/>
    <cellStyle name="Comma 2 5 4 2 3 2 2" xfId="1004"/>
    <cellStyle name="Comma 2 5 4 2 3 3" xfId="1005"/>
    <cellStyle name="Comma 2 5 4 2 3 4" xfId="1006"/>
    <cellStyle name="Comma 2 5 4 2 4" xfId="1007"/>
    <cellStyle name="Comma 2 5 4 2 4 2" xfId="1008"/>
    <cellStyle name="Comma 2 5 4 2 4 2 2" xfId="1009"/>
    <cellStyle name="Comma 2 5 4 2 4 3" xfId="1010"/>
    <cellStyle name="Comma 2 5 4 2 4 4" xfId="1011"/>
    <cellStyle name="Comma 2 5 4 2 5" xfId="1012"/>
    <cellStyle name="Comma 2 5 4 2 5 2" xfId="1013"/>
    <cellStyle name="Comma 2 5 4 2 5 2 2" xfId="1014"/>
    <cellStyle name="Comma 2 5 4 2 5 3" xfId="1015"/>
    <cellStyle name="Comma 2 5 4 2 5 4" xfId="1016"/>
    <cellStyle name="Comma 2 5 4 2 6" xfId="1017"/>
    <cellStyle name="Comma 2 5 4 2 6 2" xfId="1018"/>
    <cellStyle name="Comma 2 5 4 2 6 3" xfId="1019"/>
    <cellStyle name="Comma 2 5 4 2 7" xfId="1020"/>
    <cellStyle name="Comma 2 5 4 2 7 2" xfId="1021"/>
    <cellStyle name="Comma 2 5 4 2 8" xfId="1022"/>
    <cellStyle name="Comma 2 5 4 2 9" xfId="1023"/>
    <cellStyle name="Comma 2 5 4 3" xfId="1024"/>
    <cellStyle name="Comma 2 5 4 3 2" xfId="1025"/>
    <cellStyle name="Comma 2 5 4 3 2 2" xfId="1026"/>
    <cellStyle name="Comma 2 5 4 3 3" xfId="1027"/>
    <cellStyle name="Comma 2 5 4 3 4" xfId="1028"/>
    <cellStyle name="Comma 2 5 4 4" xfId="1029"/>
    <cellStyle name="Comma 2 5 4 4 2" xfId="1030"/>
    <cellStyle name="Comma 2 5 4 4 2 2" xfId="1031"/>
    <cellStyle name="Comma 2 5 4 4 3" xfId="1032"/>
    <cellStyle name="Comma 2 5 4 4 4" xfId="1033"/>
    <cellStyle name="Comma 2 5 4 5" xfId="1034"/>
    <cellStyle name="Comma 2 5 4 5 2" xfId="1035"/>
    <cellStyle name="Comma 2 5 4 5 2 2" xfId="1036"/>
    <cellStyle name="Comma 2 5 4 5 3" xfId="1037"/>
    <cellStyle name="Comma 2 5 4 5 4" xfId="1038"/>
    <cellStyle name="Comma 2 5 4 6" xfId="1039"/>
    <cellStyle name="Comma 2 5 4 6 2" xfId="1040"/>
    <cellStyle name="Comma 2 5 4 6 2 2" xfId="1041"/>
    <cellStyle name="Comma 2 5 4 6 3" xfId="1042"/>
    <cellStyle name="Comma 2 5 4 6 4" xfId="1043"/>
    <cellStyle name="Comma 2 5 4 7" xfId="1044"/>
    <cellStyle name="Comma 2 5 4 7 2" xfId="1045"/>
    <cellStyle name="Comma 2 5 4 7 3" xfId="1046"/>
    <cellStyle name="Comma 2 5 4 8" xfId="1047"/>
    <cellStyle name="Comma 2 5 4 8 2" xfId="1048"/>
    <cellStyle name="Comma 2 5 4 9" xfId="1049"/>
    <cellStyle name="Comma 2 5 5" xfId="1050"/>
    <cellStyle name="Comma 2 5 5 2" xfId="1051"/>
    <cellStyle name="Comma 2 5 5 2 2" xfId="1052"/>
    <cellStyle name="Comma 2 5 5 2 2 2" xfId="1053"/>
    <cellStyle name="Comma 2 5 5 2 3" xfId="1054"/>
    <cellStyle name="Comma 2 5 5 2 4" xfId="1055"/>
    <cellStyle name="Comma 2 5 5 3" xfId="1056"/>
    <cellStyle name="Comma 2 5 5 3 2" xfId="1057"/>
    <cellStyle name="Comma 2 5 5 3 2 2" xfId="1058"/>
    <cellStyle name="Comma 2 5 5 3 3" xfId="1059"/>
    <cellStyle name="Comma 2 5 5 3 4" xfId="1060"/>
    <cellStyle name="Comma 2 5 5 4" xfId="1061"/>
    <cellStyle name="Comma 2 5 5 4 2" xfId="1062"/>
    <cellStyle name="Comma 2 5 5 4 2 2" xfId="1063"/>
    <cellStyle name="Comma 2 5 5 4 3" xfId="1064"/>
    <cellStyle name="Comma 2 5 5 4 4" xfId="1065"/>
    <cellStyle name="Comma 2 5 5 5" xfId="1066"/>
    <cellStyle name="Comma 2 5 5 5 2" xfId="1067"/>
    <cellStyle name="Comma 2 5 5 5 2 2" xfId="1068"/>
    <cellStyle name="Comma 2 5 5 5 3" xfId="1069"/>
    <cellStyle name="Comma 2 5 5 5 4" xfId="1070"/>
    <cellStyle name="Comma 2 5 5 6" xfId="1071"/>
    <cellStyle name="Comma 2 5 5 6 2" xfId="1072"/>
    <cellStyle name="Comma 2 5 5 6 3" xfId="1073"/>
    <cellStyle name="Comma 2 5 5 7" xfId="1074"/>
    <cellStyle name="Comma 2 5 5 7 2" xfId="1075"/>
    <cellStyle name="Comma 2 5 5 8" xfId="1076"/>
    <cellStyle name="Comma 2 5 5 9" xfId="1077"/>
    <cellStyle name="Comma 2 5 6" xfId="1078"/>
    <cellStyle name="Comma 2 5 6 2" xfId="1079"/>
    <cellStyle name="Comma 2 5 6 2 2" xfId="1080"/>
    <cellStyle name="Comma 2 5 6 3" xfId="1081"/>
    <cellStyle name="Comma 2 5 6 4" xfId="1082"/>
    <cellStyle name="Comma 2 5 7" xfId="1083"/>
    <cellStyle name="Comma 2 5 7 2" xfId="1084"/>
    <cellStyle name="Comma 2 5 7 2 2" xfId="1085"/>
    <cellStyle name="Comma 2 5 7 3" xfId="1086"/>
    <cellStyle name="Comma 2 5 7 4" xfId="1087"/>
    <cellStyle name="Comma 2 5 8" xfId="1088"/>
    <cellStyle name="Comma 2 5 8 2" xfId="1089"/>
    <cellStyle name="Comma 2 5 8 2 2" xfId="1090"/>
    <cellStyle name="Comma 2 5 8 3" xfId="1091"/>
    <cellStyle name="Comma 2 5 8 4" xfId="1092"/>
    <cellStyle name="Comma 2 5 9" xfId="1093"/>
    <cellStyle name="Comma 2 5 9 2" xfId="1094"/>
    <cellStyle name="Comma 2 5 9 2 2" xfId="1095"/>
    <cellStyle name="Comma 2 5 9 3" xfId="1096"/>
    <cellStyle name="Comma 2 5 9 4" xfId="1097"/>
    <cellStyle name="Comma 2 6" xfId="81"/>
    <cellStyle name="Comma 2 6 10" xfId="1099"/>
    <cellStyle name="Comma 2 6 11" xfId="2598"/>
    <cellStyle name="Comma 2 6 12" xfId="2657"/>
    <cellStyle name="Comma 2 6 13" xfId="1098"/>
    <cellStyle name="Comma 2 6 2" xfId="135"/>
    <cellStyle name="Comma 2 6 2 10" xfId="2711"/>
    <cellStyle name="Comma 2 6 2 11" xfId="1100"/>
    <cellStyle name="Comma 2 6 2 2" xfId="1101"/>
    <cellStyle name="Comma 2 6 2 2 2" xfId="1102"/>
    <cellStyle name="Comma 2 6 2 2 2 2" xfId="1103"/>
    <cellStyle name="Comma 2 6 2 2 3" xfId="1104"/>
    <cellStyle name="Comma 2 6 2 2 4" xfId="1105"/>
    <cellStyle name="Comma 2 6 2 3" xfId="1106"/>
    <cellStyle name="Comma 2 6 2 3 2" xfId="1107"/>
    <cellStyle name="Comma 2 6 2 3 2 2" xfId="1108"/>
    <cellStyle name="Comma 2 6 2 3 3" xfId="1109"/>
    <cellStyle name="Comma 2 6 2 3 4" xfId="1110"/>
    <cellStyle name="Comma 2 6 2 4" xfId="1111"/>
    <cellStyle name="Comma 2 6 2 4 2" xfId="1112"/>
    <cellStyle name="Comma 2 6 2 4 2 2" xfId="1113"/>
    <cellStyle name="Comma 2 6 2 4 3" xfId="1114"/>
    <cellStyle name="Comma 2 6 2 4 4" xfId="1115"/>
    <cellStyle name="Comma 2 6 2 5" xfId="1116"/>
    <cellStyle name="Comma 2 6 2 5 2" xfId="1117"/>
    <cellStyle name="Comma 2 6 2 5 2 2" xfId="1118"/>
    <cellStyle name="Comma 2 6 2 5 3" xfId="1119"/>
    <cellStyle name="Comma 2 6 2 5 4" xfId="1120"/>
    <cellStyle name="Comma 2 6 2 6" xfId="1121"/>
    <cellStyle name="Comma 2 6 2 6 2" xfId="1122"/>
    <cellStyle name="Comma 2 6 2 6 3" xfId="1123"/>
    <cellStyle name="Comma 2 6 2 7" xfId="1124"/>
    <cellStyle name="Comma 2 6 2 7 2" xfId="1125"/>
    <cellStyle name="Comma 2 6 2 8" xfId="1126"/>
    <cellStyle name="Comma 2 6 2 9" xfId="1127"/>
    <cellStyle name="Comma 2 6 3" xfId="1128"/>
    <cellStyle name="Comma 2 6 3 2" xfId="1129"/>
    <cellStyle name="Comma 2 6 3 2 2" xfId="1130"/>
    <cellStyle name="Comma 2 6 3 3" xfId="1131"/>
    <cellStyle name="Comma 2 6 3 4" xfId="1132"/>
    <cellStyle name="Comma 2 6 4" xfId="1133"/>
    <cellStyle name="Comma 2 6 4 2" xfId="1134"/>
    <cellStyle name="Comma 2 6 4 2 2" xfId="1135"/>
    <cellStyle name="Comma 2 6 4 3" xfId="1136"/>
    <cellStyle name="Comma 2 6 4 4" xfId="1137"/>
    <cellStyle name="Comma 2 6 5" xfId="1138"/>
    <cellStyle name="Comma 2 6 5 2" xfId="1139"/>
    <cellStyle name="Comma 2 6 5 2 2" xfId="1140"/>
    <cellStyle name="Comma 2 6 5 3" xfId="1141"/>
    <cellStyle name="Comma 2 6 5 4" xfId="1142"/>
    <cellStyle name="Comma 2 6 6" xfId="1143"/>
    <cellStyle name="Comma 2 6 6 2" xfId="1144"/>
    <cellStyle name="Comma 2 6 6 2 2" xfId="1145"/>
    <cellStyle name="Comma 2 6 6 3" xfId="1146"/>
    <cellStyle name="Comma 2 6 6 4" xfId="1147"/>
    <cellStyle name="Comma 2 6 7" xfId="1148"/>
    <cellStyle name="Comma 2 6 7 2" xfId="1149"/>
    <cellStyle name="Comma 2 6 7 3" xfId="1150"/>
    <cellStyle name="Comma 2 6 8" xfId="1151"/>
    <cellStyle name="Comma 2 6 8 2" xfId="1152"/>
    <cellStyle name="Comma 2 6 9" xfId="1153"/>
    <cellStyle name="Comma 2 7" xfId="108"/>
    <cellStyle name="Comma 2 7 10" xfId="1155"/>
    <cellStyle name="Comma 2 7 11" xfId="2684"/>
    <cellStyle name="Comma 2 7 12" xfId="1154"/>
    <cellStyle name="Comma 2 7 2" xfId="1156"/>
    <cellStyle name="Comma 2 7 2 2" xfId="1157"/>
    <cellStyle name="Comma 2 7 2 2 2" xfId="1158"/>
    <cellStyle name="Comma 2 7 2 2 2 2" xfId="1159"/>
    <cellStyle name="Comma 2 7 2 2 3" xfId="1160"/>
    <cellStyle name="Comma 2 7 2 2 4" xfId="1161"/>
    <cellStyle name="Comma 2 7 2 3" xfId="1162"/>
    <cellStyle name="Comma 2 7 2 3 2" xfId="1163"/>
    <cellStyle name="Comma 2 7 2 3 2 2" xfId="1164"/>
    <cellStyle name="Comma 2 7 2 3 3" xfId="1165"/>
    <cellStyle name="Comma 2 7 2 3 4" xfId="1166"/>
    <cellStyle name="Comma 2 7 2 4" xfId="1167"/>
    <cellStyle name="Comma 2 7 2 4 2" xfId="1168"/>
    <cellStyle name="Comma 2 7 2 4 2 2" xfId="1169"/>
    <cellStyle name="Comma 2 7 2 4 3" xfId="1170"/>
    <cellStyle name="Comma 2 7 2 4 4" xfId="1171"/>
    <cellStyle name="Comma 2 7 2 5" xfId="1172"/>
    <cellStyle name="Comma 2 7 2 5 2" xfId="1173"/>
    <cellStyle name="Comma 2 7 2 5 2 2" xfId="1174"/>
    <cellStyle name="Comma 2 7 2 5 3" xfId="1175"/>
    <cellStyle name="Comma 2 7 2 5 4" xfId="1176"/>
    <cellStyle name="Comma 2 7 2 6" xfId="1177"/>
    <cellStyle name="Comma 2 7 2 6 2" xfId="1178"/>
    <cellStyle name="Comma 2 7 2 6 3" xfId="1179"/>
    <cellStyle name="Comma 2 7 2 7" xfId="1180"/>
    <cellStyle name="Comma 2 7 2 7 2" xfId="1181"/>
    <cellStyle name="Comma 2 7 2 8" xfId="1182"/>
    <cellStyle name="Comma 2 7 2 9" xfId="1183"/>
    <cellStyle name="Comma 2 7 3" xfId="1184"/>
    <cellStyle name="Comma 2 7 3 2" xfId="1185"/>
    <cellStyle name="Comma 2 7 3 2 2" xfId="1186"/>
    <cellStyle name="Comma 2 7 3 3" xfId="1187"/>
    <cellStyle name="Comma 2 7 3 4" xfId="1188"/>
    <cellStyle name="Comma 2 7 4" xfId="1189"/>
    <cellStyle name="Comma 2 7 4 2" xfId="1190"/>
    <cellStyle name="Comma 2 7 4 2 2" xfId="1191"/>
    <cellStyle name="Comma 2 7 4 3" xfId="1192"/>
    <cellStyle name="Comma 2 7 4 4" xfId="1193"/>
    <cellStyle name="Comma 2 7 5" xfId="1194"/>
    <cellStyle name="Comma 2 7 5 2" xfId="1195"/>
    <cellStyle name="Comma 2 7 5 2 2" xfId="1196"/>
    <cellStyle name="Comma 2 7 5 3" xfId="1197"/>
    <cellStyle name="Comma 2 7 5 4" xfId="1198"/>
    <cellStyle name="Comma 2 7 6" xfId="1199"/>
    <cellStyle name="Comma 2 7 6 2" xfId="1200"/>
    <cellStyle name="Comma 2 7 6 2 2" xfId="1201"/>
    <cellStyle name="Comma 2 7 6 3" xfId="1202"/>
    <cellStyle name="Comma 2 7 6 4" xfId="1203"/>
    <cellStyle name="Comma 2 7 7" xfId="1204"/>
    <cellStyle name="Comma 2 7 7 2" xfId="1205"/>
    <cellStyle name="Comma 2 7 7 3" xfId="1206"/>
    <cellStyle name="Comma 2 7 8" xfId="1207"/>
    <cellStyle name="Comma 2 7 8 2" xfId="1208"/>
    <cellStyle name="Comma 2 7 9" xfId="1209"/>
    <cellStyle name="Comma 2 8" xfId="1210"/>
    <cellStyle name="Comma 2 8 10" xfId="1211"/>
    <cellStyle name="Comma 2 8 2" xfId="1212"/>
    <cellStyle name="Comma 2 8 2 2" xfId="1213"/>
    <cellStyle name="Comma 2 8 2 2 2" xfId="1214"/>
    <cellStyle name="Comma 2 8 2 2 2 2" xfId="1215"/>
    <cellStyle name="Comma 2 8 2 2 3" xfId="1216"/>
    <cellStyle name="Comma 2 8 2 2 4" xfId="1217"/>
    <cellStyle name="Comma 2 8 2 3" xfId="1218"/>
    <cellStyle name="Comma 2 8 2 3 2" xfId="1219"/>
    <cellStyle name="Comma 2 8 2 3 2 2" xfId="1220"/>
    <cellStyle name="Comma 2 8 2 3 3" xfId="1221"/>
    <cellStyle name="Comma 2 8 2 3 4" xfId="1222"/>
    <cellStyle name="Comma 2 8 2 4" xfId="1223"/>
    <cellStyle name="Comma 2 8 2 4 2" xfId="1224"/>
    <cellStyle name="Comma 2 8 2 4 2 2" xfId="1225"/>
    <cellStyle name="Comma 2 8 2 4 3" xfId="1226"/>
    <cellStyle name="Comma 2 8 2 4 4" xfId="1227"/>
    <cellStyle name="Comma 2 8 2 5" xfId="1228"/>
    <cellStyle name="Comma 2 8 2 5 2" xfId="1229"/>
    <cellStyle name="Comma 2 8 2 5 2 2" xfId="1230"/>
    <cellStyle name="Comma 2 8 2 5 3" xfId="1231"/>
    <cellStyle name="Comma 2 8 2 5 4" xfId="1232"/>
    <cellStyle name="Comma 2 8 2 6" xfId="1233"/>
    <cellStyle name="Comma 2 8 2 6 2" xfId="1234"/>
    <cellStyle name="Comma 2 8 2 6 3" xfId="1235"/>
    <cellStyle name="Comma 2 8 2 7" xfId="1236"/>
    <cellStyle name="Comma 2 8 2 7 2" xfId="1237"/>
    <cellStyle name="Comma 2 8 2 8" xfId="1238"/>
    <cellStyle name="Comma 2 8 2 9" xfId="1239"/>
    <cellStyle name="Comma 2 8 3" xfId="1240"/>
    <cellStyle name="Comma 2 8 3 2" xfId="1241"/>
    <cellStyle name="Comma 2 8 3 2 2" xfId="1242"/>
    <cellStyle name="Comma 2 8 3 3" xfId="1243"/>
    <cellStyle name="Comma 2 8 3 4" xfId="1244"/>
    <cellStyle name="Comma 2 8 4" xfId="1245"/>
    <cellStyle name="Comma 2 8 4 2" xfId="1246"/>
    <cellStyle name="Comma 2 8 4 2 2" xfId="1247"/>
    <cellStyle name="Comma 2 8 4 3" xfId="1248"/>
    <cellStyle name="Comma 2 8 4 4" xfId="1249"/>
    <cellStyle name="Comma 2 8 5" xfId="1250"/>
    <cellStyle name="Comma 2 8 5 2" xfId="1251"/>
    <cellStyle name="Comma 2 8 5 2 2" xfId="1252"/>
    <cellStyle name="Comma 2 8 5 3" xfId="1253"/>
    <cellStyle name="Comma 2 8 5 4" xfId="1254"/>
    <cellStyle name="Comma 2 8 6" xfId="1255"/>
    <cellStyle name="Comma 2 8 6 2" xfId="1256"/>
    <cellStyle name="Comma 2 8 6 2 2" xfId="1257"/>
    <cellStyle name="Comma 2 8 6 3" xfId="1258"/>
    <cellStyle name="Comma 2 8 6 4" xfId="1259"/>
    <cellStyle name="Comma 2 8 7" xfId="1260"/>
    <cellStyle name="Comma 2 8 7 2" xfId="1261"/>
    <cellStyle name="Comma 2 8 7 3" xfId="1262"/>
    <cellStyle name="Comma 2 8 8" xfId="1263"/>
    <cellStyle name="Comma 2 8 8 2" xfId="1264"/>
    <cellStyle name="Comma 2 8 9" xfId="1265"/>
    <cellStyle name="Comma 2 9" xfId="1266"/>
    <cellStyle name="Comma 2 9 2" xfId="1267"/>
    <cellStyle name="Comma 2 9 2 2" xfId="1268"/>
    <cellStyle name="Comma 2 9 2 2 2" xfId="1269"/>
    <cellStyle name="Comma 2 9 2 3" xfId="1270"/>
    <cellStyle name="Comma 2 9 2 4" xfId="1271"/>
    <cellStyle name="Comma 2 9 3" xfId="1272"/>
    <cellStyle name="Comma 2 9 3 2" xfId="1273"/>
    <cellStyle name="Comma 2 9 3 2 2" xfId="1274"/>
    <cellStyle name="Comma 2 9 3 3" xfId="1275"/>
    <cellStyle name="Comma 2 9 3 4" xfId="1276"/>
    <cellStyle name="Comma 2 9 4" xfId="1277"/>
    <cellStyle name="Comma 2 9 4 2" xfId="1278"/>
    <cellStyle name="Comma 2 9 4 2 2" xfId="1279"/>
    <cellStyle name="Comma 2 9 4 3" xfId="1280"/>
    <cellStyle name="Comma 2 9 4 4" xfId="1281"/>
    <cellStyle name="Comma 2 9 5" xfId="1282"/>
    <cellStyle name="Comma 2 9 5 2" xfId="1283"/>
    <cellStyle name="Comma 2 9 5 2 2" xfId="1284"/>
    <cellStyle name="Comma 2 9 5 3" xfId="1285"/>
    <cellStyle name="Comma 2 9 5 4" xfId="1286"/>
    <cellStyle name="Comma 2 9 6" xfId="1287"/>
    <cellStyle name="Comma 2 9 6 2" xfId="1288"/>
    <cellStyle name="Comma 2 9 6 3" xfId="1289"/>
    <cellStyle name="Comma 2 9 7" xfId="1290"/>
    <cellStyle name="Comma 2 9 7 2" xfId="1291"/>
    <cellStyle name="Comma 2 9 8" xfId="1292"/>
    <cellStyle name="Comma 2 9 9" xfId="1293"/>
    <cellStyle name="Comma 3" xfId="58"/>
    <cellStyle name="Comma 3 10" xfId="1295"/>
    <cellStyle name="Comma 3 10 2" xfId="1296"/>
    <cellStyle name="Comma 3 10 3" xfId="1297"/>
    <cellStyle name="Comma 3 11" xfId="1298"/>
    <cellStyle name="Comma 3 11 2" xfId="1299"/>
    <cellStyle name="Comma 3 12" xfId="1300"/>
    <cellStyle name="Comma 3 13" xfId="1301"/>
    <cellStyle name="Comma 3 14" xfId="1302"/>
    <cellStyle name="Comma 3 15" xfId="2576"/>
    <cellStyle name="Comma 3 16" xfId="2636"/>
    <cellStyle name="Comma 3 17" xfId="1294"/>
    <cellStyle name="Comma 3 2" xfId="71"/>
    <cellStyle name="Comma 3 2 10" xfId="1304"/>
    <cellStyle name="Comma 3 2 11" xfId="2589"/>
    <cellStyle name="Comma 3 2 12" xfId="2649"/>
    <cellStyle name="Comma 3 2 13" xfId="1303"/>
    <cellStyle name="Comma 3 2 2" xfId="100"/>
    <cellStyle name="Comma 3 2 2 10" xfId="2617"/>
    <cellStyle name="Comma 3 2 2 11" xfId="2676"/>
    <cellStyle name="Comma 3 2 2 12" xfId="1305"/>
    <cellStyle name="Comma 3 2 2 2" xfId="154"/>
    <cellStyle name="Comma 3 2 2 2 2" xfId="1307"/>
    <cellStyle name="Comma 3 2 2 2 2 2" xfId="1308"/>
    <cellStyle name="Comma 3 2 2 2 3" xfId="1309"/>
    <cellStyle name="Comma 3 2 2 2 4" xfId="1310"/>
    <cellStyle name="Comma 3 2 2 2 5" xfId="2730"/>
    <cellStyle name="Comma 3 2 2 2 6" xfId="1306"/>
    <cellStyle name="Comma 3 2 2 3" xfId="1311"/>
    <cellStyle name="Comma 3 2 2 3 2" xfId="1312"/>
    <cellStyle name="Comma 3 2 2 3 2 2" xfId="1313"/>
    <cellStyle name="Comma 3 2 2 3 3" xfId="1314"/>
    <cellStyle name="Comma 3 2 2 3 4" xfId="1315"/>
    <cellStyle name="Comma 3 2 2 4" xfId="1316"/>
    <cellStyle name="Comma 3 2 2 4 2" xfId="1317"/>
    <cellStyle name="Comma 3 2 2 4 2 2" xfId="1318"/>
    <cellStyle name="Comma 3 2 2 4 3" xfId="1319"/>
    <cellStyle name="Comma 3 2 2 4 4" xfId="1320"/>
    <cellStyle name="Comma 3 2 2 5" xfId="1321"/>
    <cellStyle name="Comma 3 2 2 5 2" xfId="1322"/>
    <cellStyle name="Comma 3 2 2 5 2 2" xfId="1323"/>
    <cellStyle name="Comma 3 2 2 5 3" xfId="1324"/>
    <cellStyle name="Comma 3 2 2 5 4" xfId="1325"/>
    <cellStyle name="Comma 3 2 2 6" xfId="1326"/>
    <cellStyle name="Comma 3 2 2 6 2" xfId="1327"/>
    <cellStyle name="Comma 3 2 2 6 3" xfId="1328"/>
    <cellStyle name="Comma 3 2 2 7" xfId="1329"/>
    <cellStyle name="Comma 3 2 2 7 2" xfId="1330"/>
    <cellStyle name="Comma 3 2 2 8" xfId="1331"/>
    <cellStyle name="Comma 3 2 2 9" xfId="1332"/>
    <cellStyle name="Comma 3 2 3" xfId="127"/>
    <cellStyle name="Comma 3 2 3 2" xfId="1334"/>
    <cellStyle name="Comma 3 2 3 2 2" xfId="1335"/>
    <cellStyle name="Comma 3 2 3 3" xfId="1336"/>
    <cellStyle name="Comma 3 2 3 4" xfId="1337"/>
    <cellStyle name="Comma 3 2 3 5" xfId="2703"/>
    <cellStyle name="Comma 3 2 3 6" xfId="1333"/>
    <cellStyle name="Comma 3 2 4" xfId="1338"/>
    <cellStyle name="Comma 3 2 4 2" xfId="1339"/>
    <cellStyle name="Comma 3 2 4 2 2" xfId="1340"/>
    <cellStyle name="Comma 3 2 4 3" xfId="1341"/>
    <cellStyle name="Comma 3 2 4 4" xfId="1342"/>
    <cellStyle name="Comma 3 2 5" xfId="1343"/>
    <cellStyle name="Comma 3 2 5 2" xfId="1344"/>
    <cellStyle name="Comma 3 2 5 2 2" xfId="1345"/>
    <cellStyle name="Comma 3 2 5 3" xfId="1346"/>
    <cellStyle name="Comma 3 2 5 4" xfId="1347"/>
    <cellStyle name="Comma 3 2 6" xfId="1348"/>
    <cellStyle name="Comma 3 2 6 2" xfId="1349"/>
    <cellStyle name="Comma 3 2 6 2 2" xfId="1350"/>
    <cellStyle name="Comma 3 2 6 3" xfId="1351"/>
    <cellStyle name="Comma 3 2 6 4" xfId="1352"/>
    <cellStyle name="Comma 3 2 7" xfId="1353"/>
    <cellStyle name="Comma 3 2 7 2" xfId="1354"/>
    <cellStyle name="Comma 3 2 7 3" xfId="1355"/>
    <cellStyle name="Comma 3 2 8" xfId="1356"/>
    <cellStyle name="Comma 3 2 8 2" xfId="1357"/>
    <cellStyle name="Comma 3 2 9" xfId="1358"/>
    <cellStyle name="Comma 3 3" xfId="87"/>
    <cellStyle name="Comma 3 3 10" xfId="1360"/>
    <cellStyle name="Comma 3 3 11" xfId="2604"/>
    <cellStyle name="Comma 3 3 12" xfId="2663"/>
    <cellStyle name="Comma 3 3 13" xfId="1359"/>
    <cellStyle name="Comma 3 3 2" xfId="141"/>
    <cellStyle name="Comma 3 3 2 10" xfId="2717"/>
    <cellStyle name="Comma 3 3 2 11" xfId="1361"/>
    <cellStyle name="Comma 3 3 2 2" xfId="1362"/>
    <cellStyle name="Comma 3 3 2 2 2" xfId="1363"/>
    <cellStyle name="Comma 3 3 2 2 2 2" xfId="1364"/>
    <cellStyle name="Comma 3 3 2 2 3" xfId="1365"/>
    <cellStyle name="Comma 3 3 2 2 4" xfId="1366"/>
    <cellStyle name="Comma 3 3 2 3" xfId="1367"/>
    <cellStyle name="Comma 3 3 2 3 2" xfId="1368"/>
    <cellStyle name="Comma 3 3 2 3 2 2" xfId="1369"/>
    <cellStyle name="Comma 3 3 2 3 3" xfId="1370"/>
    <cellStyle name="Comma 3 3 2 3 4" xfId="1371"/>
    <cellStyle name="Comma 3 3 2 4" xfId="1372"/>
    <cellStyle name="Comma 3 3 2 4 2" xfId="1373"/>
    <cellStyle name="Comma 3 3 2 4 2 2" xfId="1374"/>
    <cellStyle name="Comma 3 3 2 4 3" xfId="1375"/>
    <cellStyle name="Comma 3 3 2 4 4" xfId="1376"/>
    <cellStyle name="Comma 3 3 2 5" xfId="1377"/>
    <cellStyle name="Comma 3 3 2 5 2" xfId="1378"/>
    <cellStyle name="Comma 3 3 2 5 2 2" xfId="1379"/>
    <cellStyle name="Comma 3 3 2 5 3" xfId="1380"/>
    <cellStyle name="Comma 3 3 2 5 4" xfId="1381"/>
    <cellStyle name="Comma 3 3 2 6" xfId="1382"/>
    <cellStyle name="Comma 3 3 2 6 2" xfId="1383"/>
    <cellStyle name="Comma 3 3 2 6 3" xfId="1384"/>
    <cellStyle name="Comma 3 3 2 7" xfId="1385"/>
    <cellStyle name="Comma 3 3 2 7 2" xfId="1386"/>
    <cellStyle name="Comma 3 3 2 8" xfId="1387"/>
    <cellStyle name="Comma 3 3 2 9" xfId="1388"/>
    <cellStyle name="Comma 3 3 3" xfId="1389"/>
    <cellStyle name="Comma 3 3 3 2" xfId="1390"/>
    <cellStyle name="Comma 3 3 3 2 2" xfId="1391"/>
    <cellStyle name="Comma 3 3 3 3" xfId="1392"/>
    <cellStyle name="Comma 3 3 3 4" xfId="1393"/>
    <cellStyle name="Comma 3 3 4" xfId="1394"/>
    <cellStyle name="Comma 3 3 4 2" xfId="1395"/>
    <cellStyle name="Comma 3 3 4 2 2" xfId="1396"/>
    <cellStyle name="Comma 3 3 4 3" xfId="1397"/>
    <cellStyle name="Comma 3 3 4 4" xfId="1398"/>
    <cellStyle name="Comma 3 3 5" xfId="1399"/>
    <cellStyle name="Comma 3 3 5 2" xfId="1400"/>
    <cellStyle name="Comma 3 3 5 2 2" xfId="1401"/>
    <cellStyle name="Comma 3 3 5 3" xfId="1402"/>
    <cellStyle name="Comma 3 3 5 4" xfId="1403"/>
    <cellStyle name="Comma 3 3 6" xfId="1404"/>
    <cellStyle name="Comma 3 3 6 2" xfId="1405"/>
    <cellStyle name="Comma 3 3 6 2 2" xfId="1406"/>
    <cellStyle name="Comma 3 3 6 3" xfId="1407"/>
    <cellStyle name="Comma 3 3 6 4" xfId="1408"/>
    <cellStyle name="Comma 3 3 7" xfId="1409"/>
    <cellStyle name="Comma 3 3 7 2" xfId="1410"/>
    <cellStyle name="Comma 3 3 7 3" xfId="1411"/>
    <cellStyle name="Comma 3 3 8" xfId="1412"/>
    <cellStyle name="Comma 3 3 8 2" xfId="1413"/>
    <cellStyle name="Comma 3 3 9" xfId="1414"/>
    <cellStyle name="Comma 3 4" xfId="114"/>
    <cellStyle name="Comma 3 4 10" xfId="1416"/>
    <cellStyle name="Comma 3 4 11" xfId="2690"/>
    <cellStyle name="Comma 3 4 12" xfId="1415"/>
    <cellStyle name="Comma 3 4 2" xfId="1417"/>
    <cellStyle name="Comma 3 4 2 2" xfId="1418"/>
    <cellStyle name="Comma 3 4 2 2 2" xfId="1419"/>
    <cellStyle name="Comma 3 4 2 2 2 2" xfId="1420"/>
    <cellStyle name="Comma 3 4 2 2 3" xfId="1421"/>
    <cellStyle name="Comma 3 4 2 2 4" xfId="1422"/>
    <cellStyle name="Comma 3 4 2 3" xfId="1423"/>
    <cellStyle name="Comma 3 4 2 3 2" xfId="1424"/>
    <cellStyle name="Comma 3 4 2 3 2 2" xfId="1425"/>
    <cellStyle name="Comma 3 4 2 3 3" xfId="1426"/>
    <cellStyle name="Comma 3 4 2 3 4" xfId="1427"/>
    <cellStyle name="Comma 3 4 2 4" xfId="1428"/>
    <cellStyle name="Comma 3 4 2 4 2" xfId="1429"/>
    <cellStyle name="Comma 3 4 2 4 2 2" xfId="1430"/>
    <cellStyle name="Comma 3 4 2 4 3" xfId="1431"/>
    <cellStyle name="Comma 3 4 2 4 4" xfId="1432"/>
    <cellStyle name="Comma 3 4 2 5" xfId="1433"/>
    <cellStyle name="Comma 3 4 2 5 2" xfId="1434"/>
    <cellStyle name="Comma 3 4 2 5 2 2" xfId="1435"/>
    <cellStyle name="Comma 3 4 2 5 3" xfId="1436"/>
    <cellStyle name="Comma 3 4 2 5 4" xfId="1437"/>
    <cellStyle name="Comma 3 4 2 6" xfId="1438"/>
    <cellStyle name="Comma 3 4 2 6 2" xfId="1439"/>
    <cellStyle name="Comma 3 4 2 6 3" xfId="1440"/>
    <cellStyle name="Comma 3 4 2 7" xfId="1441"/>
    <cellStyle name="Comma 3 4 2 7 2" xfId="1442"/>
    <cellStyle name="Comma 3 4 2 8" xfId="1443"/>
    <cellStyle name="Comma 3 4 2 9" xfId="1444"/>
    <cellStyle name="Comma 3 4 3" xfId="1445"/>
    <cellStyle name="Comma 3 4 3 2" xfId="1446"/>
    <cellStyle name="Comma 3 4 3 2 2" xfId="1447"/>
    <cellStyle name="Comma 3 4 3 3" xfId="1448"/>
    <cellStyle name="Comma 3 4 3 4" xfId="1449"/>
    <cellStyle name="Comma 3 4 4" xfId="1450"/>
    <cellStyle name="Comma 3 4 4 2" xfId="1451"/>
    <cellStyle name="Comma 3 4 4 2 2" xfId="1452"/>
    <cellStyle name="Comma 3 4 4 3" xfId="1453"/>
    <cellStyle name="Comma 3 4 4 4" xfId="1454"/>
    <cellStyle name="Comma 3 4 5" xfId="1455"/>
    <cellStyle name="Comma 3 4 5 2" xfId="1456"/>
    <cellStyle name="Comma 3 4 5 2 2" xfId="1457"/>
    <cellStyle name="Comma 3 4 5 3" xfId="1458"/>
    <cellStyle name="Comma 3 4 5 4" xfId="1459"/>
    <cellStyle name="Comma 3 4 6" xfId="1460"/>
    <cellStyle name="Comma 3 4 6 2" xfId="1461"/>
    <cellStyle name="Comma 3 4 6 2 2" xfId="1462"/>
    <cellStyle name="Comma 3 4 6 3" xfId="1463"/>
    <cellStyle name="Comma 3 4 6 4" xfId="1464"/>
    <cellStyle name="Comma 3 4 7" xfId="1465"/>
    <cellStyle name="Comma 3 4 7 2" xfId="1466"/>
    <cellStyle name="Comma 3 4 7 3" xfId="1467"/>
    <cellStyle name="Comma 3 4 8" xfId="1468"/>
    <cellStyle name="Comma 3 4 8 2" xfId="1469"/>
    <cellStyle name="Comma 3 4 9" xfId="1470"/>
    <cellStyle name="Comma 3 5" xfId="1471"/>
    <cellStyle name="Comma 3 5 2" xfId="1472"/>
    <cellStyle name="Comma 3 5 2 2" xfId="1473"/>
    <cellStyle name="Comma 3 5 2 2 2" xfId="1474"/>
    <cellStyle name="Comma 3 5 2 3" xfId="1475"/>
    <cellStyle name="Comma 3 5 2 4" xfId="1476"/>
    <cellStyle name="Comma 3 5 3" xfId="1477"/>
    <cellStyle name="Comma 3 5 3 2" xfId="1478"/>
    <cellStyle name="Comma 3 5 3 2 2" xfId="1479"/>
    <cellStyle name="Comma 3 5 3 3" xfId="1480"/>
    <cellStyle name="Comma 3 5 3 4" xfId="1481"/>
    <cellStyle name="Comma 3 5 4" xfId="1482"/>
    <cellStyle name="Comma 3 5 4 2" xfId="1483"/>
    <cellStyle name="Comma 3 5 4 2 2" xfId="1484"/>
    <cellStyle name="Comma 3 5 4 3" xfId="1485"/>
    <cellStyle name="Comma 3 5 4 4" xfId="1486"/>
    <cellStyle name="Comma 3 5 5" xfId="1487"/>
    <cellStyle name="Comma 3 5 5 2" xfId="1488"/>
    <cellStyle name="Comma 3 5 5 2 2" xfId="1489"/>
    <cellStyle name="Comma 3 5 5 3" xfId="1490"/>
    <cellStyle name="Comma 3 5 5 4" xfId="1491"/>
    <cellStyle name="Comma 3 5 6" xfId="1492"/>
    <cellStyle name="Comma 3 5 6 2" xfId="1493"/>
    <cellStyle name="Comma 3 5 6 3" xfId="1494"/>
    <cellStyle name="Comma 3 5 7" xfId="1495"/>
    <cellStyle name="Comma 3 5 7 2" xfId="1496"/>
    <cellStyle name="Comma 3 5 8" xfId="1497"/>
    <cellStyle name="Comma 3 5 9" xfId="1498"/>
    <cellStyle name="Comma 3 6" xfId="1499"/>
    <cellStyle name="Comma 3 6 2" xfId="1500"/>
    <cellStyle name="Comma 3 6 2 2" xfId="1501"/>
    <cellStyle name="Comma 3 6 3" xfId="1502"/>
    <cellStyle name="Comma 3 6 4" xfId="1503"/>
    <cellStyle name="Comma 3 7" xfId="1504"/>
    <cellStyle name="Comma 3 7 2" xfId="1505"/>
    <cellStyle name="Comma 3 7 2 2" xfId="1506"/>
    <cellStyle name="Comma 3 7 3" xfId="1507"/>
    <cellStyle name="Comma 3 7 4" xfId="1508"/>
    <cellStyle name="Comma 3 8" xfId="1509"/>
    <cellStyle name="Comma 3 8 2" xfId="1510"/>
    <cellStyle name="Comma 3 8 2 2" xfId="1511"/>
    <cellStyle name="Comma 3 8 3" xfId="1512"/>
    <cellStyle name="Comma 3 8 4" xfId="1513"/>
    <cellStyle name="Comma 3 9" xfId="1514"/>
    <cellStyle name="Comma 3 9 2" xfId="1515"/>
    <cellStyle name="Comma 3 9 2 2" xfId="1516"/>
    <cellStyle name="Comma 3 9 3" xfId="1517"/>
    <cellStyle name="Comma 3 9 4" xfId="1518"/>
    <cellStyle name="Comma 4" xfId="80"/>
    <cellStyle name="Comma 4 10" xfId="1520"/>
    <cellStyle name="Comma 4 10 2" xfId="1521"/>
    <cellStyle name="Comma 4 10 3" xfId="1522"/>
    <cellStyle name="Comma 4 11" xfId="1523"/>
    <cellStyle name="Comma 4 11 2" xfId="1524"/>
    <cellStyle name="Comma 4 12" xfId="1525"/>
    <cellStyle name="Comma 4 13" xfId="1526"/>
    <cellStyle name="Comma 4 14" xfId="2597"/>
    <cellStyle name="Comma 4 15" xfId="2656"/>
    <cellStyle name="Comma 4 16" xfId="1519"/>
    <cellStyle name="Comma 4 2" xfId="29"/>
    <cellStyle name="Comma 4 2 10" xfId="1528"/>
    <cellStyle name="Comma 4 2 10 2" xfId="1529"/>
    <cellStyle name="Comma 4 2 11" xfId="1530"/>
    <cellStyle name="Comma 4 2 12" xfId="1531"/>
    <cellStyle name="Comma 4 2 13" xfId="1532"/>
    <cellStyle name="Comma 4 2 14" xfId="2570"/>
    <cellStyle name="Comma 4 2 15" xfId="2632"/>
    <cellStyle name="Comma 4 2 16" xfId="1527"/>
    <cellStyle name="Comma 4 2 2" xfId="40"/>
    <cellStyle name="Comma 4 2 2 10" xfId="1534"/>
    <cellStyle name="Comma 4 2 2 11" xfId="2574"/>
    <cellStyle name="Comma 4 2 2 12" xfId="2635"/>
    <cellStyle name="Comma 4 2 2 13" xfId="1533"/>
    <cellStyle name="Comma 4 2 2 2" xfId="64"/>
    <cellStyle name="Comma 4 2 2 2 10" xfId="2582"/>
    <cellStyle name="Comma 4 2 2 2 11" xfId="2642"/>
    <cellStyle name="Comma 4 2 2 2 12" xfId="1535"/>
    <cellStyle name="Comma 4 2 2 2 2" xfId="77"/>
    <cellStyle name="Comma 4 2 2 2 2 2" xfId="106"/>
    <cellStyle name="Comma 4 2 2 2 2 2 2" xfId="160"/>
    <cellStyle name="Comma 4 2 2 2 2 2 2 2" xfId="2736"/>
    <cellStyle name="Comma 4 2 2 2 2 2 2 3" xfId="1538"/>
    <cellStyle name="Comma 4 2 2 2 2 2 3" xfId="2623"/>
    <cellStyle name="Comma 4 2 2 2 2 2 4" xfId="2682"/>
    <cellStyle name="Comma 4 2 2 2 2 2 5" xfId="1537"/>
    <cellStyle name="Comma 4 2 2 2 2 3" xfId="133"/>
    <cellStyle name="Comma 4 2 2 2 2 3 2" xfId="2709"/>
    <cellStyle name="Comma 4 2 2 2 2 3 3" xfId="1539"/>
    <cellStyle name="Comma 4 2 2 2 2 4" xfId="1540"/>
    <cellStyle name="Comma 4 2 2 2 2 5" xfId="2595"/>
    <cellStyle name="Comma 4 2 2 2 2 6" xfId="2655"/>
    <cellStyle name="Comma 4 2 2 2 2 7" xfId="1536"/>
    <cellStyle name="Comma 4 2 2 2 3" xfId="93"/>
    <cellStyle name="Comma 4 2 2 2 3 2" xfId="147"/>
    <cellStyle name="Comma 4 2 2 2 3 2 2" xfId="1543"/>
    <cellStyle name="Comma 4 2 2 2 3 2 3" xfId="2723"/>
    <cellStyle name="Comma 4 2 2 2 3 2 4" xfId="1542"/>
    <cellStyle name="Comma 4 2 2 2 3 3" xfId="1544"/>
    <cellStyle name="Comma 4 2 2 2 3 4" xfId="1545"/>
    <cellStyle name="Comma 4 2 2 2 3 5" xfId="2610"/>
    <cellStyle name="Comma 4 2 2 2 3 6" xfId="2669"/>
    <cellStyle name="Comma 4 2 2 2 3 7" xfId="1541"/>
    <cellStyle name="Comma 4 2 2 2 4" xfId="120"/>
    <cellStyle name="Comma 4 2 2 2 4 2" xfId="1547"/>
    <cellStyle name="Comma 4 2 2 2 4 2 2" xfId="1548"/>
    <cellStyle name="Comma 4 2 2 2 4 3" xfId="1549"/>
    <cellStyle name="Comma 4 2 2 2 4 4" xfId="1550"/>
    <cellStyle name="Comma 4 2 2 2 4 5" xfId="2696"/>
    <cellStyle name="Comma 4 2 2 2 4 6" xfId="1546"/>
    <cellStyle name="Comma 4 2 2 2 5" xfId="1551"/>
    <cellStyle name="Comma 4 2 2 2 5 2" xfId="1552"/>
    <cellStyle name="Comma 4 2 2 2 5 2 2" xfId="1553"/>
    <cellStyle name="Comma 4 2 2 2 5 3" xfId="1554"/>
    <cellStyle name="Comma 4 2 2 2 5 4" xfId="1555"/>
    <cellStyle name="Comma 4 2 2 2 6" xfId="1556"/>
    <cellStyle name="Comma 4 2 2 2 6 2" xfId="1557"/>
    <cellStyle name="Comma 4 2 2 2 6 3" xfId="1558"/>
    <cellStyle name="Comma 4 2 2 2 7" xfId="1559"/>
    <cellStyle name="Comma 4 2 2 2 7 2" xfId="1560"/>
    <cellStyle name="Comma 4 2 2 2 8" xfId="1561"/>
    <cellStyle name="Comma 4 2 2 2 9" xfId="1562"/>
    <cellStyle name="Comma 4 2 2 3" xfId="70"/>
    <cellStyle name="Comma 4 2 2 3 2" xfId="99"/>
    <cellStyle name="Comma 4 2 2 3 2 2" xfId="153"/>
    <cellStyle name="Comma 4 2 2 3 2 2 2" xfId="2729"/>
    <cellStyle name="Comma 4 2 2 3 2 2 3" xfId="1565"/>
    <cellStyle name="Comma 4 2 2 3 2 3" xfId="2616"/>
    <cellStyle name="Comma 4 2 2 3 2 4" xfId="2675"/>
    <cellStyle name="Comma 4 2 2 3 2 5" xfId="1564"/>
    <cellStyle name="Comma 4 2 2 3 3" xfId="126"/>
    <cellStyle name="Comma 4 2 2 3 3 2" xfId="2702"/>
    <cellStyle name="Comma 4 2 2 3 3 3" xfId="1566"/>
    <cellStyle name="Comma 4 2 2 3 4" xfId="1567"/>
    <cellStyle name="Comma 4 2 2 3 5" xfId="2588"/>
    <cellStyle name="Comma 4 2 2 3 6" xfId="2648"/>
    <cellStyle name="Comma 4 2 2 3 7" xfId="1563"/>
    <cellStyle name="Comma 4 2 2 4" xfId="86"/>
    <cellStyle name="Comma 4 2 2 4 2" xfId="140"/>
    <cellStyle name="Comma 4 2 2 4 2 2" xfId="1570"/>
    <cellStyle name="Comma 4 2 2 4 2 3" xfId="2716"/>
    <cellStyle name="Comma 4 2 2 4 2 4" xfId="1569"/>
    <cellStyle name="Comma 4 2 2 4 3" xfId="1571"/>
    <cellStyle name="Comma 4 2 2 4 4" xfId="1572"/>
    <cellStyle name="Comma 4 2 2 4 5" xfId="2603"/>
    <cellStyle name="Comma 4 2 2 4 6" xfId="2662"/>
    <cellStyle name="Comma 4 2 2 4 7" xfId="1568"/>
    <cellStyle name="Comma 4 2 2 5" xfId="113"/>
    <cellStyle name="Comma 4 2 2 5 2" xfId="1574"/>
    <cellStyle name="Comma 4 2 2 5 2 2" xfId="1575"/>
    <cellStyle name="Comma 4 2 2 5 3" xfId="1576"/>
    <cellStyle name="Comma 4 2 2 5 4" xfId="1577"/>
    <cellStyle name="Comma 4 2 2 5 5" xfId="2689"/>
    <cellStyle name="Comma 4 2 2 5 6" xfId="1573"/>
    <cellStyle name="Comma 4 2 2 6" xfId="1578"/>
    <cellStyle name="Comma 4 2 2 6 2" xfId="1579"/>
    <cellStyle name="Comma 4 2 2 6 2 2" xfId="1580"/>
    <cellStyle name="Comma 4 2 2 6 3" xfId="1581"/>
    <cellStyle name="Comma 4 2 2 6 4" xfId="1582"/>
    <cellStyle name="Comma 4 2 2 7" xfId="1583"/>
    <cellStyle name="Comma 4 2 2 7 2" xfId="1584"/>
    <cellStyle name="Comma 4 2 2 7 3" xfId="1585"/>
    <cellStyle name="Comma 4 2 2 8" xfId="1586"/>
    <cellStyle name="Comma 4 2 2 8 2" xfId="1587"/>
    <cellStyle name="Comma 4 2 2 9" xfId="1588"/>
    <cellStyle name="Comma 4 2 3" xfId="61"/>
    <cellStyle name="Comma 4 2 3 10" xfId="1590"/>
    <cellStyle name="Comma 4 2 3 11" xfId="2579"/>
    <cellStyle name="Comma 4 2 3 12" xfId="2639"/>
    <cellStyle name="Comma 4 2 3 13" xfId="1589"/>
    <cellStyle name="Comma 4 2 3 2" xfId="74"/>
    <cellStyle name="Comma 4 2 3 2 10" xfId="2592"/>
    <cellStyle name="Comma 4 2 3 2 11" xfId="2652"/>
    <cellStyle name="Comma 4 2 3 2 12" xfId="1591"/>
    <cellStyle name="Comma 4 2 3 2 2" xfId="103"/>
    <cellStyle name="Comma 4 2 3 2 2 2" xfId="157"/>
    <cellStyle name="Comma 4 2 3 2 2 2 2" xfId="1594"/>
    <cellStyle name="Comma 4 2 3 2 2 2 3" xfId="2733"/>
    <cellStyle name="Comma 4 2 3 2 2 2 4" xfId="1593"/>
    <cellStyle name="Comma 4 2 3 2 2 3" xfId="1595"/>
    <cellStyle name="Comma 4 2 3 2 2 4" xfId="1596"/>
    <cellStyle name="Comma 4 2 3 2 2 5" xfId="2620"/>
    <cellStyle name="Comma 4 2 3 2 2 6" xfId="2679"/>
    <cellStyle name="Comma 4 2 3 2 2 7" xfId="1592"/>
    <cellStyle name="Comma 4 2 3 2 3" xfId="130"/>
    <cellStyle name="Comma 4 2 3 2 3 2" xfId="1598"/>
    <cellStyle name="Comma 4 2 3 2 3 2 2" xfId="1599"/>
    <cellStyle name="Comma 4 2 3 2 3 3" xfId="1600"/>
    <cellStyle name="Comma 4 2 3 2 3 4" xfId="1601"/>
    <cellStyle name="Comma 4 2 3 2 3 5" xfId="2706"/>
    <cellStyle name="Comma 4 2 3 2 3 6" xfId="1597"/>
    <cellStyle name="Comma 4 2 3 2 4" xfId="1602"/>
    <cellStyle name="Comma 4 2 3 2 4 2" xfId="1603"/>
    <cellStyle name="Comma 4 2 3 2 4 2 2" xfId="1604"/>
    <cellStyle name="Comma 4 2 3 2 4 3" xfId="1605"/>
    <cellStyle name="Comma 4 2 3 2 4 4" xfId="1606"/>
    <cellStyle name="Comma 4 2 3 2 5" xfId="1607"/>
    <cellStyle name="Comma 4 2 3 2 5 2" xfId="1608"/>
    <cellStyle name="Comma 4 2 3 2 5 2 2" xfId="1609"/>
    <cellStyle name="Comma 4 2 3 2 5 3" xfId="1610"/>
    <cellStyle name="Comma 4 2 3 2 5 4" xfId="1611"/>
    <cellStyle name="Comma 4 2 3 2 6" xfId="1612"/>
    <cellStyle name="Comma 4 2 3 2 6 2" xfId="1613"/>
    <cellStyle name="Comma 4 2 3 2 6 3" xfId="1614"/>
    <cellStyle name="Comma 4 2 3 2 7" xfId="1615"/>
    <cellStyle name="Comma 4 2 3 2 7 2" xfId="1616"/>
    <cellStyle name="Comma 4 2 3 2 8" xfId="1617"/>
    <cellStyle name="Comma 4 2 3 2 9" xfId="1618"/>
    <cellStyle name="Comma 4 2 3 3" xfId="90"/>
    <cellStyle name="Comma 4 2 3 3 2" xfId="144"/>
    <cellStyle name="Comma 4 2 3 3 2 2" xfId="1621"/>
    <cellStyle name="Comma 4 2 3 3 2 3" xfId="2720"/>
    <cellStyle name="Comma 4 2 3 3 2 4" xfId="1620"/>
    <cellStyle name="Comma 4 2 3 3 3" xfId="1622"/>
    <cellStyle name="Comma 4 2 3 3 4" xfId="1623"/>
    <cellStyle name="Comma 4 2 3 3 5" xfId="2607"/>
    <cellStyle name="Comma 4 2 3 3 6" xfId="2666"/>
    <cellStyle name="Comma 4 2 3 3 7" xfId="1619"/>
    <cellStyle name="Comma 4 2 3 4" xfId="117"/>
    <cellStyle name="Comma 4 2 3 4 2" xfId="1625"/>
    <cellStyle name="Comma 4 2 3 4 2 2" xfId="1626"/>
    <cellStyle name="Comma 4 2 3 4 3" xfId="1627"/>
    <cellStyle name="Comma 4 2 3 4 4" xfId="1628"/>
    <cellStyle name="Comma 4 2 3 4 5" xfId="2693"/>
    <cellStyle name="Comma 4 2 3 4 6" xfId="1624"/>
    <cellStyle name="Comma 4 2 3 5" xfId="1629"/>
    <cellStyle name="Comma 4 2 3 5 2" xfId="1630"/>
    <cellStyle name="Comma 4 2 3 5 2 2" xfId="1631"/>
    <cellStyle name="Comma 4 2 3 5 3" xfId="1632"/>
    <cellStyle name="Comma 4 2 3 5 4" xfId="1633"/>
    <cellStyle name="Comma 4 2 3 6" xfId="1634"/>
    <cellStyle name="Comma 4 2 3 6 2" xfId="1635"/>
    <cellStyle name="Comma 4 2 3 6 2 2" xfId="1636"/>
    <cellStyle name="Comma 4 2 3 6 3" xfId="1637"/>
    <cellStyle name="Comma 4 2 3 6 4" xfId="1638"/>
    <cellStyle name="Comma 4 2 3 7" xfId="1639"/>
    <cellStyle name="Comma 4 2 3 7 2" xfId="1640"/>
    <cellStyle name="Comma 4 2 3 7 3" xfId="1641"/>
    <cellStyle name="Comma 4 2 3 8" xfId="1642"/>
    <cellStyle name="Comma 4 2 3 8 2" xfId="1643"/>
    <cellStyle name="Comma 4 2 3 9" xfId="1644"/>
    <cellStyle name="Comma 4 2 4" xfId="67"/>
    <cellStyle name="Comma 4 2 4 10" xfId="2585"/>
    <cellStyle name="Comma 4 2 4 11" xfId="2645"/>
    <cellStyle name="Comma 4 2 4 12" xfId="1645"/>
    <cellStyle name="Comma 4 2 4 2" xfId="96"/>
    <cellStyle name="Comma 4 2 4 2 2" xfId="150"/>
    <cellStyle name="Comma 4 2 4 2 2 2" xfId="1648"/>
    <cellStyle name="Comma 4 2 4 2 2 3" xfId="2726"/>
    <cellStyle name="Comma 4 2 4 2 2 4" xfId="1647"/>
    <cellStyle name="Comma 4 2 4 2 3" xfId="1649"/>
    <cellStyle name="Comma 4 2 4 2 4" xfId="1650"/>
    <cellStyle name="Comma 4 2 4 2 5" xfId="2613"/>
    <cellStyle name="Comma 4 2 4 2 6" xfId="2672"/>
    <cellStyle name="Comma 4 2 4 2 7" xfId="1646"/>
    <cellStyle name="Comma 4 2 4 3" xfId="123"/>
    <cellStyle name="Comma 4 2 4 3 2" xfId="1652"/>
    <cellStyle name="Comma 4 2 4 3 2 2" xfId="1653"/>
    <cellStyle name="Comma 4 2 4 3 3" xfId="1654"/>
    <cellStyle name="Comma 4 2 4 3 4" xfId="1655"/>
    <cellStyle name="Comma 4 2 4 3 5" xfId="2699"/>
    <cellStyle name="Comma 4 2 4 3 6" xfId="1651"/>
    <cellStyle name="Comma 4 2 4 4" xfId="1656"/>
    <cellStyle name="Comma 4 2 4 4 2" xfId="1657"/>
    <cellStyle name="Comma 4 2 4 4 2 2" xfId="1658"/>
    <cellStyle name="Comma 4 2 4 4 3" xfId="1659"/>
    <cellStyle name="Comma 4 2 4 4 4" xfId="1660"/>
    <cellStyle name="Comma 4 2 4 5" xfId="1661"/>
    <cellStyle name="Comma 4 2 4 5 2" xfId="1662"/>
    <cellStyle name="Comma 4 2 4 5 2 2" xfId="1663"/>
    <cellStyle name="Comma 4 2 4 5 3" xfId="1664"/>
    <cellStyle name="Comma 4 2 4 5 4" xfId="1665"/>
    <cellStyle name="Comma 4 2 4 6" xfId="1666"/>
    <cellStyle name="Comma 4 2 4 6 2" xfId="1667"/>
    <cellStyle name="Comma 4 2 4 6 3" xfId="1668"/>
    <cellStyle name="Comma 4 2 4 7" xfId="1669"/>
    <cellStyle name="Comma 4 2 4 7 2" xfId="1670"/>
    <cellStyle name="Comma 4 2 4 8" xfId="1671"/>
    <cellStyle name="Comma 4 2 4 9" xfId="1672"/>
    <cellStyle name="Comma 4 2 5" xfId="83"/>
    <cellStyle name="Comma 4 2 5 2" xfId="137"/>
    <cellStyle name="Comma 4 2 5 2 2" xfId="1675"/>
    <cellStyle name="Comma 4 2 5 2 3" xfId="2713"/>
    <cellStyle name="Comma 4 2 5 2 4" xfId="1674"/>
    <cellStyle name="Comma 4 2 5 3" xfId="1676"/>
    <cellStyle name="Comma 4 2 5 4" xfId="1677"/>
    <cellStyle name="Comma 4 2 5 5" xfId="2600"/>
    <cellStyle name="Comma 4 2 5 6" xfId="2659"/>
    <cellStyle name="Comma 4 2 5 7" xfId="1673"/>
    <cellStyle name="Comma 4 2 6" xfId="110"/>
    <cellStyle name="Comma 4 2 6 2" xfId="1679"/>
    <cellStyle name="Comma 4 2 6 2 2" xfId="1680"/>
    <cellStyle name="Comma 4 2 6 3" xfId="1681"/>
    <cellStyle name="Comma 4 2 6 4" xfId="1682"/>
    <cellStyle name="Comma 4 2 6 5" xfId="2686"/>
    <cellStyle name="Comma 4 2 6 6" xfId="1678"/>
    <cellStyle name="Comma 4 2 7" xfId="1683"/>
    <cellStyle name="Comma 4 2 7 2" xfId="1684"/>
    <cellStyle name="Comma 4 2 7 2 2" xfId="1685"/>
    <cellStyle name="Comma 4 2 7 3" xfId="1686"/>
    <cellStyle name="Comma 4 2 7 4" xfId="1687"/>
    <cellStyle name="Comma 4 2 8" xfId="1688"/>
    <cellStyle name="Comma 4 2 8 2" xfId="1689"/>
    <cellStyle name="Comma 4 2 8 2 2" xfId="1690"/>
    <cellStyle name="Comma 4 2 8 3" xfId="1691"/>
    <cellStyle name="Comma 4 2 8 4" xfId="1692"/>
    <cellStyle name="Comma 4 2 9" xfId="1693"/>
    <cellStyle name="Comma 4 2 9 2" xfId="1694"/>
    <cellStyle name="Comma 4 2 9 3" xfId="1695"/>
    <cellStyle name="Comma 4 3" xfId="134"/>
    <cellStyle name="Comma 4 3 10" xfId="1697"/>
    <cellStyle name="Comma 4 3 11" xfId="2710"/>
    <cellStyle name="Comma 4 3 12" xfId="1696"/>
    <cellStyle name="Comma 4 3 2" xfId="1698"/>
    <cellStyle name="Comma 4 3 2 2" xfId="1699"/>
    <cellStyle name="Comma 4 3 2 2 2" xfId="1700"/>
    <cellStyle name="Comma 4 3 2 2 2 2" xfId="1701"/>
    <cellStyle name="Comma 4 3 2 2 3" xfId="1702"/>
    <cellStyle name="Comma 4 3 2 2 4" xfId="1703"/>
    <cellStyle name="Comma 4 3 2 3" xfId="1704"/>
    <cellStyle name="Comma 4 3 2 3 2" xfId="1705"/>
    <cellStyle name="Comma 4 3 2 3 2 2" xfId="1706"/>
    <cellStyle name="Comma 4 3 2 3 3" xfId="1707"/>
    <cellStyle name="Comma 4 3 2 3 4" xfId="1708"/>
    <cellStyle name="Comma 4 3 2 4" xfId="1709"/>
    <cellStyle name="Comma 4 3 2 4 2" xfId="1710"/>
    <cellStyle name="Comma 4 3 2 4 2 2" xfId="1711"/>
    <cellStyle name="Comma 4 3 2 4 3" xfId="1712"/>
    <cellStyle name="Comma 4 3 2 4 4" xfId="1713"/>
    <cellStyle name="Comma 4 3 2 5" xfId="1714"/>
    <cellStyle name="Comma 4 3 2 5 2" xfId="1715"/>
    <cellStyle name="Comma 4 3 2 5 2 2" xfId="1716"/>
    <cellStyle name="Comma 4 3 2 5 3" xfId="1717"/>
    <cellStyle name="Comma 4 3 2 5 4" xfId="1718"/>
    <cellStyle name="Comma 4 3 2 6" xfId="1719"/>
    <cellStyle name="Comma 4 3 2 6 2" xfId="1720"/>
    <cellStyle name="Comma 4 3 2 6 3" xfId="1721"/>
    <cellStyle name="Comma 4 3 2 7" xfId="1722"/>
    <cellStyle name="Comma 4 3 2 7 2" xfId="1723"/>
    <cellStyle name="Comma 4 3 2 8" xfId="1724"/>
    <cellStyle name="Comma 4 3 2 9" xfId="1725"/>
    <cellStyle name="Comma 4 3 3" xfId="1726"/>
    <cellStyle name="Comma 4 3 3 2" xfId="1727"/>
    <cellStyle name="Comma 4 3 3 2 2" xfId="1728"/>
    <cellStyle name="Comma 4 3 3 3" xfId="1729"/>
    <cellStyle name="Comma 4 3 3 4" xfId="1730"/>
    <cellStyle name="Comma 4 3 4" xfId="1731"/>
    <cellStyle name="Comma 4 3 4 2" xfId="1732"/>
    <cellStyle name="Comma 4 3 4 2 2" xfId="1733"/>
    <cellStyle name="Comma 4 3 4 3" xfId="1734"/>
    <cellStyle name="Comma 4 3 4 4" xfId="1735"/>
    <cellStyle name="Comma 4 3 5" xfId="1736"/>
    <cellStyle name="Comma 4 3 5 2" xfId="1737"/>
    <cellStyle name="Comma 4 3 5 2 2" xfId="1738"/>
    <cellStyle name="Comma 4 3 5 3" xfId="1739"/>
    <cellStyle name="Comma 4 3 5 4" xfId="1740"/>
    <cellStyle name="Comma 4 3 6" xfId="1741"/>
    <cellStyle name="Comma 4 3 6 2" xfId="1742"/>
    <cellStyle name="Comma 4 3 6 2 2" xfId="1743"/>
    <cellStyle name="Comma 4 3 6 3" xfId="1744"/>
    <cellStyle name="Comma 4 3 6 4" xfId="1745"/>
    <cellStyle name="Comma 4 3 7" xfId="1746"/>
    <cellStyle name="Comma 4 3 7 2" xfId="1747"/>
    <cellStyle name="Comma 4 3 7 3" xfId="1748"/>
    <cellStyle name="Comma 4 3 8" xfId="1749"/>
    <cellStyle name="Comma 4 3 8 2" xfId="1750"/>
    <cellStyle name="Comma 4 3 9" xfId="1751"/>
    <cellStyle name="Comma 4 4" xfId="1752"/>
    <cellStyle name="Comma 4 4 10" xfId="1753"/>
    <cellStyle name="Comma 4 4 2" xfId="1754"/>
    <cellStyle name="Comma 4 4 2 2" xfId="1755"/>
    <cellStyle name="Comma 4 4 2 2 2" xfId="1756"/>
    <cellStyle name="Comma 4 4 2 2 2 2" xfId="1757"/>
    <cellStyle name="Comma 4 4 2 2 3" xfId="1758"/>
    <cellStyle name="Comma 4 4 2 2 4" xfId="1759"/>
    <cellStyle name="Comma 4 4 2 3" xfId="1760"/>
    <cellStyle name="Comma 4 4 2 3 2" xfId="1761"/>
    <cellStyle name="Comma 4 4 2 3 2 2" xfId="1762"/>
    <cellStyle name="Comma 4 4 2 3 3" xfId="1763"/>
    <cellStyle name="Comma 4 4 2 3 4" xfId="1764"/>
    <cellStyle name="Comma 4 4 2 4" xfId="1765"/>
    <cellStyle name="Comma 4 4 2 4 2" xfId="1766"/>
    <cellStyle name="Comma 4 4 2 4 2 2" xfId="1767"/>
    <cellStyle name="Comma 4 4 2 4 3" xfId="1768"/>
    <cellStyle name="Comma 4 4 2 4 4" xfId="1769"/>
    <cellStyle name="Comma 4 4 2 5" xfId="1770"/>
    <cellStyle name="Comma 4 4 2 5 2" xfId="1771"/>
    <cellStyle name="Comma 4 4 2 5 2 2" xfId="1772"/>
    <cellStyle name="Comma 4 4 2 5 3" xfId="1773"/>
    <cellStyle name="Comma 4 4 2 5 4" xfId="1774"/>
    <cellStyle name="Comma 4 4 2 6" xfId="1775"/>
    <cellStyle name="Comma 4 4 2 6 2" xfId="1776"/>
    <cellStyle name="Comma 4 4 2 6 3" xfId="1777"/>
    <cellStyle name="Comma 4 4 2 7" xfId="1778"/>
    <cellStyle name="Comma 4 4 2 7 2" xfId="1779"/>
    <cellStyle name="Comma 4 4 2 8" xfId="1780"/>
    <cellStyle name="Comma 4 4 2 9" xfId="1781"/>
    <cellStyle name="Comma 4 4 3" xfId="1782"/>
    <cellStyle name="Comma 4 4 3 2" xfId="1783"/>
    <cellStyle name="Comma 4 4 3 2 2" xfId="1784"/>
    <cellStyle name="Comma 4 4 3 3" xfId="1785"/>
    <cellStyle name="Comma 4 4 3 4" xfId="1786"/>
    <cellStyle name="Comma 4 4 4" xfId="1787"/>
    <cellStyle name="Comma 4 4 4 2" xfId="1788"/>
    <cellStyle name="Comma 4 4 4 2 2" xfId="1789"/>
    <cellStyle name="Comma 4 4 4 3" xfId="1790"/>
    <cellStyle name="Comma 4 4 4 4" xfId="1791"/>
    <cellStyle name="Comma 4 4 5" xfId="1792"/>
    <cellStyle name="Comma 4 4 5 2" xfId="1793"/>
    <cellStyle name="Comma 4 4 5 2 2" xfId="1794"/>
    <cellStyle name="Comma 4 4 5 3" xfId="1795"/>
    <cellStyle name="Comma 4 4 5 4" xfId="1796"/>
    <cellStyle name="Comma 4 4 6" xfId="1797"/>
    <cellStyle name="Comma 4 4 6 2" xfId="1798"/>
    <cellStyle name="Comma 4 4 6 2 2" xfId="1799"/>
    <cellStyle name="Comma 4 4 6 3" xfId="1800"/>
    <cellStyle name="Comma 4 4 6 4" xfId="1801"/>
    <cellStyle name="Comma 4 4 7" xfId="1802"/>
    <cellStyle name="Comma 4 4 7 2" xfId="1803"/>
    <cellStyle name="Comma 4 4 7 3" xfId="1804"/>
    <cellStyle name="Comma 4 4 8" xfId="1805"/>
    <cellStyle name="Comma 4 4 8 2" xfId="1806"/>
    <cellStyle name="Comma 4 4 9" xfId="1807"/>
    <cellStyle name="Comma 4 5" xfId="1808"/>
    <cellStyle name="Comma 4 5 2" xfId="1809"/>
    <cellStyle name="Comma 4 5 2 2" xfId="1810"/>
    <cellStyle name="Comma 4 5 2 2 2" xfId="1811"/>
    <cellStyle name="Comma 4 5 2 3" xfId="1812"/>
    <cellStyle name="Comma 4 5 2 4" xfId="1813"/>
    <cellStyle name="Comma 4 5 3" xfId="1814"/>
    <cellStyle name="Comma 4 5 3 2" xfId="1815"/>
    <cellStyle name="Comma 4 5 3 2 2" xfId="1816"/>
    <cellStyle name="Comma 4 5 3 3" xfId="1817"/>
    <cellStyle name="Comma 4 5 3 4" xfId="1818"/>
    <cellStyle name="Comma 4 5 4" xfId="1819"/>
    <cellStyle name="Comma 4 5 4 2" xfId="1820"/>
    <cellStyle name="Comma 4 5 4 2 2" xfId="1821"/>
    <cellStyle name="Comma 4 5 4 3" xfId="1822"/>
    <cellStyle name="Comma 4 5 4 4" xfId="1823"/>
    <cellStyle name="Comma 4 5 5" xfId="1824"/>
    <cellStyle name="Comma 4 5 5 2" xfId="1825"/>
    <cellStyle name="Comma 4 5 5 2 2" xfId="1826"/>
    <cellStyle name="Comma 4 5 5 3" xfId="1827"/>
    <cellStyle name="Comma 4 5 5 4" xfId="1828"/>
    <cellStyle name="Comma 4 5 6" xfId="1829"/>
    <cellStyle name="Comma 4 5 6 2" xfId="1830"/>
    <cellStyle name="Comma 4 5 6 3" xfId="1831"/>
    <cellStyle name="Comma 4 5 7" xfId="1832"/>
    <cellStyle name="Comma 4 5 7 2" xfId="1833"/>
    <cellStyle name="Comma 4 5 8" xfId="1834"/>
    <cellStyle name="Comma 4 5 9" xfId="1835"/>
    <cellStyle name="Comma 4 6" xfId="1836"/>
    <cellStyle name="Comma 4 6 2" xfId="1837"/>
    <cellStyle name="Comma 4 6 2 2" xfId="1838"/>
    <cellStyle name="Comma 4 6 3" xfId="1839"/>
    <cellStyle name="Comma 4 6 4" xfId="1840"/>
    <cellStyle name="Comma 4 7" xfId="1841"/>
    <cellStyle name="Comma 4 7 2" xfId="1842"/>
    <cellStyle name="Comma 4 7 2 2" xfId="1843"/>
    <cellStyle name="Comma 4 7 3" xfId="1844"/>
    <cellStyle name="Comma 4 7 4" xfId="1845"/>
    <cellStyle name="Comma 4 8" xfId="1846"/>
    <cellStyle name="Comma 4 8 2" xfId="1847"/>
    <cellStyle name="Comma 4 8 2 2" xfId="1848"/>
    <cellStyle name="Comma 4 8 3" xfId="1849"/>
    <cellStyle name="Comma 4 8 4" xfId="1850"/>
    <cellStyle name="Comma 4 9" xfId="1851"/>
    <cellStyle name="Comma 4 9 2" xfId="1852"/>
    <cellStyle name="Comma 4 9 2 2" xfId="1853"/>
    <cellStyle name="Comma 4 9 3" xfId="1854"/>
    <cellStyle name="Comma 4 9 4" xfId="1855"/>
    <cellStyle name="Comma 5" xfId="107"/>
    <cellStyle name="Comma 5 10" xfId="1857"/>
    <cellStyle name="Comma 5 10 2" xfId="1858"/>
    <cellStyle name="Comma 5 10 3" xfId="1859"/>
    <cellStyle name="Comma 5 11" xfId="1860"/>
    <cellStyle name="Comma 5 11 2" xfId="1861"/>
    <cellStyle name="Comma 5 12" xfId="1862"/>
    <cellStyle name="Comma 5 13" xfId="1863"/>
    <cellStyle name="Comma 5 14" xfId="2683"/>
    <cellStyle name="Comma 5 15" xfId="1856"/>
    <cellStyle name="Comma 5 2" xfId="1864"/>
    <cellStyle name="Comma 5 2 10" xfId="1865"/>
    <cellStyle name="Comma 5 2 2" xfId="1866"/>
    <cellStyle name="Comma 5 2 2 2" xfId="1867"/>
    <cellStyle name="Comma 5 2 2 2 2" xfId="1868"/>
    <cellStyle name="Comma 5 2 2 2 2 2" xfId="1869"/>
    <cellStyle name="Comma 5 2 2 2 3" xfId="1870"/>
    <cellStyle name="Comma 5 2 2 2 4" xfId="1871"/>
    <cellStyle name="Comma 5 2 2 3" xfId="1872"/>
    <cellStyle name="Comma 5 2 2 3 2" xfId="1873"/>
    <cellStyle name="Comma 5 2 2 3 2 2" xfId="1874"/>
    <cellStyle name="Comma 5 2 2 3 3" xfId="1875"/>
    <cellStyle name="Comma 5 2 2 3 4" xfId="1876"/>
    <cellStyle name="Comma 5 2 2 4" xfId="1877"/>
    <cellStyle name="Comma 5 2 2 4 2" xfId="1878"/>
    <cellStyle name="Comma 5 2 2 4 2 2" xfId="1879"/>
    <cellStyle name="Comma 5 2 2 4 3" xfId="1880"/>
    <cellStyle name="Comma 5 2 2 4 4" xfId="1881"/>
    <cellStyle name="Comma 5 2 2 5" xfId="1882"/>
    <cellStyle name="Comma 5 2 2 5 2" xfId="1883"/>
    <cellStyle name="Comma 5 2 2 5 2 2" xfId="1884"/>
    <cellStyle name="Comma 5 2 2 5 3" xfId="1885"/>
    <cellStyle name="Comma 5 2 2 5 4" xfId="1886"/>
    <cellStyle name="Comma 5 2 2 6" xfId="1887"/>
    <cellStyle name="Comma 5 2 2 6 2" xfId="1888"/>
    <cellStyle name="Comma 5 2 2 6 3" xfId="1889"/>
    <cellStyle name="Comma 5 2 2 7" xfId="1890"/>
    <cellStyle name="Comma 5 2 2 7 2" xfId="1891"/>
    <cellStyle name="Comma 5 2 2 8" xfId="1892"/>
    <cellStyle name="Comma 5 2 2 9" xfId="1893"/>
    <cellStyle name="Comma 5 2 3" xfId="1894"/>
    <cellStyle name="Comma 5 2 3 2" xfId="1895"/>
    <cellStyle name="Comma 5 2 3 2 2" xfId="1896"/>
    <cellStyle name="Comma 5 2 3 3" xfId="1897"/>
    <cellStyle name="Comma 5 2 3 4" xfId="1898"/>
    <cellStyle name="Comma 5 2 4" xfId="1899"/>
    <cellStyle name="Comma 5 2 4 2" xfId="1900"/>
    <cellStyle name="Comma 5 2 4 2 2" xfId="1901"/>
    <cellStyle name="Comma 5 2 4 3" xfId="1902"/>
    <cellStyle name="Comma 5 2 4 4" xfId="1903"/>
    <cellStyle name="Comma 5 2 5" xfId="1904"/>
    <cellStyle name="Comma 5 2 5 2" xfId="1905"/>
    <cellStyle name="Comma 5 2 5 2 2" xfId="1906"/>
    <cellStyle name="Comma 5 2 5 3" xfId="1907"/>
    <cellStyle name="Comma 5 2 5 4" xfId="1908"/>
    <cellStyle name="Comma 5 2 6" xfId="1909"/>
    <cellStyle name="Comma 5 2 6 2" xfId="1910"/>
    <cellStyle name="Comma 5 2 6 2 2" xfId="1911"/>
    <cellStyle name="Comma 5 2 6 3" xfId="1912"/>
    <cellStyle name="Comma 5 2 6 4" xfId="1913"/>
    <cellStyle name="Comma 5 2 7" xfId="1914"/>
    <cellStyle name="Comma 5 2 7 2" xfId="1915"/>
    <cellStyle name="Comma 5 2 7 3" xfId="1916"/>
    <cellStyle name="Comma 5 2 8" xfId="1917"/>
    <cellStyle name="Comma 5 2 8 2" xfId="1918"/>
    <cellStyle name="Comma 5 2 9" xfId="1919"/>
    <cellStyle name="Comma 5 3" xfId="1920"/>
    <cellStyle name="Comma 5 3 10" xfId="1921"/>
    <cellStyle name="Comma 5 3 2" xfId="1922"/>
    <cellStyle name="Comma 5 3 2 2" xfId="1923"/>
    <cellStyle name="Comma 5 3 2 2 2" xfId="1924"/>
    <cellStyle name="Comma 5 3 2 2 2 2" xfId="1925"/>
    <cellStyle name="Comma 5 3 2 2 3" xfId="1926"/>
    <cellStyle name="Comma 5 3 2 2 4" xfId="1927"/>
    <cellStyle name="Comma 5 3 2 3" xfId="1928"/>
    <cellStyle name="Comma 5 3 2 3 2" xfId="1929"/>
    <cellStyle name="Comma 5 3 2 3 2 2" xfId="1930"/>
    <cellStyle name="Comma 5 3 2 3 3" xfId="1931"/>
    <cellStyle name="Comma 5 3 2 3 4" xfId="1932"/>
    <cellStyle name="Comma 5 3 2 4" xfId="1933"/>
    <cellStyle name="Comma 5 3 2 4 2" xfId="1934"/>
    <cellStyle name="Comma 5 3 2 4 2 2" xfId="1935"/>
    <cellStyle name="Comma 5 3 2 4 3" xfId="1936"/>
    <cellStyle name="Comma 5 3 2 4 4" xfId="1937"/>
    <cellStyle name="Comma 5 3 2 5" xfId="1938"/>
    <cellStyle name="Comma 5 3 2 5 2" xfId="1939"/>
    <cellStyle name="Comma 5 3 2 5 2 2" xfId="1940"/>
    <cellStyle name="Comma 5 3 2 5 3" xfId="1941"/>
    <cellStyle name="Comma 5 3 2 5 4" xfId="1942"/>
    <cellStyle name="Comma 5 3 2 6" xfId="1943"/>
    <cellStyle name="Comma 5 3 2 6 2" xfId="1944"/>
    <cellStyle name="Comma 5 3 2 6 3" xfId="1945"/>
    <cellStyle name="Comma 5 3 2 7" xfId="1946"/>
    <cellStyle name="Comma 5 3 2 7 2" xfId="1947"/>
    <cellStyle name="Comma 5 3 2 8" xfId="1948"/>
    <cellStyle name="Comma 5 3 2 9" xfId="1949"/>
    <cellStyle name="Comma 5 3 3" xfId="1950"/>
    <cellStyle name="Comma 5 3 3 2" xfId="1951"/>
    <cellStyle name="Comma 5 3 3 2 2" xfId="1952"/>
    <cellStyle name="Comma 5 3 3 3" xfId="1953"/>
    <cellStyle name="Comma 5 3 3 4" xfId="1954"/>
    <cellStyle name="Comma 5 3 4" xfId="1955"/>
    <cellStyle name="Comma 5 3 4 2" xfId="1956"/>
    <cellStyle name="Comma 5 3 4 2 2" xfId="1957"/>
    <cellStyle name="Comma 5 3 4 3" xfId="1958"/>
    <cellStyle name="Comma 5 3 4 4" xfId="1959"/>
    <cellStyle name="Comma 5 3 5" xfId="1960"/>
    <cellStyle name="Comma 5 3 5 2" xfId="1961"/>
    <cellStyle name="Comma 5 3 5 2 2" xfId="1962"/>
    <cellStyle name="Comma 5 3 5 3" xfId="1963"/>
    <cellStyle name="Comma 5 3 5 4" xfId="1964"/>
    <cellStyle name="Comma 5 3 6" xfId="1965"/>
    <cellStyle name="Comma 5 3 6 2" xfId="1966"/>
    <cellStyle name="Comma 5 3 6 2 2" xfId="1967"/>
    <cellStyle name="Comma 5 3 6 3" xfId="1968"/>
    <cellStyle name="Comma 5 3 6 4" xfId="1969"/>
    <cellStyle name="Comma 5 3 7" xfId="1970"/>
    <cellStyle name="Comma 5 3 7 2" xfId="1971"/>
    <cellStyle name="Comma 5 3 7 3" xfId="1972"/>
    <cellStyle name="Comma 5 3 8" xfId="1973"/>
    <cellStyle name="Comma 5 3 8 2" xfId="1974"/>
    <cellStyle name="Comma 5 3 9" xfId="1975"/>
    <cellStyle name="Comma 5 4" xfId="1976"/>
    <cellStyle name="Comma 5 4 10" xfId="1977"/>
    <cellStyle name="Comma 5 4 2" xfId="1978"/>
    <cellStyle name="Comma 5 4 2 2" xfId="1979"/>
    <cellStyle name="Comma 5 4 2 2 2" xfId="1980"/>
    <cellStyle name="Comma 5 4 2 2 2 2" xfId="1981"/>
    <cellStyle name="Comma 5 4 2 2 3" xfId="1982"/>
    <cellStyle name="Comma 5 4 2 2 4" xfId="1983"/>
    <cellStyle name="Comma 5 4 2 3" xfId="1984"/>
    <cellStyle name="Comma 5 4 2 3 2" xfId="1985"/>
    <cellStyle name="Comma 5 4 2 3 2 2" xfId="1986"/>
    <cellStyle name="Comma 5 4 2 3 3" xfId="1987"/>
    <cellStyle name="Comma 5 4 2 3 4" xfId="1988"/>
    <cellStyle name="Comma 5 4 2 4" xfId="1989"/>
    <cellStyle name="Comma 5 4 2 4 2" xfId="1990"/>
    <cellStyle name="Comma 5 4 2 4 2 2" xfId="1991"/>
    <cellStyle name="Comma 5 4 2 4 3" xfId="1992"/>
    <cellStyle name="Comma 5 4 2 4 4" xfId="1993"/>
    <cellStyle name="Comma 5 4 2 5" xfId="1994"/>
    <cellStyle name="Comma 5 4 2 5 2" xfId="1995"/>
    <cellStyle name="Comma 5 4 2 5 2 2" xfId="1996"/>
    <cellStyle name="Comma 5 4 2 5 3" xfId="1997"/>
    <cellStyle name="Comma 5 4 2 5 4" xfId="1998"/>
    <cellStyle name="Comma 5 4 2 6" xfId="1999"/>
    <cellStyle name="Comma 5 4 2 6 2" xfId="2000"/>
    <cellStyle name="Comma 5 4 2 6 3" xfId="2001"/>
    <cellStyle name="Comma 5 4 2 7" xfId="2002"/>
    <cellStyle name="Comma 5 4 2 7 2" xfId="2003"/>
    <cellStyle name="Comma 5 4 2 8" xfId="2004"/>
    <cellStyle name="Comma 5 4 2 9" xfId="2005"/>
    <cellStyle name="Comma 5 4 3" xfId="2006"/>
    <cellStyle name="Comma 5 4 3 2" xfId="2007"/>
    <cellStyle name="Comma 5 4 3 2 2" xfId="2008"/>
    <cellStyle name="Comma 5 4 3 3" xfId="2009"/>
    <cellStyle name="Comma 5 4 3 4" xfId="2010"/>
    <cellStyle name="Comma 5 4 4" xfId="2011"/>
    <cellStyle name="Comma 5 4 4 2" xfId="2012"/>
    <cellStyle name="Comma 5 4 4 2 2" xfId="2013"/>
    <cellStyle name="Comma 5 4 4 3" xfId="2014"/>
    <cellStyle name="Comma 5 4 4 4" xfId="2015"/>
    <cellStyle name="Comma 5 4 5" xfId="2016"/>
    <cellStyle name="Comma 5 4 5 2" xfId="2017"/>
    <cellStyle name="Comma 5 4 5 2 2" xfId="2018"/>
    <cellStyle name="Comma 5 4 5 3" xfId="2019"/>
    <cellStyle name="Comma 5 4 5 4" xfId="2020"/>
    <cellStyle name="Comma 5 4 6" xfId="2021"/>
    <cellStyle name="Comma 5 4 6 2" xfId="2022"/>
    <cellStyle name="Comma 5 4 6 2 2" xfId="2023"/>
    <cellStyle name="Comma 5 4 6 3" xfId="2024"/>
    <cellStyle name="Comma 5 4 6 4" xfId="2025"/>
    <cellStyle name="Comma 5 4 7" xfId="2026"/>
    <cellStyle name="Comma 5 4 7 2" xfId="2027"/>
    <cellStyle name="Comma 5 4 7 3" xfId="2028"/>
    <cellStyle name="Comma 5 4 8" xfId="2029"/>
    <cellStyle name="Comma 5 4 8 2" xfId="2030"/>
    <cellStyle name="Comma 5 4 9" xfId="2031"/>
    <cellStyle name="Comma 5 5" xfId="2032"/>
    <cellStyle name="Comma 5 5 2" xfId="2033"/>
    <cellStyle name="Comma 5 5 2 2" xfId="2034"/>
    <cellStyle name="Comma 5 5 2 2 2" xfId="2035"/>
    <cellStyle name="Comma 5 5 2 3" xfId="2036"/>
    <cellStyle name="Comma 5 5 2 4" xfId="2037"/>
    <cellStyle name="Comma 5 5 3" xfId="2038"/>
    <cellStyle name="Comma 5 5 3 2" xfId="2039"/>
    <cellStyle name="Comma 5 5 3 2 2" xfId="2040"/>
    <cellStyle name="Comma 5 5 3 3" xfId="2041"/>
    <cellStyle name="Comma 5 5 3 4" xfId="2042"/>
    <cellStyle name="Comma 5 5 4" xfId="2043"/>
    <cellStyle name="Comma 5 5 4 2" xfId="2044"/>
    <cellStyle name="Comma 5 5 4 2 2" xfId="2045"/>
    <cellStyle name="Comma 5 5 4 3" xfId="2046"/>
    <cellStyle name="Comma 5 5 4 4" xfId="2047"/>
    <cellStyle name="Comma 5 5 5" xfId="2048"/>
    <cellStyle name="Comma 5 5 5 2" xfId="2049"/>
    <cellStyle name="Comma 5 5 5 2 2" xfId="2050"/>
    <cellStyle name="Comma 5 5 5 3" xfId="2051"/>
    <cellStyle name="Comma 5 5 5 4" xfId="2052"/>
    <cellStyle name="Comma 5 5 6" xfId="2053"/>
    <cellStyle name="Comma 5 5 6 2" xfId="2054"/>
    <cellStyle name="Comma 5 5 6 3" xfId="2055"/>
    <cellStyle name="Comma 5 5 7" xfId="2056"/>
    <cellStyle name="Comma 5 5 7 2" xfId="2057"/>
    <cellStyle name="Comma 5 5 8" xfId="2058"/>
    <cellStyle name="Comma 5 5 9" xfId="2059"/>
    <cellStyle name="Comma 5 6" xfId="2060"/>
    <cellStyle name="Comma 5 6 2" xfId="2061"/>
    <cellStyle name="Comma 5 6 2 2" xfId="2062"/>
    <cellStyle name="Comma 5 6 3" xfId="2063"/>
    <cellStyle name="Comma 5 6 4" xfId="2064"/>
    <cellStyle name="Comma 5 7" xfId="2065"/>
    <cellStyle name="Comma 5 7 2" xfId="2066"/>
    <cellStyle name="Comma 5 7 2 2" xfId="2067"/>
    <cellStyle name="Comma 5 7 3" xfId="2068"/>
    <cellStyle name="Comma 5 7 4" xfId="2069"/>
    <cellStyle name="Comma 5 8" xfId="2070"/>
    <cellStyle name="Comma 5 8 2" xfId="2071"/>
    <cellStyle name="Comma 5 8 2 2" xfId="2072"/>
    <cellStyle name="Comma 5 8 3" xfId="2073"/>
    <cellStyle name="Comma 5 8 4" xfId="2074"/>
    <cellStyle name="Comma 5 9" xfId="2075"/>
    <cellStyle name="Comma 5 9 2" xfId="2076"/>
    <cellStyle name="Comma 5 9 2 2" xfId="2077"/>
    <cellStyle name="Comma 5 9 3" xfId="2078"/>
    <cellStyle name="Comma 5 9 4" xfId="2079"/>
    <cellStyle name="Comma 6" xfId="2080"/>
    <cellStyle name="Comma 6 10" xfId="2081"/>
    <cellStyle name="Comma 6 10 2" xfId="2082"/>
    <cellStyle name="Comma 6 10 3" xfId="2083"/>
    <cellStyle name="Comma 6 11" xfId="2084"/>
    <cellStyle name="Comma 6 11 2" xfId="2085"/>
    <cellStyle name="Comma 6 12" xfId="2086"/>
    <cellStyle name="Comma 6 13" xfId="2087"/>
    <cellStyle name="Comma 6 2" xfId="2088"/>
    <cellStyle name="Comma 6 2 10" xfId="2089"/>
    <cellStyle name="Comma 6 2 2" xfId="2090"/>
    <cellStyle name="Comma 6 2 2 2" xfId="2091"/>
    <cellStyle name="Comma 6 2 2 2 2" xfId="2092"/>
    <cellStyle name="Comma 6 2 2 2 2 2" xfId="2093"/>
    <cellStyle name="Comma 6 2 2 2 3" xfId="2094"/>
    <cellStyle name="Comma 6 2 2 2 4" xfId="2095"/>
    <cellStyle name="Comma 6 2 2 3" xfId="2096"/>
    <cellStyle name="Comma 6 2 2 3 2" xfId="2097"/>
    <cellStyle name="Comma 6 2 2 3 2 2" xfId="2098"/>
    <cellStyle name="Comma 6 2 2 3 3" xfId="2099"/>
    <cellStyle name="Comma 6 2 2 3 4" xfId="2100"/>
    <cellStyle name="Comma 6 2 2 4" xfId="2101"/>
    <cellStyle name="Comma 6 2 2 4 2" xfId="2102"/>
    <cellStyle name="Comma 6 2 2 4 2 2" xfId="2103"/>
    <cellStyle name="Comma 6 2 2 4 3" xfId="2104"/>
    <cellStyle name="Comma 6 2 2 4 4" xfId="2105"/>
    <cellStyle name="Comma 6 2 2 5" xfId="2106"/>
    <cellStyle name="Comma 6 2 2 5 2" xfId="2107"/>
    <cellStyle name="Comma 6 2 2 5 2 2" xfId="2108"/>
    <cellStyle name="Comma 6 2 2 5 3" xfId="2109"/>
    <cellStyle name="Comma 6 2 2 5 4" xfId="2110"/>
    <cellStyle name="Comma 6 2 2 6" xfId="2111"/>
    <cellStyle name="Comma 6 2 2 6 2" xfId="2112"/>
    <cellStyle name="Comma 6 2 2 6 3" xfId="2113"/>
    <cellStyle name="Comma 6 2 2 7" xfId="2114"/>
    <cellStyle name="Comma 6 2 2 7 2" xfId="2115"/>
    <cellStyle name="Comma 6 2 2 8" xfId="2116"/>
    <cellStyle name="Comma 6 2 2 9" xfId="2117"/>
    <cellStyle name="Comma 6 2 3" xfId="2118"/>
    <cellStyle name="Comma 6 2 3 2" xfId="2119"/>
    <cellStyle name="Comma 6 2 3 2 2" xfId="2120"/>
    <cellStyle name="Comma 6 2 3 3" xfId="2121"/>
    <cellStyle name="Comma 6 2 3 4" xfId="2122"/>
    <cellStyle name="Comma 6 2 4" xfId="2123"/>
    <cellStyle name="Comma 6 2 4 2" xfId="2124"/>
    <cellStyle name="Comma 6 2 4 2 2" xfId="2125"/>
    <cellStyle name="Comma 6 2 4 3" xfId="2126"/>
    <cellStyle name="Comma 6 2 4 4" xfId="2127"/>
    <cellStyle name="Comma 6 2 5" xfId="2128"/>
    <cellStyle name="Comma 6 2 5 2" xfId="2129"/>
    <cellStyle name="Comma 6 2 5 2 2" xfId="2130"/>
    <cellStyle name="Comma 6 2 5 3" xfId="2131"/>
    <cellStyle name="Comma 6 2 5 4" xfId="2132"/>
    <cellStyle name="Comma 6 2 6" xfId="2133"/>
    <cellStyle name="Comma 6 2 6 2" xfId="2134"/>
    <cellStyle name="Comma 6 2 6 2 2" xfId="2135"/>
    <cellStyle name="Comma 6 2 6 3" xfId="2136"/>
    <cellStyle name="Comma 6 2 6 4" xfId="2137"/>
    <cellStyle name="Comma 6 2 7" xfId="2138"/>
    <cellStyle name="Comma 6 2 7 2" xfId="2139"/>
    <cellStyle name="Comma 6 2 7 3" xfId="2140"/>
    <cellStyle name="Comma 6 2 8" xfId="2141"/>
    <cellStyle name="Comma 6 2 8 2" xfId="2142"/>
    <cellStyle name="Comma 6 2 9" xfId="2143"/>
    <cellStyle name="Comma 6 3" xfId="2144"/>
    <cellStyle name="Comma 6 3 10" xfId="2145"/>
    <cellStyle name="Comma 6 3 2" xfId="2146"/>
    <cellStyle name="Comma 6 3 2 2" xfId="2147"/>
    <cellStyle name="Comma 6 3 2 2 2" xfId="2148"/>
    <cellStyle name="Comma 6 3 2 2 2 2" xfId="2149"/>
    <cellStyle name="Comma 6 3 2 2 3" xfId="2150"/>
    <cellStyle name="Comma 6 3 2 2 4" xfId="2151"/>
    <cellStyle name="Comma 6 3 2 3" xfId="2152"/>
    <cellStyle name="Comma 6 3 2 3 2" xfId="2153"/>
    <cellStyle name="Comma 6 3 2 3 2 2" xfId="2154"/>
    <cellStyle name="Comma 6 3 2 3 3" xfId="2155"/>
    <cellStyle name="Comma 6 3 2 3 4" xfId="2156"/>
    <cellStyle name="Comma 6 3 2 4" xfId="2157"/>
    <cellStyle name="Comma 6 3 2 4 2" xfId="2158"/>
    <cellStyle name="Comma 6 3 2 4 2 2" xfId="2159"/>
    <cellStyle name="Comma 6 3 2 4 3" xfId="2160"/>
    <cellStyle name="Comma 6 3 2 4 4" xfId="2161"/>
    <cellStyle name="Comma 6 3 2 5" xfId="2162"/>
    <cellStyle name="Comma 6 3 2 5 2" xfId="2163"/>
    <cellStyle name="Comma 6 3 2 5 2 2" xfId="2164"/>
    <cellStyle name="Comma 6 3 2 5 3" xfId="2165"/>
    <cellStyle name="Comma 6 3 2 5 4" xfId="2166"/>
    <cellStyle name="Comma 6 3 2 6" xfId="2167"/>
    <cellStyle name="Comma 6 3 2 6 2" xfId="2168"/>
    <cellStyle name="Comma 6 3 2 6 3" xfId="2169"/>
    <cellStyle name="Comma 6 3 2 7" xfId="2170"/>
    <cellStyle name="Comma 6 3 2 7 2" xfId="2171"/>
    <cellStyle name="Comma 6 3 2 8" xfId="2172"/>
    <cellStyle name="Comma 6 3 2 9" xfId="2173"/>
    <cellStyle name="Comma 6 3 3" xfId="2174"/>
    <cellStyle name="Comma 6 3 3 2" xfId="2175"/>
    <cellStyle name="Comma 6 3 3 2 2" xfId="2176"/>
    <cellStyle name="Comma 6 3 3 3" xfId="2177"/>
    <cellStyle name="Comma 6 3 3 4" xfId="2178"/>
    <cellStyle name="Comma 6 3 4" xfId="2179"/>
    <cellStyle name="Comma 6 3 4 2" xfId="2180"/>
    <cellStyle name="Comma 6 3 4 2 2" xfId="2181"/>
    <cellStyle name="Comma 6 3 4 3" xfId="2182"/>
    <cellStyle name="Comma 6 3 4 4" xfId="2183"/>
    <cellStyle name="Comma 6 3 5" xfId="2184"/>
    <cellStyle name="Comma 6 3 5 2" xfId="2185"/>
    <cellStyle name="Comma 6 3 5 2 2" xfId="2186"/>
    <cellStyle name="Comma 6 3 5 3" xfId="2187"/>
    <cellStyle name="Comma 6 3 5 4" xfId="2188"/>
    <cellStyle name="Comma 6 3 6" xfId="2189"/>
    <cellStyle name="Comma 6 3 6 2" xfId="2190"/>
    <cellStyle name="Comma 6 3 6 2 2" xfId="2191"/>
    <cellStyle name="Comma 6 3 6 3" xfId="2192"/>
    <cellStyle name="Comma 6 3 6 4" xfId="2193"/>
    <cellStyle name="Comma 6 3 7" xfId="2194"/>
    <cellStyle name="Comma 6 3 7 2" xfId="2195"/>
    <cellStyle name="Comma 6 3 7 3" xfId="2196"/>
    <cellStyle name="Comma 6 3 8" xfId="2197"/>
    <cellStyle name="Comma 6 3 8 2" xfId="2198"/>
    <cellStyle name="Comma 6 3 9" xfId="2199"/>
    <cellStyle name="Comma 6 4" xfId="2200"/>
    <cellStyle name="Comma 6 4 10" xfId="2201"/>
    <cellStyle name="Comma 6 4 2" xfId="2202"/>
    <cellStyle name="Comma 6 4 2 2" xfId="2203"/>
    <cellStyle name="Comma 6 4 2 2 2" xfId="2204"/>
    <cellStyle name="Comma 6 4 2 2 2 2" xfId="2205"/>
    <cellStyle name="Comma 6 4 2 2 3" xfId="2206"/>
    <cellStyle name="Comma 6 4 2 2 4" xfId="2207"/>
    <cellStyle name="Comma 6 4 2 3" xfId="2208"/>
    <cellStyle name="Comma 6 4 2 3 2" xfId="2209"/>
    <cellStyle name="Comma 6 4 2 3 2 2" xfId="2210"/>
    <cellStyle name="Comma 6 4 2 3 3" xfId="2211"/>
    <cellStyle name="Comma 6 4 2 3 4" xfId="2212"/>
    <cellStyle name="Comma 6 4 2 4" xfId="2213"/>
    <cellStyle name="Comma 6 4 2 4 2" xfId="2214"/>
    <cellStyle name="Comma 6 4 2 4 2 2" xfId="2215"/>
    <cellStyle name="Comma 6 4 2 4 3" xfId="2216"/>
    <cellStyle name="Comma 6 4 2 4 4" xfId="2217"/>
    <cellStyle name="Comma 6 4 2 5" xfId="2218"/>
    <cellStyle name="Comma 6 4 2 5 2" xfId="2219"/>
    <cellStyle name="Comma 6 4 2 5 2 2" xfId="2220"/>
    <cellStyle name="Comma 6 4 2 5 3" xfId="2221"/>
    <cellStyle name="Comma 6 4 2 5 4" xfId="2222"/>
    <cellStyle name="Comma 6 4 2 6" xfId="2223"/>
    <cellStyle name="Comma 6 4 2 6 2" xfId="2224"/>
    <cellStyle name="Comma 6 4 2 6 3" xfId="2225"/>
    <cellStyle name="Comma 6 4 2 7" xfId="2226"/>
    <cellStyle name="Comma 6 4 2 7 2" xfId="2227"/>
    <cellStyle name="Comma 6 4 2 8" xfId="2228"/>
    <cellStyle name="Comma 6 4 2 9" xfId="2229"/>
    <cellStyle name="Comma 6 4 3" xfId="2230"/>
    <cellStyle name="Comma 6 4 3 2" xfId="2231"/>
    <cellStyle name="Comma 6 4 3 2 2" xfId="2232"/>
    <cellStyle name="Comma 6 4 3 3" xfId="2233"/>
    <cellStyle name="Comma 6 4 3 4" xfId="2234"/>
    <cellStyle name="Comma 6 4 4" xfId="2235"/>
    <cellStyle name="Comma 6 4 4 2" xfId="2236"/>
    <cellStyle name="Comma 6 4 4 2 2" xfId="2237"/>
    <cellStyle name="Comma 6 4 4 3" xfId="2238"/>
    <cellStyle name="Comma 6 4 4 4" xfId="2239"/>
    <cellStyle name="Comma 6 4 5" xfId="2240"/>
    <cellStyle name="Comma 6 4 5 2" xfId="2241"/>
    <cellStyle name="Comma 6 4 5 2 2" xfId="2242"/>
    <cellStyle name="Comma 6 4 5 3" xfId="2243"/>
    <cellStyle name="Comma 6 4 5 4" xfId="2244"/>
    <cellStyle name="Comma 6 4 6" xfId="2245"/>
    <cellStyle name="Comma 6 4 6 2" xfId="2246"/>
    <cellStyle name="Comma 6 4 6 2 2" xfId="2247"/>
    <cellStyle name="Comma 6 4 6 3" xfId="2248"/>
    <cellStyle name="Comma 6 4 6 4" xfId="2249"/>
    <cellStyle name="Comma 6 4 7" xfId="2250"/>
    <cellStyle name="Comma 6 4 7 2" xfId="2251"/>
    <cellStyle name="Comma 6 4 7 3" xfId="2252"/>
    <cellStyle name="Comma 6 4 8" xfId="2253"/>
    <cellStyle name="Comma 6 4 8 2" xfId="2254"/>
    <cellStyle name="Comma 6 4 9" xfId="2255"/>
    <cellStyle name="Comma 6 5" xfId="2256"/>
    <cellStyle name="Comma 6 5 2" xfId="2257"/>
    <cellStyle name="Comma 6 5 2 2" xfId="2258"/>
    <cellStyle name="Comma 6 5 2 2 2" xfId="2259"/>
    <cellStyle name="Comma 6 5 2 3" xfId="2260"/>
    <cellStyle name="Comma 6 5 2 4" xfId="2261"/>
    <cellStyle name="Comma 6 5 3" xfId="2262"/>
    <cellStyle name="Comma 6 5 3 2" xfId="2263"/>
    <cellStyle name="Comma 6 5 3 2 2" xfId="2264"/>
    <cellStyle name="Comma 6 5 3 3" xfId="2265"/>
    <cellStyle name="Comma 6 5 3 4" xfId="2266"/>
    <cellStyle name="Comma 6 5 4" xfId="2267"/>
    <cellStyle name="Comma 6 5 4 2" xfId="2268"/>
    <cellStyle name="Comma 6 5 4 2 2" xfId="2269"/>
    <cellStyle name="Comma 6 5 4 3" xfId="2270"/>
    <cellStyle name="Comma 6 5 4 4" xfId="2271"/>
    <cellStyle name="Comma 6 5 5" xfId="2272"/>
    <cellStyle name="Comma 6 5 5 2" xfId="2273"/>
    <cellStyle name="Comma 6 5 5 2 2" xfId="2274"/>
    <cellStyle name="Comma 6 5 5 3" xfId="2275"/>
    <cellStyle name="Comma 6 5 5 4" xfId="2276"/>
    <cellStyle name="Comma 6 5 6" xfId="2277"/>
    <cellStyle name="Comma 6 5 6 2" xfId="2278"/>
    <cellStyle name="Comma 6 5 6 3" xfId="2279"/>
    <cellStyle name="Comma 6 5 7" xfId="2280"/>
    <cellStyle name="Comma 6 5 7 2" xfId="2281"/>
    <cellStyle name="Comma 6 5 8" xfId="2282"/>
    <cellStyle name="Comma 6 5 9" xfId="2283"/>
    <cellStyle name="Comma 6 6" xfId="2284"/>
    <cellStyle name="Comma 6 6 2" xfId="2285"/>
    <cellStyle name="Comma 6 6 2 2" xfId="2286"/>
    <cellStyle name="Comma 6 6 3" xfId="2287"/>
    <cellStyle name="Comma 6 6 4" xfId="2288"/>
    <cellStyle name="Comma 6 7" xfId="2289"/>
    <cellStyle name="Comma 6 7 2" xfId="2290"/>
    <cellStyle name="Comma 6 7 2 2" xfId="2291"/>
    <cellStyle name="Comma 6 7 3" xfId="2292"/>
    <cellStyle name="Comma 6 7 4" xfId="2293"/>
    <cellStyle name="Comma 6 8" xfId="2294"/>
    <cellStyle name="Comma 6 8 2" xfId="2295"/>
    <cellStyle name="Comma 6 8 2 2" xfId="2296"/>
    <cellStyle name="Comma 6 8 3" xfId="2297"/>
    <cellStyle name="Comma 6 8 4" xfId="2298"/>
    <cellStyle name="Comma 6 9" xfId="2299"/>
    <cellStyle name="Comma 6 9 2" xfId="2300"/>
    <cellStyle name="Comma 6 9 2 2" xfId="2301"/>
    <cellStyle name="Comma 6 9 3" xfId="2302"/>
    <cellStyle name="Comma 6 9 4" xfId="2303"/>
    <cellStyle name="Comma 7" xfId="2304"/>
    <cellStyle name="Comma 7 10" xfId="2305"/>
    <cellStyle name="Comma 7 10 2" xfId="2306"/>
    <cellStyle name="Comma 7 10 3" xfId="2307"/>
    <cellStyle name="Comma 7 11" xfId="2308"/>
    <cellStyle name="Comma 7 11 2" xfId="2309"/>
    <cellStyle name="Comma 7 12" xfId="2310"/>
    <cellStyle name="Comma 7 13" xfId="2311"/>
    <cellStyle name="Comma 7 2" xfId="2312"/>
    <cellStyle name="Comma 7 2 10" xfId="2313"/>
    <cellStyle name="Comma 7 2 2" xfId="2314"/>
    <cellStyle name="Comma 7 2 2 2" xfId="2315"/>
    <cellStyle name="Comma 7 2 2 2 2" xfId="2316"/>
    <cellStyle name="Comma 7 2 2 2 2 2" xfId="2317"/>
    <cellStyle name="Comma 7 2 2 2 3" xfId="2318"/>
    <cellStyle name="Comma 7 2 2 2 4" xfId="2319"/>
    <cellStyle name="Comma 7 2 2 3" xfId="2320"/>
    <cellStyle name="Comma 7 2 2 3 2" xfId="2321"/>
    <cellStyle name="Comma 7 2 2 3 2 2" xfId="2322"/>
    <cellStyle name="Comma 7 2 2 3 3" xfId="2323"/>
    <cellStyle name="Comma 7 2 2 3 4" xfId="2324"/>
    <cellStyle name="Comma 7 2 2 4" xfId="2325"/>
    <cellStyle name="Comma 7 2 2 4 2" xfId="2326"/>
    <cellStyle name="Comma 7 2 2 4 2 2" xfId="2327"/>
    <cellStyle name="Comma 7 2 2 4 3" xfId="2328"/>
    <cellStyle name="Comma 7 2 2 4 4" xfId="2329"/>
    <cellStyle name="Comma 7 2 2 5" xfId="2330"/>
    <cellStyle name="Comma 7 2 2 5 2" xfId="2331"/>
    <cellStyle name="Comma 7 2 2 5 2 2" xfId="2332"/>
    <cellStyle name="Comma 7 2 2 5 3" xfId="2333"/>
    <cellStyle name="Comma 7 2 2 5 4" xfId="2334"/>
    <cellStyle name="Comma 7 2 2 6" xfId="2335"/>
    <cellStyle name="Comma 7 2 2 6 2" xfId="2336"/>
    <cellStyle name="Comma 7 2 2 6 3" xfId="2337"/>
    <cellStyle name="Comma 7 2 2 7" xfId="2338"/>
    <cellStyle name="Comma 7 2 2 7 2" xfId="2339"/>
    <cellStyle name="Comma 7 2 2 8" xfId="2340"/>
    <cellStyle name="Comma 7 2 2 9" xfId="2341"/>
    <cellStyle name="Comma 7 2 3" xfId="2342"/>
    <cellStyle name="Comma 7 2 3 2" xfId="2343"/>
    <cellStyle name="Comma 7 2 3 2 2" xfId="2344"/>
    <cellStyle name="Comma 7 2 3 3" xfId="2345"/>
    <cellStyle name="Comma 7 2 3 4" xfId="2346"/>
    <cellStyle name="Comma 7 2 4" xfId="2347"/>
    <cellStyle name="Comma 7 2 4 2" xfId="2348"/>
    <cellStyle name="Comma 7 2 4 2 2" xfId="2349"/>
    <cellStyle name="Comma 7 2 4 3" xfId="2350"/>
    <cellStyle name="Comma 7 2 4 4" xfId="2351"/>
    <cellStyle name="Comma 7 2 5" xfId="2352"/>
    <cellStyle name="Comma 7 2 5 2" xfId="2353"/>
    <cellStyle name="Comma 7 2 5 2 2" xfId="2354"/>
    <cellStyle name="Comma 7 2 5 3" xfId="2355"/>
    <cellStyle name="Comma 7 2 5 4" xfId="2356"/>
    <cellStyle name="Comma 7 2 6" xfId="2357"/>
    <cellStyle name="Comma 7 2 6 2" xfId="2358"/>
    <cellStyle name="Comma 7 2 6 2 2" xfId="2359"/>
    <cellStyle name="Comma 7 2 6 3" xfId="2360"/>
    <cellStyle name="Comma 7 2 6 4" xfId="2361"/>
    <cellStyle name="Comma 7 2 7" xfId="2362"/>
    <cellStyle name="Comma 7 2 7 2" xfId="2363"/>
    <cellStyle name="Comma 7 2 7 3" xfId="2364"/>
    <cellStyle name="Comma 7 2 8" xfId="2365"/>
    <cellStyle name="Comma 7 2 8 2" xfId="2366"/>
    <cellStyle name="Comma 7 2 9" xfId="2367"/>
    <cellStyle name="Comma 7 3" xfId="2368"/>
    <cellStyle name="Comma 7 3 10" xfId="2369"/>
    <cellStyle name="Comma 7 3 2" xfId="2370"/>
    <cellStyle name="Comma 7 3 2 2" xfId="2371"/>
    <cellStyle name="Comma 7 3 2 2 2" xfId="2372"/>
    <cellStyle name="Comma 7 3 2 2 2 2" xfId="2373"/>
    <cellStyle name="Comma 7 3 2 2 3" xfId="2374"/>
    <cellStyle name="Comma 7 3 2 2 4" xfId="2375"/>
    <cellStyle name="Comma 7 3 2 3" xfId="2376"/>
    <cellStyle name="Comma 7 3 2 3 2" xfId="2377"/>
    <cellStyle name="Comma 7 3 2 3 2 2" xfId="2378"/>
    <cellStyle name="Comma 7 3 2 3 3" xfId="2379"/>
    <cellStyle name="Comma 7 3 2 3 4" xfId="2380"/>
    <cellStyle name="Comma 7 3 2 4" xfId="2381"/>
    <cellStyle name="Comma 7 3 2 4 2" xfId="2382"/>
    <cellStyle name="Comma 7 3 2 4 2 2" xfId="2383"/>
    <cellStyle name="Comma 7 3 2 4 3" xfId="2384"/>
    <cellStyle name="Comma 7 3 2 4 4" xfId="2385"/>
    <cellStyle name="Comma 7 3 2 5" xfId="2386"/>
    <cellStyle name="Comma 7 3 2 5 2" xfId="2387"/>
    <cellStyle name="Comma 7 3 2 5 2 2" xfId="2388"/>
    <cellStyle name="Comma 7 3 2 5 3" xfId="2389"/>
    <cellStyle name="Comma 7 3 2 5 4" xfId="2390"/>
    <cellStyle name="Comma 7 3 2 6" xfId="2391"/>
    <cellStyle name="Comma 7 3 2 6 2" xfId="2392"/>
    <cellStyle name="Comma 7 3 2 6 3" xfId="2393"/>
    <cellStyle name="Comma 7 3 2 7" xfId="2394"/>
    <cellStyle name="Comma 7 3 2 7 2" xfId="2395"/>
    <cellStyle name="Comma 7 3 2 8" xfId="2396"/>
    <cellStyle name="Comma 7 3 2 9" xfId="2397"/>
    <cellStyle name="Comma 7 3 3" xfId="2398"/>
    <cellStyle name="Comma 7 3 3 2" xfId="2399"/>
    <cellStyle name="Comma 7 3 3 2 2" xfId="2400"/>
    <cellStyle name="Comma 7 3 3 3" xfId="2401"/>
    <cellStyle name="Comma 7 3 3 4" xfId="2402"/>
    <cellStyle name="Comma 7 3 4" xfId="2403"/>
    <cellStyle name="Comma 7 3 4 2" xfId="2404"/>
    <cellStyle name="Comma 7 3 4 2 2" xfId="2405"/>
    <cellStyle name="Comma 7 3 4 3" xfId="2406"/>
    <cellStyle name="Comma 7 3 4 4" xfId="2407"/>
    <cellStyle name="Comma 7 3 5" xfId="2408"/>
    <cellStyle name="Comma 7 3 5 2" xfId="2409"/>
    <cellStyle name="Comma 7 3 5 2 2" xfId="2410"/>
    <cellStyle name="Comma 7 3 5 3" xfId="2411"/>
    <cellStyle name="Comma 7 3 5 4" xfId="2412"/>
    <cellStyle name="Comma 7 3 6" xfId="2413"/>
    <cellStyle name="Comma 7 3 6 2" xfId="2414"/>
    <cellStyle name="Comma 7 3 6 2 2" xfId="2415"/>
    <cellStyle name="Comma 7 3 6 3" xfId="2416"/>
    <cellStyle name="Comma 7 3 6 4" xfId="2417"/>
    <cellStyle name="Comma 7 3 7" xfId="2418"/>
    <cellStyle name="Comma 7 3 7 2" xfId="2419"/>
    <cellStyle name="Comma 7 3 7 3" xfId="2420"/>
    <cellStyle name="Comma 7 3 8" xfId="2421"/>
    <cellStyle name="Comma 7 3 8 2" xfId="2422"/>
    <cellStyle name="Comma 7 3 9" xfId="2423"/>
    <cellStyle name="Comma 7 4" xfId="2424"/>
    <cellStyle name="Comma 7 4 10" xfId="2425"/>
    <cellStyle name="Comma 7 4 2" xfId="2426"/>
    <cellStyle name="Comma 7 4 2 2" xfId="2427"/>
    <cellStyle name="Comma 7 4 2 2 2" xfId="2428"/>
    <cellStyle name="Comma 7 4 2 2 2 2" xfId="2429"/>
    <cellStyle name="Comma 7 4 2 2 3" xfId="2430"/>
    <cellStyle name="Comma 7 4 2 2 4" xfId="2431"/>
    <cellStyle name="Comma 7 4 2 3" xfId="2432"/>
    <cellStyle name="Comma 7 4 2 3 2" xfId="2433"/>
    <cellStyle name="Comma 7 4 2 3 2 2" xfId="2434"/>
    <cellStyle name="Comma 7 4 2 3 3" xfId="2435"/>
    <cellStyle name="Comma 7 4 2 3 4" xfId="2436"/>
    <cellStyle name="Comma 7 4 2 4" xfId="2437"/>
    <cellStyle name="Comma 7 4 2 4 2" xfId="2438"/>
    <cellStyle name="Comma 7 4 2 4 2 2" xfId="2439"/>
    <cellStyle name="Comma 7 4 2 4 3" xfId="2440"/>
    <cellStyle name="Comma 7 4 2 4 4" xfId="2441"/>
    <cellStyle name="Comma 7 4 2 5" xfId="2442"/>
    <cellStyle name="Comma 7 4 2 5 2" xfId="2443"/>
    <cellStyle name="Comma 7 4 2 5 2 2" xfId="2444"/>
    <cellStyle name="Comma 7 4 2 5 3" xfId="2445"/>
    <cellStyle name="Comma 7 4 2 5 4" xfId="2446"/>
    <cellStyle name="Comma 7 4 2 6" xfId="2447"/>
    <cellStyle name="Comma 7 4 2 6 2" xfId="2448"/>
    <cellStyle name="Comma 7 4 2 6 3" xfId="2449"/>
    <cellStyle name="Comma 7 4 2 7" xfId="2450"/>
    <cellStyle name="Comma 7 4 2 7 2" xfId="2451"/>
    <cellStyle name="Comma 7 4 2 8" xfId="2452"/>
    <cellStyle name="Comma 7 4 2 9" xfId="2453"/>
    <cellStyle name="Comma 7 4 3" xfId="2454"/>
    <cellStyle name="Comma 7 4 3 2" xfId="2455"/>
    <cellStyle name="Comma 7 4 3 2 2" xfId="2456"/>
    <cellStyle name="Comma 7 4 3 3" xfId="2457"/>
    <cellStyle name="Comma 7 4 3 4" xfId="2458"/>
    <cellStyle name="Comma 7 4 4" xfId="2459"/>
    <cellStyle name="Comma 7 4 4 2" xfId="2460"/>
    <cellStyle name="Comma 7 4 4 2 2" xfId="2461"/>
    <cellStyle name="Comma 7 4 4 3" xfId="2462"/>
    <cellStyle name="Comma 7 4 4 4" xfId="2463"/>
    <cellStyle name="Comma 7 4 5" xfId="2464"/>
    <cellStyle name="Comma 7 4 5 2" xfId="2465"/>
    <cellStyle name="Comma 7 4 5 2 2" xfId="2466"/>
    <cellStyle name="Comma 7 4 5 3" xfId="2467"/>
    <cellStyle name="Comma 7 4 5 4" xfId="2468"/>
    <cellStyle name="Comma 7 4 6" xfId="2469"/>
    <cellStyle name="Comma 7 4 6 2" xfId="2470"/>
    <cellStyle name="Comma 7 4 6 2 2" xfId="2471"/>
    <cellStyle name="Comma 7 4 6 3" xfId="2472"/>
    <cellStyle name="Comma 7 4 6 4" xfId="2473"/>
    <cellStyle name="Comma 7 4 7" xfId="2474"/>
    <cellStyle name="Comma 7 4 7 2" xfId="2475"/>
    <cellStyle name="Comma 7 4 7 3" xfId="2476"/>
    <cellStyle name="Comma 7 4 8" xfId="2477"/>
    <cellStyle name="Comma 7 4 8 2" xfId="2478"/>
    <cellStyle name="Comma 7 4 9" xfId="2479"/>
    <cellStyle name="Comma 7 5" xfId="2480"/>
    <cellStyle name="Comma 7 5 2" xfId="2481"/>
    <cellStyle name="Comma 7 5 2 2" xfId="2482"/>
    <cellStyle name="Comma 7 5 2 2 2" xfId="2483"/>
    <cellStyle name="Comma 7 5 2 3" xfId="2484"/>
    <cellStyle name="Comma 7 5 2 4" xfId="2485"/>
    <cellStyle name="Comma 7 5 3" xfId="2486"/>
    <cellStyle name="Comma 7 5 3 2" xfId="2487"/>
    <cellStyle name="Comma 7 5 3 2 2" xfId="2488"/>
    <cellStyle name="Comma 7 5 3 3" xfId="2489"/>
    <cellStyle name="Comma 7 5 3 4" xfId="2490"/>
    <cellStyle name="Comma 7 5 4" xfId="2491"/>
    <cellStyle name="Comma 7 5 4 2" xfId="2492"/>
    <cellStyle name="Comma 7 5 4 2 2" xfId="2493"/>
    <cellStyle name="Comma 7 5 4 3" xfId="2494"/>
    <cellStyle name="Comma 7 5 4 4" xfId="2495"/>
    <cellStyle name="Comma 7 5 5" xfId="2496"/>
    <cellStyle name="Comma 7 5 5 2" xfId="2497"/>
    <cellStyle name="Comma 7 5 5 2 2" xfId="2498"/>
    <cellStyle name="Comma 7 5 5 3" xfId="2499"/>
    <cellStyle name="Comma 7 5 5 4" xfId="2500"/>
    <cellStyle name="Comma 7 5 6" xfId="2501"/>
    <cellStyle name="Comma 7 5 6 2" xfId="2502"/>
    <cellStyle name="Comma 7 5 6 3" xfId="2503"/>
    <cellStyle name="Comma 7 5 7" xfId="2504"/>
    <cellStyle name="Comma 7 5 7 2" xfId="2505"/>
    <cellStyle name="Comma 7 5 8" xfId="2506"/>
    <cellStyle name="Comma 7 5 9" xfId="2507"/>
    <cellStyle name="Comma 7 6" xfId="2508"/>
    <cellStyle name="Comma 7 6 2" xfId="2509"/>
    <cellStyle name="Comma 7 6 2 2" xfId="2510"/>
    <cellStyle name="Comma 7 6 3" xfId="2511"/>
    <cellStyle name="Comma 7 6 4" xfId="2512"/>
    <cellStyle name="Comma 7 7" xfId="2513"/>
    <cellStyle name="Comma 7 7 2" xfId="2514"/>
    <cellStyle name="Comma 7 7 2 2" xfId="2515"/>
    <cellStyle name="Comma 7 7 3" xfId="2516"/>
    <cellStyle name="Comma 7 7 4" xfId="2517"/>
    <cellStyle name="Comma 7 8" xfId="2518"/>
    <cellStyle name="Comma 7 8 2" xfId="2519"/>
    <cellStyle name="Comma 7 8 2 2" xfId="2520"/>
    <cellStyle name="Comma 7 8 3" xfId="2521"/>
    <cellStyle name="Comma 7 8 4" xfId="2522"/>
    <cellStyle name="Comma 7 9" xfId="2523"/>
    <cellStyle name="Comma 7 9 2" xfId="2524"/>
    <cellStyle name="Comma 7 9 2 2" xfId="2525"/>
    <cellStyle name="Comma 7 9 3" xfId="2526"/>
    <cellStyle name="Comma 7 9 4" xfId="2527"/>
    <cellStyle name="Comma 8" xfId="2528"/>
    <cellStyle name="Comma 9" xfId="2560"/>
    <cellStyle name="DateLong" xfId="41"/>
    <cellStyle name="DateShort" xfId="42"/>
    <cellStyle name="Descriptor text" xfId="45"/>
    <cellStyle name="Factor" xfId="30"/>
    <cellStyle name="headerStyle" xfId="2529"/>
    <cellStyle name="Heading" xfId="44"/>
    <cellStyle name="Hyperlink 2" xfId="2530"/>
    <cellStyle name="NJS" xfId="2531"/>
    <cellStyle name="Normal" xfId="0" builtinId="0"/>
    <cellStyle name="Normal 10" xfId="2575"/>
    <cellStyle name="Normal 10 2" xfId="12"/>
    <cellStyle name="Normal 11" xfId="2626"/>
    <cellStyle name="Normal 12" xfId="33"/>
    <cellStyle name="Normal 13" xfId="2563"/>
    <cellStyle name="Normal 14" xfId="2627"/>
    <cellStyle name="Normal 15" xfId="2624"/>
    <cellStyle name="Normal 16" xfId="2625"/>
    <cellStyle name="Normal 17" xfId="2566"/>
    <cellStyle name="Normal 18" xfId="2628"/>
    <cellStyle name="Normal 19" xfId="161"/>
    <cellStyle name="Normal 2" xfId="1"/>
    <cellStyle name="Normal 2 2" xfId="2"/>
    <cellStyle name="Normal 2 3" xfId="13"/>
    <cellStyle name="Normal 2 3 2" xfId="37"/>
    <cellStyle name="Normal 2 4" xfId="78"/>
    <cellStyle name="Normal 20" xfId="4"/>
    <cellStyle name="Normal 24" xfId="23"/>
    <cellStyle name="Normal 3" xfId="7"/>
    <cellStyle name="Normal 3 2" xfId="8"/>
    <cellStyle name="Normal 3 2 2" xfId="18"/>
    <cellStyle name="Normal 3 2 3" xfId="2532"/>
    <cellStyle name="Normal 3 3" xfId="32"/>
    <cellStyle name="Normal 3 3 2" xfId="20"/>
    <cellStyle name="Normal 3 4" xfId="15"/>
    <cellStyle name="Normal 3 7" xfId="11"/>
    <cellStyle name="Normal 3 7 2" xfId="2534"/>
    <cellStyle name="Normal 3 7 3" xfId="2535"/>
    <cellStyle name="Normal 3 7 4" xfId="2533"/>
    <cellStyle name="Normal 4" xfId="19"/>
    <cellStyle name="Normal 4 2" xfId="16"/>
    <cellStyle name="Normal 4 2 2" xfId="14"/>
    <cellStyle name="Normal 4 2 3" xfId="2564"/>
    <cellStyle name="Normal 4 3" xfId="2567"/>
    <cellStyle name="Normal 5" xfId="28"/>
    <cellStyle name="Normal 5 2" xfId="2537"/>
    <cellStyle name="Normal 5 3" xfId="2538"/>
    <cellStyle name="Normal 5 4" xfId="2539"/>
    <cellStyle name="Normal 5 5" xfId="31"/>
    <cellStyle name="Normal 5 6" xfId="2536"/>
    <cellStyle name="Normal 6" xfId="34"/>
    <cellStyle name="Normal 7" xfId="35"/>
    <cellStyle name="Normal 8" xfId="36"/>
    <cellStyle name="Normal 8 2" xfId="2571"/>
    <cellStyle name="Normal 8 3" xfId="162"/>
    <cellStyle name="Normal 9" xfId="2559"/>
    <cellStyle name="OfwatAmber" xfId="47"/>
    <cellStyle name="OfwatCalculation" xfId="48"/>
    <cellStyle name="OfwatCopy" xfId="49"/>
    <cellStyle name="OfwatDescTxt" xfId="50"/>
    <cellStyle name="OfwatEmphasis" xfId="51"/>
    <cellStyle name="OfwatGreen" xfId="52"/>
    <cellStyle name="OfwatHeaderTxt" xfId="53"/>
    <cellStyle name="OfwatInput" xfId="54"/>
    <cellStyle name="OfwatINVALID" xfId="55"/>
    <cellStyle name="OfwatNormal" xfId="56"/>
    <cellStyle name="OfwatRedPurple" xfId="57"/>
    <cellStyle name="Output Amounts" xfId="2540"/>
    <cellStyle name="Output Column Headings" xfId="2541"/>
    <cellStyle name="Output Line Items" xfId="2542"/>
    <cellStyle name="Output Report Heading" xfId="2543"/>
    <cellStyle name="Output Report Title" xfId="2544"/>
    <cellStyle name="Percent" xfId="3" builtinId="5"/>
    <cellStyle name="Percent 2" xfId="10"/>
    <cellStyle name="Percent 2 2" xfId="17"/>
    <cellStyle name="Percent 2 2 2" xfId="2547"/>
    <cellStyle name="Percent 2 2 3" xfId="2548"/>
    <cellStyle name="Percent 2 2 4" xfId="2549"/>
    <cellStyle name="Percent 2 2 5" xfId="2565"/>
    <cellStyle name="Percent 2 2 6" xfId="2546"/>
    <cellStyle name="Percent 2 3" xfId="24"/>
    <cellStyle name="Percent 2 3 2" xfId="2551"/>
    <cellStyle name="Percent 2 3 3" xfId="2552"/>
    <cellStyle name="Percent 2 3 4" xfId="2569"/>
    <cellStyle name="Percent 2 3 5" xfId="2550"/>
    <cellStyle name="Percent 2 4" xfId="79"/>
    <cellStyle name="Percent 2 4 2" xfId="2554"/>
    <cellStyle name="Percent 2 4 3" xfId="2555"/>
    <cellStyle name="Percent 2 4 4" xfId="2596"/>
    <cellStyle name="Percent 2 4 5" xfId="2553"/>
    <cellStyle name="Percent 2 5" xfId="2556"/>
    <cellStyle name="Percent 2 6" xfId="2557"/>
    <cellStyle name="Percent 2 7" xfId="2558"/>
    <cellStyle name="Percent 2 8" xfId="2545"/>
    <cellStyle name="Percent 3" xfId="26"/>
    <cellStyle name="Percent 4" xfId="2561"/>
    <cellStyle name="Percent 5" xfId="6"/>
    <cellStyle name="Validation error" xfId="46"/>
    <cellStyle name="Year" xfId="43"/>
  </cellStyles>
  <dxfs count="174">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zoomScale="80" zoomScaleNormal="80" workbookViewId="0"/>
  </sheetViews>
  <sheetFormatPr defaultColWidth="8.58203125" defaultRowHeight="14"/>
  <cols>
    <col min="1" max="1" width="4.08203125" style="135" customWidth="1"/>
    <col min="2" max="2" width="69.4140625" style="135" bestFit="1" customWidth="1"/>
    <col min="3" max="16384" width="8.58203125" style="135"/>
  </cols>
  <sheetData>
    <row r="1" spans="1:21" ht="18">
      <c r="A1" s="134" t="s">
        <v>92</v>
      </c>
    </row>
    <row r="2" spans="1:21" s="137" customFormat="1">
      <c r="A2" s="136" t="s">
        <v>89</v>
      </c>
    </row>
    <row r="3" spans="1:21" s="137" customFormat="1">
      <c r="A3" s="138"/>
    </row>
    <row r="4" spans="1:21" s="137" customFormat="1"/>
    <row r="5" spans="1:21" s="137" customFormat="1" ht="193.25" customHeight="1">
      <c r="B5" s="140" t="s">
        <v>98</v>
      </c>
      <c r="C5" s="140"/>
      <c r="D5" s="139"/>
      <c r="E5" s="139"/>
      <c r="F5" s="139"/>
      <c r="G5" s="139"/>
      <c r="H5" s="139"/>
      <c r="I5" s="139"/>
      <c r="J5" s="139"/>
      <c r="K5" s="139"/>
      <c r="L5" s="139"/>
      <c r="M5" s="139"/>
      <c r="N5" s="139"/>
      <c r="O5" s="139"/>
      <c r="P5" s="139"/>
      <c r="Q5" s="139"/>
      <c r="R5" s="139"/>
      <c r="S5" s="139"/>
      <c r="T5" s="139"/>
      <c r="U5" s="139"/>
    </row>
    <row r="6" spans="1:21" s="137" customFormat="1"/>
    <row r="7" spans="1:21" s="137" customFormat="1"/>
  </sheetData>
  <mergeCells count="1">
    <mergeCell ref="B5: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238"/>
  <sheetViews>
    <sheetView showGridLines="0" zoomScale="70" zoomScaleNormal="70" workbookViewId="0">
      <pane xSplit="2" topLeftCell="C1" activePane="topRight" state="frozen"/>
      <selection activeCell="R44" sqref="R44"/>
      <selection pane="topRight"/>
    </sheetView>
  </sheetViews>
  <sheetFormatPr defaultColWidth="8.08203125" defaultRowHeight="14.5"/>
  <cols>
    <col min="1" max="1" width="2.1640625" style="1" customWidth="1"/>
    <col min="2" max="2" width="14.58203125" style="1" customWidth="1"/>
    <col min="3" max="3" width="12.58203125" style="2" customWidth="1"/>
    <col min="4" max="4" width="13" style="2" customWidth="1"/>
    <col min="5" max="6" width="12.58203125" style="2" customWidth="1"/>
    <col min="7" max="7" width="13" style="2" customWidth="1"/>
    <col min="8" max="8" width="12.58203125" style="2" customWidth="1"/>
    <col min="9" max="15" width="12.08203125" style="2" customWidth="1"/>
    <col min="16" max="16" width="11.1640625" style="2" customWidth="1"/>
    <col min="17" max="17" width="12.6640625" style="2" customWidth="1"/>
    <col min="18" max="18" width="10.6640625" style="2" customWidth="1"/>
    <col min="19" max="19" width="11" style="2" customWidth="1"/>
    <col min="20" max="20" width="11.1640625" style="2" customWidth="1"/>
    <col min="21" max="21" width="11" style="2" customWidth="1"/>
    <col min="22" max="23" width="11.1640625" style="2" customWidth="1"/>
    <col min="24" max="30" width="12.1640625" style="81" customWidth="1"/>
    <col min="31" max="31" width="8.58203125" style="81" customWidth="1"/>
    <col min="32" max="32" width="13.58203125" style="81" customWidth="1"/>
    <col min="33" max="33" width="14.6640625" style="81" bestFit="1" customWidth="1"/>
    <col min="34" max="34" width="7.58203125" style="81" customWidth="1"/>
    <col min="35" max="16384" width="8.08203125" style="106"/>
  </cols>
  <sheetData>
    <row r="1" spans="1:46" ht="20.5" thickTop="1">
      <c r="A1" s="15" t="s">
        <v>82</v>
      </c>
      <c r="B1" s="1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46" ht="20">
      <c r="A2" s="102"/>
      <c r="B2" s="103"/>
      <c r="C2" s="104"/>
      <c r="D2" s="104"/>
      <c r="E2" s="104"/>
      <c r="F2" s="105"/>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46" s="99" customFormat="1" ht="13">
      <c r="B3" s="100"/>
      <c r="C3" s="101"/>
      <c r="D3" s="101"/>
      <c r="E3" s="101"/>
      <c r="F3" s="101"/>
      <c r="G3" s="101"/>
      <c r="H3" s="101"/>
      <c r="I3" s="101"/>
      <c r="J3" s="101"/>
      <c r="K3" s="101"/>
      <c r="L3" s="101"/>
      <c r="M3" s="101"/>
      <c r="N3" s="101"/>
      <c r="O3" s="101"/>
      <c r="P3" s="101"/>
      <c r="Q3" s="101"/>
      <c r="R3" s="101"/>
      <c r="S3" s="101"/>
      <c r="T3" s="101"/>
      <c r="U3" s="101"/>
      <c r="V3" s="101"/>
      <c r="W3" s="101"/>
      <c r="X3" s="89"/>
      <c r="Y3" s="89"/>
      <c r="Z3" s="89"/>
      <c r="AA3" s="89"/>
      <c r="AB3" s="89"/>
      <c r="AC3" s="89"/>
      <c r="AD3" s="89"/>
      <c r="AE3" s="24"/>
      <c r="AF3" s="79"/>
      <c r="AG3" s="84"/>
      <c r="AH3" s="85"/>
    </row>
    <row r="4" spans="1:46" ht="18">
      <c r="A4" s="14" t="s">
        <v>4</v>
      </c>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46">
      <c r="X5" s="2"/>
      <c r="Y5" s="2"/>
      <c r="Z5" s="2"/>
      <c r="AA5" s="2"/>
      <c r="AB5" s="2"/>
      <c r="AC5" s="2"/>
      <c r="AD5" s="2"/>
      <c r="AE5" s="2"/>
      <c r="AF5" s="2"/>
      <c r="AG5" s="17"/>
      <c r="AH5" s="17"/>
    </row>
    <row r="6" spans="1:46">
      <c r="B6" s="32" t="s">
        <v>44</v>
      </c>
      <c r="X6" s="2"/>
      <c r="Y6" s="2"/>
      <c r="Z6" s="2"/>
      <c r="AA6" s="2"/>
      <c r="AB6" s="2"/>
      <c r="AC6" s="2"/>
      <c r="AD6" s="2"/>
      <c r="AE6" s="2"/>
      <c r="AF6" s="2"/>
      <c r="AG6" s="2"/>
      <c r="AH6" s="2"/>
    </row>
    <row r="7" spans="1:46" s="107" customFormat="1" ht="15" customHeight="1" thickBot="1">
      <c r="A7" s="57"/>
      <c r="B7" s="58"/>
      <c r="C7" s="141" t="s">
        <v>69</v>
      </c>
      <c r="D7" s="141"/>
      <c r="E7" s="141"/>
      <c r="F7" s="141"/>
      <c r="G7" s="141"/>
      <c r="H7" s="141"/>
      <c r="I7" s="141"/>
      <c r="J7" s="169" t="s">
        <v>70</v>
      </c>
      <c r="K7" s="170"/>
      <c r="L7" s="170"/>
      <c r="M7" s="170"/>
      <c r="N7" s="170"/>
      <c r="O7" s="170"/>
      <c r="P7" s="171"/>
      <c r="Q7" s="157" t="s">
        <v>71</v>
      </c>
      <c r="R7" s="158"/>
      <c r="S7" s="158"/>
      <c r="T7" s="158"/>
      <c r="U7" s="158"/>
      <c r="V7" s="158"/>
      <c r="W7" s="159"/>
      <c r="X7" s="92" t="s">
        <v>0</v>
      </c>
      <c r="Y7" s="93"/>
      <c r="Z7" s="93"/>
      <c r="AA7" s="93"/>
      <c r="AB7" s="93"/>
      <c r="AC7" s="93"/>
      <c r="AD7" s="93"/>
      <c r="AE7" s="147"/>
      <c r="AF7" s="146" t="s">
        <v>0</v>
      </c>
      <c r="AG7" s="146" t="s">
        <v>81</v>
      </c>
      <c r="AH7" s="146" t="s">
        <v>40</v>
      </c>
    </row>
    <row r="8" spans="1:46" s="108" customFormat="1" ht="17.25" customHeight="1">
      <c r="A8" s="54"/>
      <c r="B8" s="53"/>
      <c r="C8" s="50" t="s">
        <v>8</v>
      </c>
      <c r="D8" s="50" t="s">
        <v>9</v>
      </c>
      <c r="E8" s="50" t="s">
        <v>10</v>
      </c>
      <c r="F8" s="50" t="s">
        <v>11</v>
      </c>
      <c r="G8" s="50" t="s">
        <v>12</v>
      </c>
      <c r="H8" s="50" t="s">
        <v>13</v>
      </c>
      <c r="I8" s="50" t="s">
        <v>14</v>
      </c>
      <c r="J8" s="55" t="s">
        <v>15</v>
      </c>
      <c r="K8" s="55" t="s">
        <v>16</v>
      </c>
      <c r="L8" s="55" t="s">
        <v>17</v>
      </c>
      <c r="M8" s="55" t="s">
        <v>18</v>
      </c>
      <c r="N8" s="55" t="s">
        <v>19</v>
      </c>
      <c r="O8" s="55" t="s">
        <v>20</v>
      </c>
      <c r="P8" s="55" t="s">
        <v>21</v>
      </c>
      <c r="Q8" s="56" t="s">
        <v>15</v>
      </c>
      <c r="R8" s="56" t="s">
        <v>16</v>
      </c>
      <c r="S8" s="56" t="s">
        <v>17</v>
      </c>
      <c r="T8" s="56" t="s">
        <v>18</v>
      </c>
      <c r="U8" s="56" t="s">
        <v>19</v>
      </c>
      <c r="V8" s="56" t="s">
        <v>20</v>
      </c>
      <c r="W8" s="56" t="s">
        <v>21</v>
      </c>
      <c r="X8" s="75" t="s">
        <v>15</v>
      </c>
      <c r="Y8" s="75" t="s">
        <v>16</v>
      </c>
      <c r="Z8" s="75" t="s">
        <v>17</v>
      </c>
      <c r="AA8" s="75" t="s">
        <v>18</v>
      </c>
      <c r="AB8" s="75" t="s">
        <v>19</v>
      </c>
      <c r="AC8" s="75" t="s">
        <v>20</v>
      </c>
      <c r="AD8" s="75" t="s">
        <v>21</v>
      </c>
      <c r="AE8" s="147"/>
      <c r="AF8" s="146"/>
      <c r="AG8" s="146"/>
      <c r="AH8" s="146"/>
      <c r="AJ8" s="148" t="s">
        <v>88</v>
      </c>
      <c r="AK8" s="149"/>
      <c r="AL8" s="149"/>
      <c r="AM8" s="149"/>
      <c r="AN8" s="149"/>
      <c r="AO8" s="149"/>
      <c r="AP8" s="149"/>
      <c r="AQ8" s="149"/>
      <c r="AR8" s="149"/>
      <c r="AS8" s="149"/>
      <c r="AT8" s="150"/>
    </row>
    <row r="9" spans="1:46" s="109" customFormat="1" ht="15" customHeight="1">
      <c r="A9" s="5"/>
      <c r="B9" s="60" t="s">
        <v>38</v>
      </c>
      <c r="C9" s="60">
        <v>1</v>
      </c>
      <c r="D9" s="60">
        <v>2</v>
      </c>
      <c r="E9" s="50">
        <v>3</v>
      </c>
      <c r="F9" s="60">
        <v>4</v>
      </c>
      <c r="G9" s="60">
        <v>5</v>
      </c>
      <c r="H9" s="60">
        <v>6</v>
      </c>
      <c r="I9" s="61">
        <v>7</v>
      </c>
      <c r="J9" s="62">
        <v>8</v>
      </c>
      <c r="K9" s="62">
        <v>9</v>
      </c>
      <c r="L9" s="62">
        <v>10</v>
      </c>
      <c r="M9" s="62">
        <v>11</v>
      </c>
      <c r="N9" s="62">
        <v>12</v>
      </c>
      <c r="O9" s="62">
        <v>13</v>
      </c>
      <c r="P9" s="62">
        <v>14</v>
      </c>
      <c r="Q9" s="63">
        <f>I9+1</f>
        <v>8</v>
      </c>
      <c r="R9" s="63">
        <f t="shared" ref="R9:W9" si="0">Q9+1</f>
        <v>9</v>
      </c>
      <c r="S9" s="63">
        <f t="shared" si="0"/>
        <v>10</v>
      </c>
      <c r="T9" s="63">
        <f t="shared" si="0"/>
        <v>11</v>
      </c>
      <c r="U9" s="63">
        <f t="shared" si="0"/>
        <v>12</v>
      </c>
      <c r="V9" s="63">
        <f t="shared" si="0"/>
        <v>13</v>
      </c>
      <c r="W9" s="63">
        <f t="shared" si="0"/>
        <v>14</v>
      </c>
      <c r="X9" s="91">
        <v>8</v>
      </c>
      <c r="Y9" s="91">
        <v>9</v>
      </c>
      <c r="Z9" s="91">
        <v>10</v>
      </c>
      <c r="AA9" s="91">
        <v>11</v>
      </c>
      <c r="AB9" s="91">
        <v>12</v>
      </c>
      <c r="AC9" s="91">
        <v>13</v>
      </c>
      <c r="AD9" s="91">
        <v>14</v>
      </c>
      <c r="AE9" s="78"/>
      <c r="AF9" s="90"/>
      <c r="AG9" s="90"/>
      <c r="AH9" s="90"/>
      <c r="AJ9" s="151"/>
      <c r="AK9" s="152"/>
      <c r="AL9" s="152"/>
      <c r="AM9" s="152"/>
      <c r="AN9" s="152"/>
      <c r="AO9" s="152"/>
      <c r="AP9" s="152"/>
      <c r="AQ9" s="152"/>
      <c r="AR9" s="152"/>
      <c r="AS9" s="152"/>
      <c r="AT9" s="153"/>
    </row>
    <row r="10" spans="1:46" s="99" customFormat="1" ht="13">
      <c r="A10" s="3"/>
      <c r="B10" s="21" t="s">
        <v>7</v>
      </c>
      <c r="C10" s="28">
        <v>2089648.0000000002</v>
      </c>
      <c r="D10" s="28">
        <v>2104622.0000000005</v>
      </c>
      <c r="E10" s="28">
        <v>2120225</v>
      </c>
      <c r="F10" s="28">
        <v>2137917</v>
      </c>
      <c r="G10" s="28">
        <v>2154581</v>
      </c>
      <c r="H10" s="28">
        <v>2160277</v>
      </c>
      <c r="I10" s="28">
        <v>2195719</v>
      </c>
      <c r="J10" s="41">
        <v>2215017</v>
      </c>
      <c r="K10" s="41">
        <v>2238029</v>
      </c>
      <c r="L10" s="41">
        <v>2270271</v>
      </c>
      <c r="M10" s="41">
        <v>2306347</v>
      </c>
      <c r="N10" s="41">
        <v>2344165</v>
      </c>
      <c r="O10" s="41">
        <v>2381817</v>
      </c>
      <c r="P10" s="41">
        <v>2416460</v>
      </c>
      <c r="Q10" s="29">
        <f t="shared" ref="Q10:W19" si="1" xml:space="preserve"> INTERCEPT($C10:$I10,$C$9:$I$9)+SLOPE($C10:$I10,$C$9:$I$9)*Q$9</f>
        <v>2203838.2857142854</v>
      </c>
      <c r="R10" s="29">
        <f t="shared" si="1"/>
        <v>2220405.3928571427</v>
      </c>
      <c r="S10" s="29">
        <f t="shared" si="1"/>
        <v>2236972.4999999995</v>
      </c>
      <c r="T10" s="29">
        <f t="shared" si="1"/>
        <v>2253539.6071428568</v>
      </c>
      <c r="U10" s="29">
        <f t="shared" si="1"/>
        <v>2270106.7142857136</v>
      </c>
      <c r="V10" s="29">
        <f t="shared" si="1"/>
        <v>2286673.8214285709</v>
      </c>
      <c r="W10" s="29">
        <f t="shared" si="1"/>
        <v>2303240.9285714282</v>
      </c>
      <c r="X10" s="124">
        <f t="shared" ref="X10:X28" si="2" xml:space="preserve"> IF($AF10="Company forecast",J10, IF($AF10="Ofwat forecast",Q10))</f>
        <v>2203838.2857142854</v>
      </c>
      <c r="Y10" s="124">
        <f t="shared" ref="Y10:Y28" si="3" xml:space="preserve"> IF($AF10="Company forecast",K10, IF($AF10="Ofwat forecast",R10))</f>
        <v>2220405.3928571427</v>
      </c>
      <c r="Z10" s="124">
        <f t="shared" ref="Z10:Z28" si="4" xml:space="preserve"> IF($AF10="Company forecast",L10, IF($AF10="Ofwat forecast",S10))</f>
        <v>2236972.4999999995</v>
      </c>
      <c r="AA10" s="124">
        <f t="shared" ref="AA10:AA28" si="5" xml:space="preserve"> IF($AF10="Company forecast",M10, IF($AF10="Ofwat forecast",T10))</f>
        <v>2253539.6071428568</v>
      </c>
      <c r="AB10" s="124">
        <f t="shared" ref="AB10:AB28" si="6" xml:space="preserve"> IF($AF10="Company forecast",N10, IF($AF10="Ofwat forecast",U10))</f>
        <v>2270106.7142857136</v>
      </c>
      <c r="AC10" s="124">
        <f t="shared" ref="AC10:AC28" si="7" xml:space="preserve"> IF($AF10="Company forecast",O10, IF($AF10="Ofwat forecast",V10))</f>
        <v>2286673.8214285709</v>
      </c>
      <c r="AD10" s="124">
        <f t="shared" ref="AD10:AD28" si="8" xml:space="preserve"> IF($AF10="Company forecast",P10, IF($AF10="Ofwat forecast",W10))</f>
        <v>2303240.9285714282</v>
      </c>
      <c r="AE10" s="79"/>
      <c r="AF10" s="76" t="s">
        <v>39</v>
      </c>
      <c r="AG10" s="23" t="s">
        <v>39</v>
      </c>
      <c r="AH10" s="74" t="str">
        <f t="shared" ref="AH10:AH28" si="9" xml:space="preserve"> IF(AF10=AG10, "OK", "error")</f>
        <v>OK</v>
      </c>
      <c r="AJ10" s="151"/>
      <c r="AK10" s="152"/>
      <c r="AL10" s="152"/>
      <c r="AM10" s="152"/>
      <c r="AN10" s="152"/>
      <c r="AO10" s="152"/>
      <c r="AP10" s="152"/>
      <c r="AQ10" s="152"/>
      <c r="AR10" s="152"/>
      <c r="AS10" s="152"/>
      <c r="AT10" s="153"/>
    </row>
    <row r="11" spans="1:46" s="99" customFormat="1" ht="13">
      <c r="A11" s="3"/>
      <c r="B11" s="21" t="s">
        <v>22</v>
      </c>
      <c r="C11" s="28">
        <v>1957568</v>
      </c>
      <c r="D11" s="28">
        <v>1965192</v>
      </c>
      <c r="E11" s="28">
        <v>1972577</v>
      </c>
      <c r="F11" s="28">
        <v>1984550</v>
      </c>
      <c r="G11" s="28">
        <v>2005971</v>
      </c>
      <c r="H11" s="28">
        <v>2021485.9999999998</v>
      </c>
      <c r="I11" s="28">
        <v>2018673</v>
      </c>
      <c r="J11" s="41">
        <v>2044036</v>
      </c>
      <c r="K11" s="41">
        <v>2061067</v>
      </c>
      <c r="L11" s="41">
        <v>2078647</v>
      </c>
      <c r="M11" s="41">
        <v>2096014.9999999998</v>
      </c>
      <c r="N11" s="41">
        <v>2112839</v>
      </c>
      <c r="O11" s="41">
        <v>2129025</v>
      </c>
      <c r="P11" s="41">
        <v>2145379</v>
      </c>
      <c r="Q11" s="29">
        <f t="shared" si="1"/>
        <v>2036473.4285714286</v>
      </c>
      <c r="R11" s="29">
        <f t="shared" si="1"/>
        <v>2048234.0357142857</v>
      </c>
      <c r="S11" s="29">
        <f t="shared" si="1"/>
        <v>2059994.642857143</v>
      </c>
      <c r="T11" s="29">
        <f t="shared" si="1"/>
        <v>2071755.25</v>
      </c>
      <c r="U11" s="29">
        <f t="shared" si="1"/>
        <v>2083515.857142857</v>
      </c>
      <c r="V11" s="29">
        <f t="shared" si="1"/>
        <v>2095276.4642857143</v>
      </c>
      <c r="W11" s="29">
        <f t="shared" si="1"/>
        <v>2107037.0714285714</v>
      </c>
      <c r="X11" s="124">
        <f t="shared" si="2"/>
        <v>2036473.4285714286</v>
      </c>
      <c r="Y11" s="124">
        <f t="shared" si="3"/>
        <v>2048234.0357142857</v>
      </c>
      <c r="Z11" s="124">
        <f t="shared" si="4"/>
        <v>2059994.642857143</v>
      </c>
      <c r="AA11" s="124">
        <f t="shared" si="5"/>
        <v>2071755.25</v>
      </c>
      <c r="AB11" s="124">
        <f t="shared" si="6"/>
        <v>2083515.857142857</v>
      </c>
      <c r="AC11" s="124">
        <f t="shared" si="7"/>
        <v>2095276.4642857143</v>
      </c>
      <c r="AD11" s="124">
        <f t="shared" si="8"/>
        <v>2107037.0714285714</v>
      </c>
      <c r="AE11" s="79"/>
      <c r="AF11" s="76" t="s">
        <v>39</v>
      </c>
      <c r="AG11" s="23" t="s">
        <v>39</v>
      </c>
      <c r="AH11" s="74" t="str">
        <f t="shared" si="9"/>
        <v>OK</v>
      </c>
      <c r="AJ11" s="151"/>
      <c r="AK11" s="152"/>
      <c r="AL11" s="152"/>
      <c r="AM11" s="152"/>
      <c r="AN11" s="152"/>
      <c r="AO11" s="152"/>
      <c r="AP11" s="152"/>
      <c r="AQ11" s="152"/>
      <c r="AR11" s="152"/>
      <c r="AS11" s="152"/>
      <c r="AT11" s="153"/>
    </row>
    <row r="12" spans="1:46" s="99" customFormat="1" ht="13">
      <c r="A12" s="3"/>
      <c r="B12" s="21" t="s">
        <v>23</v>
      </c>
      <c r="C12" s="28">
        <v>3216351</v>
      </c>
      <c r="D12" s="28">
        <v>3224984.0000000005</v>
      </c>
      <c r="E12" s="28">
        <v>3236254</v>
      </c>
      <c r="F12" s="28">
        <v>3250508.9999999995</v>
      </c>
      <c r="G12" s="28">
        <v>3275078</v>
      </c>
      <c r="H12" s="28">
        <v>3293080</v>
      </c>
      <c r="I12" s="28">
        <v>3313187.0000000005</v>
      </c>
      <c r="J12" s="41">
        <v>3333582.9862270602</v>
      </c>
      <c r="K12" s="41">
        <v>3353758.9060355402</v>
      </c>
      <c r="L12" s="41">
        <v>3375882.7119435598</v>
      </c>
      <c r="M12" s="41">
        <v>3399566.0846273806</v>
      </c>
      <c r="N12" s="41">
        <v>3423795.0089276503</v>
      </c>
      <c r="O12" s="41">
        <v>3449110.4073376101</v>
      </c>
      <c r="P12" s="41">
        <v>3475502.3599735498</v>
      </c>
      <c r="Q12" s="29">
        <f t="shared" si="1"/>
        <v>3324995.2857142859</v>
      </c>
      <c r="R12" s="29">
        <f t="shared" si="1"/>
        <v>3341621.1428571432</v>
      </c>
      <c r="S12" s="29">
        <f t="shared" si="1"/>
        <v>3358247</v>
      </c>
      <c r="T12" s="29">
        <f t="shared" si="1"/>
        <v>3374872.8571428573</v>
      </c>
      <c r="U12" s="29">
        <f t="shared" si="1"/>
        <v>3391498.7142857146</v>
      </c>
      <c r="V12" s="29">
        <f t="shared" si="1"/>
        <v>3408124.5714285718</v>
      </c>
      <c r="W12" s="29">
        <f t="shared" si="1"/>
        <v>3424750.4285714291</v>
      </c>
      <c r="X12" s="124">
        <f t="shared" si="2"/>
        <v>3324995.2857142859</v>
      </c>
      <c r="Y12" s="124">
        <f t="shared" si="3"/>
        <v>3341621.1428571432</v>
      </c>
      <c r="Z12" s="124">
        <f t="shared" si="4"/>
        <v>3358247</v>
      </c>
      <c r="AA12" s="124">
        <f t="shared" si="5"/>
        <v>3374872.8571428573</v>
      </c>
      <c r="AB12" s="124">
        <f t="shared" si="6"/>
        <v>3391498.7142857146</v>
      </c>
      <c r="AC12" s="124">
        <f t="shared" si="7"/>
        <v>3408124.5714285718</v>
      </c>
      <c r="AD12" s="124">
        <f t="shared" si="8"/>
        <v>3424750.4285714291</v>
      </c>
      <c r="AE12" s="79"/>
      <c r="AF12" s="76" t="s">
        <v>39</v>
      </c>
      <c r="AG12" s="23" t="s">
        <v>39</v>
      </c>
      <c r="AH12" s="74" t="str">
        <f t="shared" si="9"/>
        <v>OK</v>
      </c>
      <c r="AJ12" s="151"/>
      <c r="AK12" s="152"/>
      <c r="AL12" s="152"/>
      <c r="AM12" s="152"/>
      <c r="AN12" s="152"/>
      <c r="AO12" s="152"/>
      <c r="AP12" s="152"/>
      <c r="AQ12" s="152"/>
      <c r="AR12" s="152"/>
      <c r="AS12" s="152"/>
      <c r="AT12" s="153"/>
    </row>
    <row r="13" spans="1:46" s="99" customFormat="1" ht="13">
      <c r="A13" s="3"/>
      <c r="B13" s="21" t="s">
        <v>24</v>
      </c>
      <c r="C13" s="28">
        <v>1012124</v>
      </c>
      <c r="D13" s="28">
        <v>1073463.0000000002</v>
      </c>
      <c r="E13" s="28">
        <v>1081658.9999999998</v>
      </c>
      <c r="F13" s="28">
        <v>1087209</v>
      </c>
      <c r="G13" s="28">
        <v>1093904</v>
      </c>
      <c r="H13" s="28">
        <v>1104087</v>
      </c>
      <c r="I13" s="28">
        <v>1114160</v>
      </c>
      <c r="J13" s="41">
        <v>1121889</v>
      </c>
      <c r="K13" s="41">
        <v>1129319.0000000002</v>
      </c>
      <c r="L13" s="41">
        <v>1143215.0000000002</v>
      </c>
      <c r="M13" s="41">
        <v>1156473</v>
      </c>
      <c r="N13" s="41">
        <v>1169369.0000000002</v>
      </c>
      <c r="O13" s="41">
        <v>1182151</v>
      </c>
      <c r="P13" s="41">
        <v>1194283</v>
      </c>
      <c r="Q13" s="29">
        <f t="shared" si="1"/>
        <v>1135172.4285714286</v>
      </c>
      <c r="R13" s="29">
        <f t="shared" si="1"/>
        <v>1148729.6071428573</v>
      </c>
      <c r="S13" s="29">
        <f t="shared" si="1"/>
        <v>1162286.7857142857</v>
      </c>
      <c r="T13" s="29">
        <f t="shared" si="1"/>
        <v>1175843.9642857143</v>
      </c>
      <c r="U13" s="29">
        <f t="shared" si="1"/>
        <v>1189401.142857143</v>
      </c>
      <c r="V13" s="29">
        <f t="shared" si="1"/>
        <v>1202958.3214285714</v>
      </c>
      <c r="W13" s="29">
        <f t="shared" si="1"/>
        <v>1216515.5</v>
      </c>
      <c r="X13" s="124">
        <f t="shared" si="2"/>
        <v>1135172.4285714286</v>
      </c>
      <c r="Y13" s="124">
        <f t="shared" si="3"/>
        <v>1148729.6071428573</v>
      </c>
      <c r="Z13" s="124">
        <f t="shared" si="4"/>
        <v>1162286.7857142857</v>
      </c>
      <c r="AA13" s="124">
        <f t="shared" si="5"/>
        <v>1175843.9642857143</v>
      </c>
      <c r="AB13" s="124">
        <f t="shared" si="6"/>
        <v>1189401.142857143</v>
      </c>
      <c r="AC13" s="124">
        <f t="shared" si="7"/>
        <v>1202958.3214285714</v>
      </c>
      <c r="AD13" s="124">
        <f t="shared" si="8"/>
        <v>1216515.5</v>
      </c>
      <c r="AE13" s="79"/>
      <c r="AF13" s="76" t="s">
        <v>39</v>
      </c>
      <c r="AG13" s="23" t="s">
        <v>39</v>
      </c>
      <c r="AH13" s="74" t="str">
        <f t="shared" si="9"/>
        <v>OK</v>
      </c>
      <c r="AJ13" s="151"/>
      <c r="AK13" s="152"/>
      <c r="AL13" s="152"/>
      <c r="AM13" s="152"/>
      <c r="AN13" s="152"/>
      <c r="AO13" s="152"/>
      <c r="AP13" s="152"/>
      <c r="AQ13" s="152"/>
      <c r="AR13" s="152"/>
      <c r="AS13" s="152"/>
      <c r="AT13" s="153"/>
    </row>
    <row r="14" spans="1:46" s="99" customFormat="1" ht="13">
      <c r="A14" s="3"/>
      <c r="B14" s="21" t="s">
        <v>68</v>
      </c>
      <c r="C14" s="28">
        <v>3568191.0000000005</v>
      </c>
      <c r="D14" s="28">
        <v>3586950.0000000005</v>
      </c>
      <c r="E14" s="28">
        <v>3607147</v>
      </c>
      <c r="F14" s="28">
        <v>3625731</v>
      </c>
      <c r="G14" s="28">
        <v>3655653.0000000005</v>
      </c>
      <c r="H14" s="28">
        <v>3659550</v>
      </c>
      <c r="I14" s="28">
        <v>3716646</v>
      </c>
      <c r="J14" s="41">
        <v>3741221.2314246288</v>
      </c>
      <c r="K14" s="41">
        <v>3761767.5177160092</v>
      </c>
      <c r="L14" s="41">
        <v>3782716.7712667766</v>
      </c>
      <c r="M14" s="41">
        <v>3805229.5842519375</v>
      </c>
      <c r="N14" s="41">
        <v>3829206.0692249695</v>
      </c>
      <c r="O14" s="41">
        <v>3853612.3096400588</v>
      </c>
      <c r="P14" s="41">
        <v>3878448.3310395689</v>
      </c>
      <c r="Q14" s="29">
        <f t="shared" si="1"/>
        <v>3722705.5714285709</v>
      </c>
      <c r="R14" s="29">
        <f t="shared" si="1"/>
        <v>3745529.5357142854</v>
      </c>
      <c r="S14" s="29">
        <f t="shared" si="1"/>
        <v>3768353.4999999995</v>
      </c>
      <c r="T14" s="29">
        <f t="shared" si="1"/>
        <v>3791177.4642857136</v>
      </c>
      <c r="U14" s="29">
        <f t="shared" si="1"/>
        <v>3814001.4285714282</v>
      </c>
      <c r="V14" s="29">
        <f t="shared" si="1"/>
        <v>3836825.3928571423</v>
      </c>
      <c r="W14" s="29">
        <f t="shared" si="1"/>
        <v>3859649.3571428563</v>
      </c>
      <c r="X14" s="124">
        <f t="shared" si="2"/>
        <v>3722705.5714285709</v>
      </c>
      <c r="Y14" s="124">
        <f t="shared" si="3"/>
        <v>3745529.5357142854</v>
      </c>
      <c r="Z14" s="124">
        <f t="shared" si="4"/>
        <v>3768353.4999999995</v>
      </c>
      <c r="AA14" s="124">
        <f t="shared" si="5"/>
        <v>3791177.4642857136</v>
      </c>
      <c r="AB14" s="124">
        <f t="shared" si="6"/>
        <v>3814001.4285714282</v>
      </c>
      <c r="AC14" s="124">
        <f t="shared" si="7"/>
        <v>3836825.3928571423</v>
      </c>
      <c r="AD14" s="124">
        <f t="shared" si="8"/>
        <v>3859649.3571428563</v>
      </c>
      <c r="AE14" s="79"/>
      <c r="AF14" s="76" t="s">
        <v>39</v>
      </c>
      <c r="AG14" s="23" t="s">
        <v>39</v>
      </c>
      <c r="AH14" s="74" t="str">
        <f t="shared" si="9"/>
        <v>OK</v>
      </c>
      <c r="AJ14" s="151"/>
      <c r="AK14" s="152"/>
      <c r="AL14" s="152"/>
      <c r="AM14" s="152"/>
      <c r="AN14" s="152"/>
      <c r="AO14" s="152"/>
      <c r="AP14" s="152"/>
      <c r="AQ14" s="152"/>
      <c r="AR14" s="152"/>
      <c r="AS14" s="152"/>
      <c r="AT14" s="153"/>
    </row>
    <row r="15" spans="1:46" s="99" customFormat="1" ht="13">
      <c r="A15" s="3"/>
      <c r="B15" s="21" t="s">
        <v>25</v>
      </c>
      <c r="C15" s="28">
        <v>3444770</v>
      </c>
      <c r="D15" s="28">
        <v>3462865.0000000005</v>
      </c>
      <c r="E15" s="28">
        <v>3482399.0000000005</v>
      </c>
      <c r="F15" s="28">
        <v>3500093.0000000005</v>
      </c>
      <c r="G15" s="28">
        <v>3529012</v>
      </c>
      <c r="H15" s="28">
        <v>3532127</v>
      </c>
      <c r="I15" s="28">
        <v>3588716.0000000005</v>
      </c>
      <c r="J15" s="41">
        <v>0</v>
      </c>
      <c r="K15" s="41">
        <v>0</v>
      </c>
      <c r="L15" s="41">
        <v>0</v>
      </c>
      <c r="M15" s="41">
        <v>0</v>
      </c>
      <c r="N15" s="41">
        <v>0</v>
      </c>
      <c r="O15" s="41">
        <v>0</v>
      </c>
      <c r="P15" s="41">
        <v>0</v>
      </c>
      <c r="Q15" s="29">
        <f t="shared" si="1"/>
        <v>3593850.9999999995</v>
      </c>
      <c r="R15" s="29">
        <f t="shared" si="1"/>
        <v>3615885.8214285709</v>
      </c>
      <c r="S15" s="29">
        <f t="shared" si="1"/>
        <v>3637920.6428571423</v>
      </c>
      <c r="T15" s="29">
        <f t="shared" si="1"/>
        <v>3659955.4642857141</v>
      </c>
      <c r="U15" s="29">
        <f t="shared" si="1"/>
        <v>3681990.2857142854</v>
      </c>
      <c r="V15" s="29">
        <f t="shared" si="1"/>
        <v>3704025.1071428568</v>
      </c>
      <c r="W15" s="29">
        <f t="shared" si="1"/>
        <v>3726059.9285714282</v>
      </c>
      <c r="X15" s="124">
        <f t="shared" si="2"/>
        <v>3593850.9999999995</v>
      </c>
      <c r="Y15" s="124">
        <f t="shared" si="3"/>
        <v>3615885.8214285709</v>
      </c>
      <c r="Z15" s="124">
        <f t="shared" si="4"/>
        <v>3637920.6428571423</v>
      </c>
      <c r="AA15" s="124">
        <f t="shared" si="5"/>
        <v>3659955.4642857141</v>
      </c>
      <c r="AB15" s="124">
        <f t="shared" si="6"/>
        <v>3681990.2857142854</v>
      </c>
      <c r="AC15" s="124">
        <f t="shared" si="7"/>
        <v>3704025.1071428568</v>
      </c>
      <c r="AD15" s="124">
        <f t="shared" si="8"/>
        <v>3726059.9285714282</v>
      </c>
      <c r="AE15" s="79"/>
      <c r="AF15" s="76" t="s">
        <v>39</v>
      </c>
      <c r="AG15" s="23" t="s">
        <v>39</v>
      </c>
      <c r="AH15" s="74" t="str">
        <f t="shared" si="9"/>
        <v>OK</v>
      </c>
      <c r="AJ15" s="151"/>
      <c r="AK15" s="152"/>
      <c r="AL15" s="152"/>
      <c r="AM15" s="152"/>
      <c r="AN15" s="152"/>
      <c r="AO15" s="152"/>
      <c r="AP15" s="152"/>
      <c r="AQ15" s="152"/>
      <c r="AR15" s="152"/>
      <c r="AS15" s="152"/>
      <c r="AT15" s="153"/>
    </row>
    <row r="16" spans="1:46" s="99" customFormat="1" ht="13">
      <c r="A16" s="3"/>
      <c r="B16" s="21" t="s">
        <v>26</v>
      </c>
      <c r="C16" s="28">
        <v>991423.88</v>
      </c>
      <c r="D16" s="28">
        <v>996997</v>
      </c>
      <c r="E16" s="28">
        <v>1003543</v>
      </c>
      <c r="F16" s="28">
        <v>1010099</v>
      </c>
      <c r="G16" s="28">
        <v>1019245</v>
      </c>
      <c r="H16" s="28">
        <v>1033705.9999999999</v>
      </c>
      <c r="I16" s="28">
        <v>1044365</v>
      </c>
      <c r="J16" s="41">
        <v>1054403</v>
      </c>
      <c r="K16" s="41">
        <v>1063811</v>
      </c>
      <c r="L16" s="41">
        <v>1073170</v>
      </c>
      <c r="M16" s="41">
        <v>1082443</v>
      </c>
      <c r="N16" s="41">
        <v>1091662</v>
      </c>
      <c r="O16" s="41">
        <v>1100864</v>
      </c>
      <c r="P16" s="41">
        <v>1109943</v>
      </c>
      <c r="Q16" s="29">
        <f t="shared" si="1"/>
        <v>1049617.4628571428</v>
      </c>
      <c r="R16" s="29">
        <f t="shared" si="1"/>
        <v>1058472.5828571427</v>
      </c>
      <c r="S16" s="29">
        <f t="shared" si="1"/>
        <v>1067327.7028571428</v>
      </c>
      <c r="T16" s="29">
        <f t="shared" si="1"/>
        <v>1076182.8228571427</v>
      </c>
      <c r="U16" s="29">
        <f t="shared" si="1"/>
        <v>1085037.9428571428</v>
      </c>
      <c r="V16" s="29">
        <f t="shared" si="1"/>
        <v>1093893.0628571426</v>
      </c>
      <c r="W16" s="29">
        <f t="shared" si="1"/>
        <v>1102748.1828571428</v>
      </c>
      <c r="X16" s="124">
        <f t="shared" si="2"/>
        <v>1049617.4628571428</v>
      </c>
      <c r="Y16" s="124">
        <f t="shared" si="3"/>
        <v>1058472.5828571427</v>
      </c>
      <c r="Z16" s="124">
        <f t="shared" si="4"/>
        <v>1067327.7028571428</v>
      </c>
      <c r="AA16" s="124">
        <f t="shared" si="5"/>
        <v>1076182.8228571427</v>
      </c>
      <c r="AB16" s="124">
        <f t="shared" si="6"/>
        <v>1085037.9428571428</v>
      </c>
      <c r="AC16" s="124">
        <f t="shared" si="7"/>
        <v>1093893.0628571426</v>
      </c>
      <c r="AD16" s="124">
        <f t="shared" si="8"/>
        <v>1102748.1828571428</v>
      </c>
      <c r="AE16" s="79"/>
      <c r="AF16" s="76" t="s">
        <v>39</v>
      </c>
      <c r="AG16" s="23" t="s">
        <v>39</v>
      </c>
      <c r="AH16" s="74" t="str">
        <f t="shared" si="9"/>
        <v>OK</v>
      </c>
      <c r="AJ16" s="151"/>
      <c r="AK16" s="152"/>
      <c r="AL16" s="152"/>
      <c r="AM16" s="152"/>
      <c r="AN16" s="152"/>
      <c r="AO16" s="152"/>
      <c r="AP16" s="152"/>
      <c r="AQ16" s="152"/>
      <c r="AR16" s="152"/>
      <c r="AS16" s="152"/>
      <c r="AT16" s="153"/>
    </row>
    <row r="17" spans="1:46" s="99" customFormat="1" ht="13">
      <c r="A17" s="3"/>
      <c r="B17" s="21" t="s">
        <v>27</v>
      </c>
      <c r="C17" s="28">
        <v>3656433.9999999995</v>
      </c>
      <c r="D17" s="28">
        <v>3677741</v>
      </c>
      <c r="E17" s="28">
        <v>3697824</v>
      </c>
      <c r="F17" s="28">
        <v>3724459</v>
      </c>
      <c r="G17" s="28">
        <v>3758359.9999999995</v>
      </c>
      <c r="H17" s="28">
        <v>3789622</v>
      </c>
      <c r="I17" s="28">
        <v>3826422</v>
      </c>
      <c r="J17" s="41">
        <v>3998468.5708761397</v>
      </c>
      <c r="K17" s="41">
        <v>4047030.9935697201</v>
      </c>
      <c r="L17" s="41">
        <v>4094735.0357331201</v>
      </c>
      <c r="M17" s="41">
        <v>4139874.2539067599</v>
      </c>
      <c r="N17" s="41">
        <v>4181830.5665547694</v>
      </c>
      <c r="O17" s="41">
        <v>4222598.8756330395</v>
      </c>
      <c r="P17" s="41">
        <v>4262568.2979499493</v>
      </c>
      <c r="Q17" s="29">
        <f t="shared" si="1"/>
        <v>3846446.2857142864</v>
      </c>
      <c r="R17" s="29">
        <f t="shared" si="1"/>
        <v>3874812.7857142864</v>
      </c>
      <c r="S17" s="29">
        <f t="shared" si="1"/>
        <v>3903179.2857142864</v>
      </c>
      <c r="T17" s="29">
        <f t="shared" si="1"/>
        <v>3931545.7857142864</v>
      </c>
      <c r="U17" s="29">
        <f t="shared" si="1"/>
        <v>3959912.2857142864</v>
      </c>
      <c r="V17" s="29">
        <f t="shared" si="1"/>
        <v>3988278.7857142864</v>
      </c>
      <c r="W17" s="29">
        <f t="shared" si="1"/>
        <v>4016645.2857142864</v>
      </c>
      <c r="X17" s="124">
        <f t="shared" si="2"/>
        <v>3846446.2857142864</v>
      </c>
      <c r="Y17" s="124">
        <f t="shared" si="3"/>
        <v>3874812.7857142864</v>
      </c>
      <c r="Z17" s="124">
        <f t="shared" si="4"/>
        <v>3903179.2857142864</v>
      </c>
      <c r="AA17" s="124">
        <f t="shared" si="5"/>
        <v>3931545.7857142864</v>
      </c>
      <c r="AB17" s="124">
        <f t="shared" si="6"/>
        <v>3959912.2857142864</v>
      </c>
      <c r="AC17" s="124">
        <f t="shared" si="7"/>
        <v>3988278.7857142864</v>
      </c>
      <c r="AD17" s="124">
        <f t="shared" si="8"/>
        <v>4016645.2857142864</v>
      </c>
      <c r="AE17" s="79"/>
      <c r="AF17" s="76" t="s">
        <v>39</v>
      </c>
      <c r="AG17" s="23" t="s">
        <v>39</v>
      </c>
      <c r="AH17" s="74" t="str">
        <f t="shared" si="9"/>
        <v>OK</v>
      </c>
      <c r="AJ17" s="151"/>
      <c r="AK17" s="152"/>
      <c r="AL17" s="152"/>
      <c r="AM17" s="152"/>
      <c r="AN17" s="152"/>
      <c r="AO17" s="152"/>
      <c r="AP17" s="152"/>
      <c r="AQ17" s="152"/>
      <c r="AR17" s="152"/>
      <c r="AS17" s="152"/>
      <c r="AT17" s="153"/>
    </row>
    <row r="18" spans="1:46" s="99" customFormat="1" ht="13.5" thickBot="1">
      <c r="A18" s="3"/>
      <c r="B18" s="21" t="s">
        <v>28</v>
      </c>
      <c r="C18" s="28">
        <v>1393967.9999999998</v>
      </c>
      <c r="D18" s="28">
        <v>1398724.0000000002</v>
      </c>
      <c r="E18" s="28">
        <v>1403811.0000000002</v>
      </c>
      <c r="F18" s="28">
        <v>1408011</v>
      </c>
      <c r="G18" s="28">
        <v>1417003.0000000002</v>
      </c>
      <c r="H18" s="28">
        <v>1424962</v>
      </c>
      <c r="I18" s="28">
        <v>1433501</v>
      </c>
      <c r="J18" s="41">
        <v>1438891.9999999998</v>
      </c>
      <c r="K18" s="41">
        <v>1447454.0000000002</v>
      </c>
      <c r="L18" s="41">
        <v>1456235</v>
      </c>
      <c r="M18" s="41">
        <v>1465168</v>
      </c>
      <c r="N18" s="41">
        <v>1474250</v>
      </c>
      <c r="O18" s="41">
        <v>1483370</v>
      </c>
      <c r="P18" s="41">
        <v>1492524</v>
      </c>
      <c r="Q18" s="29">
        <f t="shared" si="1"/>
        <v>1437749.5714285714</v>
      </c>
      <c r="R18" s="29">
        <f t="shared" si="1"/>
        <v>1444330.5357142857</v>
      </c>
      <c r="S18" s="29">
        <f t="shared" si="1"/>
        <v>1450911.5</v>
      </c>
      <c r="T18" s="29">
        <f t="shared" si="1"/>
        <v>1457492.4642857143</v>
      </c>
      <c r="U18" s="29">
        <f t="shared" si="1"/>
        <v>1464073.4285714286</v>
      </c>
      <c r="V18" s="29">
        <f t="shared" si="1"/>
        <v>1470654.392857143</v>
      </c>
      <c r="W18" s="29">
        <f t="shared" si="1"/>
        <v>1477235.3571428573</v>
      </c>
      <c r="X18" s="124">
        <f t="shared" si="2"/>
        <v>1437749.5714285714</v>
      </c>
      <c r="Y18" s="124">
        <f t="shared" si="3"/>
        <v>1444330.5357142857</v>
      </c>
      <c r="Z18" s="124">
        <f t="shared" si="4"/>
        <v>1450911.5</v>
      </c>
      <c r="AA18" s="124">
        <f t="shared" si="5"/>
        <v>1457492.4642857143</v>
      </c>
      <c r="AB18" s="124">
        <f t="shared" si="6"/>
        <v>1464073.4285714286</v>
      </c>
      <c r="AC18" s="124">
        <f t="shared" si="7"/>
        <v>1470654.392857143</v>
      </c>
      <c r="AD18" s="124">
        <f t="shared" si="8"/>
        <v>1477235.3571428573</v>
      </c>
      <c r="AE18" s="79"/>
      <c r="AF18" s="76" t="s">
        <v>39</v>
      </c>
      <c r="AG18" s="23" t="s">
        <v>39</v>
      </c>
      <c r="AH18" s="74" t="str">
        <f t="shared" si="9"/>
        <v>OK</v>
      </c>
      <c r="AJ18" s="154"/>
      <c r="AK18" s="155"/>
      <c r="AL18" s="155"/>
      <c r="AM18" s="155"/>
      <c r="AN18" s="155"/>
      <c r="AO18" s="155"/>
      <c r="AP18" s="155"/>
      <c r="AQ18" s="155"/>
      <c r="AR18" s="155"/>
      <c r="AS18" s="155"/>
      <c r="AT18" s="156"/>
    </row>
    <row r="19" spans="1:46" s="99" customFormat="1" ht="13">
      <c r="A19" s="3"/>
      <c r="B19" s="21" t="s">
        <v>29</v>
      </c>
      <c r="C19" s="28">
        <v>588527</v>
      </c>
      <c r="D19" s="28">
        <v>593139</v>
      </c>
      <c r="E19" s="28">
        <v>597492.00000000012</v>
      </c>
      <c r="F19" s="28">
        <v>602257</v>
      </c>
      <c r="G19" s="28">
        <v>607306</v>
      </c>
      <c r="H19" s="28">
        <v>612122.99999999988</v>
      </c>
      <c r="I19" s="28">
        <v>615408</v>
      </c>
      <c r="J19" s="41">
        <v>623314</v>
      </c>
      <c r="K19" s="41">
        <v>629670.99999999988</v>
      </c>
      <c r="L19" s="41">
        <v>636075</v>
      </c>
      <c r="M19" s="41">
        <v>642428</v>
      </c>
      <c r="N19" s="41">
        <v>648560.00000000012</v>
      </c>
      <c r="O19" s="41">
        <v>654467</v>
      </c>
      <c r="P19" s="41">
        <v>660203</v>
      </c>
      <c r="Q19" s="29">
        <f t="shared" si="1"/>
        <v>620668.14285714284</v>
      </c>
      <c r="R19" s="29">
        <f t="shared" si="1"/>
        <v>625254.75</v>
      </c>
      <c r="S19" s="29">
        <f t="shared" si="1"/>
        <v>629841.35714285704</v>
      </c>
      <c r="T19" s="29">
        <f t="shared" si="1"/>
        <v>634427.9642857142</v>
      </c>
      <c r="U19" s="29">
        <f t="shared" si="1"/>
        <v>639014.57142857136</v>
      </c>
      <c r="V19" s="29">
        <f t="shared" si="1"/>
        <v>643601.17857142852</v>
      </c>
      <c r="W19" s="29">
        <f t="shared" si="1"/>
        <v>648187.78571428568</v>
      </c>
      <c r="X19" s="124">
        <f t="shared" si="2"/>
        <v>620668.14285714284</v>
      </c>
      <c r="Y19" s="124">
        <f t="shared" si="3"/>
        <v>625254.75</v>
      </c>
      <c r="Z19" s="124">
        <f t="shared" si="4"/>
        <v>629841.35714285704</v>
      </c>
      <c r="AA19" s="124">
        <f t="shared" si="5"/>
        <v>634427.9642857142</v>
      </c>
      <c r="AB19" s="124">
        <f t="shared" si="6"/>
        <v>639014.57142857136</v>
      </c>
      <c r="AC19" s="124">
        <f t="shared" si="7"/>
        <v>643601.17857142852</v>
      </c>
      <c r="AD19" s="124">
        <f t="shared" si="8"/>
        <v>648187.78571428568</v>
      </c>
      <c r="AE19" s="79"/>
      <c r="AF19" s="76" t="s">
        <v>39</v>
      </c>
      <c r="AG19" s="23" t="s">
        <v>39</v>
      </c>
      <c r="AH19" s="74" t="str">
        <f t="shared" si="9"/>
        <v>OK</v>
      </c>
    </row>
    <row r="20" spans="1:46" s="99" customFormat="1" ht="13">
      <c r="A20" s="3"/>
      <c r="B20" s="21" t="s">
        <v>30</v>
      </c>
      <c r="C20" s="28">
        <v>2238209.0000000005</v>
      </c>
      <c r="D20" s="28">
        <v>2244274.0000000005</v>
      </c>
      <c r="E20" s="28">
        <v>2252602</v>
      </c>
      <c r="F20" s="28">
        <v>2264990</v>
      </c>
      <c r="G20" s="28">
        <v>2276929.9999999995</v>
      </c>
      <c r="H20" s="28">
        <v>2289752.9999999995</v>
      </c>
      <c r="I20" s="28">
        <v>2305317.9999999995</v>
      </c>
      <c r="J20" s="41">
        <v>2311352.2861581258</v>
      </c>
      <c r="K20" s="41">
        <v>2325421.3540903586</v>
      </c>
      <c r="L20" s="41">
        <v>2347407.7730576792</v>
      </c>
      <c r="M20" s="41">
        <v>2367792.5834623487</v>
      </c>
      <c r="N20" s="41">
        <v>2388277.9908108977</v>
      </c>
      <c r="O20" s="41">
        <v>2408727.3765470381</v>
      </c>
      <c r="P20" s="41">
        <v>2429219.4492580979</v>
      </c>
      <c r="Q20" s="29">
        <f t="shared" ref="Q20:W27" si="10" xml:space="preserve"> INTERCEPT($C20:$I20,$C$9:$I$9)+SLOPE($C20:$I20,$C$9:$I$9)*Q$9</f>
        <v>2312669.8571428568</v>
      </c>
      <c r="R20" s="29">
        <f t="shared" si="10"/>
        <v>2323977.4642857136</v>
      </c>
      <c r="S20" s="29">
        <f t="shared" si="10"/>
        <v>2335285.0714285704</v>
      </c>
      <c r="T20" s="29">
        <f t="shared" si="10"/>
        <v>2346592.6785714277</v>
      </c>
      <c r="U20" s="29">
        <f t="shared" si="10"/>
        <v>2357900.2857142845</v>
      </c>
      <c r="V20" s="29">
        <f t="shared" si="10"/>
        <v>2369207.8928571413</v>
      </c>
      <c r="W20" s="29">
        <f t="shared" si="10"/>
        <v>2380515.4999999981</v>
      </c>
      <c r="X20" s="124">
        <f t="shared" si="2"/>
        <v>2312669.8571428568</v>
      </c>
      <c r="Y20" s="124">
        <f t="shared" si="3"/>
        <v>2323977.4642857136</v>
      </c>
      <c r="Z20" s="124">
        <f t="shared" si="4"/>
        <v>2335285.0714285704</v>
      </c>
      <c r="AA20" s="124">
        <f t="shared" si="5"/>
        <v>2346592.6785714277</v>
      </c>
      <c r="AB20" s="124">
        <f t="shared" si="6"/>
        <v>2357900.2857142845</v>
      </c>
      <c r="AC20" s="124">
        <f t="shared" si="7"/>
        <v>2369207.8928571413</v>
      </c>
      <c r="AD20" s="124">
        <f t="shared" si="8"/>
        <v>2380515.4999999981</v>
      </c>
      <c r="AE20" s="79"/>
      <c r="AF20" s="76" t="s">
        <v>39</v>
      </c>
      <c r="AG20" s="23" t="s">
        <v>39</v>
      </c>
      <c r="AH20" s="74" t="str">
        <f t="shared" si="9"/>
        <v>OK</v>
      </c>
    </row>
    <row r="21" spans="1:46" s="99" customFormat="1" ht="13">
      <c r="A21" s="3"/>
      <c r="B21" s="21" t="s">
        <v>31</v>
      </c>
      <c r="C21" s="28">
        <v>1441788.9999999998</v>
      </c>
      <c r="D21" s="28">
        <v>1450365.75</v>
      </c>
      <c r="E21" s="28">
        <v>1458376</v>
      </c>
      <c r="F21" s="28">
        <v>1465366</v>
      </c>
      <c r="G21" s="28">
        <v>1474943</v>
      </c>
      <c r="H21" s="28">
        <v>1490860</v>
      </c>
      <c r="I21" s="28">
        <v>1500196.0000000002</v>
      </c>
      <c r="J21" s="41">
        <v>1455366.3326101955</v>
      </c>
      <c r="K21" s="41">
        <v>1471776.1650122376</v>
      </c>
      <c r="L21" s="41">
        <v>1487331.908683263</v>
      </c>
      <c r="M21" s="41">
        <v>1503763.7573183577</v>
      </c>
      <c r="N21" s="41">
        <v>1520204.8283116301</v>
      </c>
      <c r="O21" s="41">
        <v>1536654.7280464638</v>
      </c>
      <c r="P21" s="41">
        <v>1553113.0961639562</v>
      </c>
      <c r="Q21" s="29">
        <f t="shared" si="10"/>
        <v>1507810.3214285716</v>
      </c>
      <c r="R21" s="29">
        <f t="shared" si="10"/>
        <v>1517552.3392857146</v>
      </c>
      <c r="S21" s="29">
        <f t="shared" si="10"/>
        <v>1527294.3571428575</v>
      </c>
      <c r="T21" s="29">
        <f t="shared" si="10"/>
        <v>1537036.3750000005</v>
      </c>
      <c r="U21" s="29">
        <f t="shared" si="10"/>
        <v>1546778.3928571432</v>
      </c>
      <c r="V21" s="29">
        <f t="shared" si="10"/>
        <v>1556520.4107142861</v>
      </c>
      <c r="W21" s="29">
        <f t="shared" si="10"/>
        <v>1566262.4285714291</v>
      </c>
      <c r="X21" s="124">
        <f t="shared" si="2"/>
        <v>1507810.3214285716</v>
      </c>
      <c r="Y21" s="124">
        <f t="shared" si="3"/>
        <v>1517552.3392857146</v>
      </c>
      <c r="Z21" s="124">
        <f t="shared" si="4"/>
        <v>1527294.3571428575</v>
      </c>
      <c r="AA21" s="124">
        <f t="shared" si="5"/>
        <v>1537036.3750000005</v>
      </c>
      <c r="AB21" s="124">
        <f t="shared" si="6"/>
        <v>1546778.3928571432</v>
      </c>
      <c r="AC21" s="124">
        <f t="shared" si="7"/>
        <v>1556520.4107142861</v>
      </c>
      <c r="AD21" s="124">
        <f t="shared" si="8"/>
        <v>1566262.4285714291</v>
      </c>
      <c r="AE21" s="79"/>
      <c r="AF21" s="76" t="s">
        <v>39</v>
      </c>
      <c r="AG21" s="23" t="s">
        <v>39</v>
      </c>
      <c r="AH21" s="74" t="str">
        <f t="shared" si="9"/>
        <v>OK</v>
      </c>
    </row>
    <row r="22" spans="1:46" s="99" customFormat="1" ht="13">
      <c r="A22" s="3"/>
      <c r="B22" s="21" t="s">
        <v>32</v>
      </c>
      <c r="C22" s="28">
        <v>513182</v>
      </c>
      <c r="D22" s="28">
        <v>516509</v>
      </c>
      <c r="E22" s="28">
        <v>520046.00000000006</v>
      </c>
      <c r="F22" s="28">
        <v>523183</v>
      </c>
      <c r="G22" s="28">
        <v>527509</v>
      </c>
      <c r="H22" s="28">
        <v>530768</v>
      </c>
      <c r="I22" s="28">
        <v>536138</v>
      </c>
      <c r="J22" s="41">
        <v>542029</v>
      </c>
      <c r="K22" s="41">
        <v>548095</v>
      </c>
      <c r="L22" s="41">
        <v>554743.99999999988</v>
      </c>
      <c r="M22" s="41">
        <v>560504</v>
      </c>
      <c r="N22" s="41">
        <v>566195.99999999988</v>
      </c>
      <c r="O22" s="41">
        <v>571773</v>
      </c>
      <c r="P22" s="41">
        <v>577233</v>
      </c>
      <c r="Q22" s="29">
        <f t="shared" si="10"/>
        <v>538883.42857142852</v>
      </c>
      <c r="R22" s="29">
        <f t="shared" si="10"/>
        <v>542628.03571428568</v>
      </c>
      <c r="S22" s="29">
        <f t="shared" si="10"/>
        <v>546372.64285714284</v>
      </c>
      <c r="T22" s="29">
        <f t="shared" si="10"/>
        <v>550117.25</v>
      </c>
      <c r="U22" s="29">
        <f t="shared" si="10"/>
        <v>553861.85714285716</v>
      </c>
      <c r="V22" s="29">
        <f t="shared" si="10"/>
        <v>557606.4642857142</v>
      </c>
      <c r="W22" s="29">
        <f t="shared" si="10"/>
        <v>561351.07142857136</v>
      </c>
      <c r="X22" s="124">
        <f t="shared" si="2"/>
        <v>538883.42857142852</v>
      </c>
      <c r="Y22" s="124">
        <f t="shared" si="3"/>
        <v>542628.03571428568</v>
      </c>
      <c r="Z22" s="124">
        <f t="shared" si="4"/>
        <v>546372.64285714284</v>
      </c>
      <c r="AA22" s="124">
        <f t="shared" si="5"/>
        <v>550117.25</v>
      </c>
      <c r="AB22" s="124">
        <f t="shared" si="6"/>
        <v>553861.85714285716</v>
      </c>
      <c r="AC22" s="124">
        <f t="shared" si="7"/>
        <v>557606.4642857142</v>
      </c>
      <c r="AD22" s="124">
        <f t="shared" si="8"/>
        <v>561351.07142857136</v>
      </c>
      <c r="AE22" s="80"/>
      <c r="AF22" s="76" t="s">
        <v>39</v>
      </c>
      <c r="AG22" s="23" t="s">
        <v>39</v>
      </c>
      <c r="AH22" s="74" t="str">
        <f t="shared" si="9"/>
        <v>OK</v>
      </c>
    </row>
    <row r="23" spans="1:46" s="99" customFormat="1" ht="13">
      <c r="A23" s="3"/>
      <c r="B23" s="21" t="s">
        <v>33</v>
      </c>
      <c r="C23" s="28">
        <v>123420.99999999999</v>
      </c>
      <c r="D23" s="28">
        <v>124085</v>
      </c>
      <c r="E23" s="28">
        <v>124748</v>
      </c>
      <c r="F23" s="28">
        <v>125637.99999999999</v>
      </c>
      <c r="G23" s="28">
        <v>126641</v>
      </c>
      <c r="H23" s="28">
        <v>127423</v>
      </c>
      <c r="I23" s="28">
        <v>127930</v>
      </c>
      <c r="J23" s="41">
        <v>0</v>
      </c>
      <c r="K23" s="41">
        <v>0</v>
      </c>
      <c r="L23" s="41">
        <v>0</v>
      </c>
      <c r="M23" s="41">
        <v>0</v>
      </c>
      <c r="N23" s="41">
        <v>0</v>
      </c>
      <c r="O23" s="41">
        <v>0</v>
      </c>
      <c r="P23" s="41">
        <v>0</v>
      </c>
      <c r="Q23" s="29">
        <f t="shared" si="10"/>
        <v>128854.57142857143</v>
      </c>
      <c r="R23" s="29">
        <f t="shared" si="10"/>
        <v>129643.71428571429</v>
      </c>
      <c r="S23" s="29">
        <f t="shared" si="10"/>
        <v>130432.85714285716</v>
      </c>
      <c r="T23" s="29">
        <f t="shared" si="10"/>
        <v>131222</v>
      </c>
      <c r="U23" s="29">
        <f t="shared" si="10"/>
        <v>132011.14285714287</v>
      </c>
      <c r="V23" s="29">
        <f t="shared" si="10"/>
        <v>132800.28571428574</v>
      </c>
      <c r="W23" s="29">
        <f t="shared" si="10"/>
        <v>133589.42857142858</v>
      </c>
      <c r="X23" s="124">
        <f t="shared" si="2"/>
        <v>128854.57142857143</v>
      </c>
      <c r="Y23" s="124">
        <f t="shared" si="3"/>
        <v>129643.71428571429</v>
      </c>
      <c r="Z23" s="124">
        <f t="shared" si="4"/>
        <v>130432.85714285716</v>
      </c>
      <c r="AA23" s="124">
        <f t="shared" si="5"/>
        <v>131222</v>
      </c>
      <c r="AB23" s="124">
        <f t="shared" si="6"/>
        <v>132011.14285714287</v>
      </c>
      <c r="AC23" s="124">
        <f t="shared" si="7"/>
        <v>132800.28571428574</v>
      </c>
      <c r="AD23" s="124">
        <f t="shared" si="8"/>
        <v>133589.42857142858</v>
      </c>
      <c r="AE23" s="81"/>
      <c r="AF23" s="76" t="s">
        <v>39</v>
      </c>
      <c r="AG23" s="23" t="s">
        <v>39</v>
      </c>
      <c r="AH23" s="74" t="str">
        <f t="shared" si="9"/>
        <v>OK</v>
      </c>
    </row>
    <row r="24" spans="1:46" s="99" customFormat="1" ht="13">
      <c r="A24" s="3"/>
      <c r="B24" s="21" t="s">
        <v>34</v>
      </c>
      <c r="C24" s="28">
        <v>305641</v>
      </c>
      <c r="D24" s="28">
        <v>308791</v>
      </c>
      <c r="E24" s="28">
        <v>310380</v>
      </c>
      <c r="F24" s="28">
        <v>312837.99999999994</v>
      </c>
      <c r="G24" s="28">
        <v>315320</v>
      </c>
      <c r="H24" s="28">
        <v>317775</v>
      </c>
      <c r="I24" s="28">
        <v>319806.00000000006</v>
      </c>
      <c r="J24" s="41">
        <v>322371.00000000006</v>
      </c>
      <c r="K24" s="41">
        <v>324871.00000000006</v>
      </c>
      <c r="L24" s="41">
        <v>326787.00000000006</v>
      </c>
      <c r="M24" s="41">
        <v>328671.00000000006</v>
      </c>
      <c r="N24" s="41">
        <v>330568</v>
      </c>
      <c r="O24" s="41">
        <v>332501.99999999994</v>
      </c>
      <c r="P24" s="41">
        <v>334500</v>
      </c>
      <c r="Q24" s="29">
        <f t="shared" si="10"/>
        <v>322279.1428571429</v>
      </c>
      <c r="R24" s="29">
        <f t="shared" si="10"/>
        <v>324614.96428571432</v>
      </c>
      <c r="S24" s="29">
        <f t="shared" si="10"/>
        <v>326950.7857142858</v>
      </c>
      <c r="T24" s="29">
        <f t="shared" si="10"/>
        <v>329286.60714285722</v>
      </c>
      <c r="U24" s="29">
        <f t="shared" si="10"/>
        <v>331622.42857142864</v>
      </c>
      <c r="V24" s="29">
        <f t="shared" si="10"/>
        <v>333958.25000000006</v>
      </c>
      <c r="W24" s="29">
        <f t="shared" si="10"/>
        <v>336294.07142857148</v>
      </c>
      <c r="X24" s="124">
        <f t="shared" si="2"/>
        <v>322279.1428571429</v>
      </c>
      <c r="Y24" s="124">
        <f t="shared" si="3"/>
        <v>324614.96428571432</v>
      </c>
      <c r="Z24" s="124">
        <f t="shared" si="4"/>
        <v>326950.7857142858</v>
      </c>
      <c r="AA24" s="124">
        <f t="shared" si="5"/>
        <v>329286.60714285722</v>
      </c>
      <c r="AB24" s="124">
        <f t="shared" si="6"/>
        <v>331622.42857142864</v>
      </c>
      <c r="AC24" s="124">
        <f t="shared" si="7"/>
        <v>333958.25000000006</v>
      </c>
      <c r="AD24" s="124">
        <f t="shared" si="8"/>
        <v>336294.07142857148</v>
      </c>
      <c r="AE24" s="82"/>
      <c r="AF24" s="76" t="s">
        <v>39</v>
      </c>
      <c r="AG24" s="23" t="s">
        <v>39</v>
      </c>
      <c r="AH24" s="74" t="str">
        <f t="shared" si="9"/>
        <v>OK</v>
      </c>
    </row>
    <row r="25" spans="1:46" s="99" customFormat="1" ht="13">
      <c r="A25" s="3"/>
      <c r="B25" s="21" t="s">
        <v>35</v>
      </c>
      <c r="C25" s="28">
        <v>280438</v>
      </c>
      <c r="D25" s="28">
        <v>282016</v>
      </c>
      <c r="E25" s="28">
        <v>283772</v>
      </c>
      <c r="F25" s="28">
        <v>285613</v>
      </c>
      <c r="G25" s="28">
        <v>287090</v>
      </c>
      <c r="H25" s="28">
        <v>288668</v>
      </c>
      <c r="I25" s="28">
        <v>291352</v>
      </c>
      <c r="J25" s="41">
        <v>295036</v>
      </c>
      <c r="K25" s="41">
        <v>297091.5</v>
      </c>
      <c r="L25" s="41">
        <v>299073.99999999994</v>
      </c>
      <c r="M25" s="41">
        <v>301150.49999999994</v>
      </c>
      <c r="N25" s="41">
        <v>303337.5</v>
      </c>
      <c r="O25" s="41">
        <v>305583.49999999994</v>
      </c>
      <c r="P25" s="41">
        <v>308044.5</v>
      </c>
      <c r="Q25" s="29">
        <f t="shared" si="10"/>
        <v>292616.14285714284</v>
      </c>
      <c r="R25" s="29">
        <f t="shared" si="10"/>
        <v>294379.14285714284</v>
      </c>
      <c r="S25" s="29">
        <f t="shared" si="10"/>
        <v>296142.14285714284</v>
      </c>
      <c r="T25" s="29">
        <f t="shared" si="10"/>
        <v>297905.14285714284</v>
      </c>
      <c r="U25" s="29">
        <f t="shared" si="10"/>
        <v>299668.14285714284</v>
      </c>
      <c r="V25" s="29">
        <f t="shared" si="10"/>
        <v>301431.14285714284</v>
      </c>
      <c r="W25" s="29">
        <f t="shared" si="10"/>
        <v>303194.14285714284</v>
      </c>
      <c r="X25" s="124">
        <f t="shared" si="2"/>
        <v>292616.14285714284</v>
      </c>
      <c r="Y25" s="124">
        <f t="shared" si="3"/>
        <v>294379.14285714284</v>
      </c>
      <c r="Z25" s="124">
        <f t="shared" si="4"/>
        <v>296142.14285714284</v>
      </c>
      <c r="AA25" s="124">
        <f t="shared" si="5"/>
        <v>297905.14285714284</v>
      </c>
      <c r="AB25" s="124">
        <f t="shared" si="6"/>
        <v>299668.14285714284</v>
      </c>
      <c r="AC25" s="124">
        <f t="shared" si="7"/>
        <v>301431.14285714284</v>
      </c>
      <c r="AD25" s="124">
        <f t="shared" si="8"/>
        <v>303194.14285714284</v>
      </c>
      <c r="AE25" s="82"/>
      <c r="AF25" s="76" t="s">
        <v>39</v>
      </c>
      <c r="AG25" s="23" t="s">
        <v>39</v>
      </c>
      <c r="AH25" s="74" t="str">
        <f t="shared" si="9"/>
        <v>OK</v>
      </c>
    </row>
    <row r="26" spans="1:46" s="99" customFormat="1" ht="13">
      <c r="A26" s="3"/>
      <c r="B26" s="21" t="s">
        <v>36</v>
      </c>
      <c r="C26" s="28">
        <v>890435.00000000012</v>
      </c>
      <c r="D26" s="28">
        <v>897077</v>
      </c>
      <c r="E26" s="28">
        <v>902148</v>
      </c>
      <c r="F26" s="28">
        <v>987057</v>
      </c>
      <c r="G26" s="28">
        <v>992423</v>
      </c>
      <c r="H26" s="28">
        <v>1004622.0000000001</v>
      </c>
      <c r="I26" s="28">
        <v>1013178</v>
      </c>
      <c r="J26" s="41">
        <v>1017451.0776439087</v>
      </c>
      <c r="K26" s="41">
        <v>1027222.4966532796</v>
      </c>
      <c r="L26" s="41">
        <v>1037273.0990629182</v>
      </c>
      <c r="M26" s="41">
        <v>1047474.4511378846</v>
      </c>
      <c r="N26" s="41">
        <v>1057828.7751004021</v>
      </c>
      <c r="O26" s="41">
        <v>1068338.3868808611</v>
      </c>
      <c r="P26" s="41">
        <v>1079005.4149933043</v>
      </c>
      <c r="Q26" s="29">
        <f t="shared" si="10"/>
        <v>1051504.857142857</v>
      </c>
      <c r="R26" s="29">
        <f t="shared" si="10"/>
        <v>1075561.7857142857</v>
      </c>
      <c r="S26" s="29">
        <f t="shared" si="10"/>
        <v>1099618.7142857141</v>
      </c>
      <c r="T26" s="29">
        <f t="shared" si="10"/>
        <v>1123675.6428571427</v>
      </c>
      <c r="U26" s="29">
        <f t="shared" si="10"/>
        <v>1147732.5714285714</v>
      </c>
      <c r="V26" s="29">
        <f t="shared" si="10"/>
        <v>1171789.5</v>
      </c>
      <c r="W26" s="29">
        <f t="shared" si="10"/>
        <v>1195846.4285714284</v>
      </c>
      <c r="X26" s="124">
        <f t="shared" si="2"/>
        <v>1051504.857142857</v>
      </c>
      <c r="Y26" s="124">
        <f t="shared" si="3"/>
        <v>1075561.7857142857</v>
      </c>
      <c r="Z26" s="124">
        <f t="shared" si="4"/>
        <v>1099618.7142857141</v>
      </c>
      <c r="AA26" s="124">
        <f t="shared" si="5"/>
        <v>1123675.6428571427</v>
      </c>
      <c r="AB26" s="124">
        <f t="shared" si="6"/>
        <v>1147732.5714285714</v>
      </c>
      <c r="AC26" s="124">
        <f t="shared" si="7"/>
        <v>1171789.5</v>
      </c>
      <c r="AD26" s="124">
        <f t="shared" si="8"/>
        <v>1195846.4285714284</v>
      </c>
      <c r="AE26" s="82"/>
      <c r="AF26" s="76" t="s">
        <v>39</v>
      </c>
      <c r="AG26" s="23" t="s">
        <v>39</v>
      </c>
      <c r="AH26" s="74" t="str">
        <f t="shared" si="9"/>
        <v>OK</v>
      </c>
    </row>
    <row r="27" spans="1:46" s="99" customFormat="1" ht="13">
      <c r="A27" s="3"/>
      <c r="B27" s="21" t="s">
        <v>37</v>
      </c>
      <c r="C27" s="28">
        <v>701284</v>
      </c>
      <c r="D27" s="28">
        <v>702812</v>
      </c>
      <c r="E27" s="28">
        <v>714353</v>
      </c>
      <c r="F27" s="28">
        <v>721843</v>
      </c>
      <c r="G27" s="28">
        <v>724928.00000000012</v>
      </c>
      <c r="H27" s="28">
        <v>728848.00000000012</v>
      </c>
      <c r="I27" s="28">
        <v>735858</v>
      </c>
      <c r="J27" s="41">
        <v>744843.70179257705</v>
      </c>
      <c r="K27" s="41">
        <v>753947.74969778303</v>
      </c>
      <c r="L27" s="41">
        <v>762857.4651025089</v>
      </c>
      <c r="M27" s="41">
        <v>771295.84427752485</v>
      </c>
      <c r="N27" s="41">
        <v>779349.54073983186</v>
      </c>
      <c r="O27" s="41">
        <v>787170.09956133773</v>
      </c>
      <c r="P27" s="41">
        <v>794791.73704289563</v>
      </c>
      <c r="Q27" s="29">
        <f t="shared" si="10"/>
        <v>742327.85714285728</v>
      </c>
      <c r="R27" s="29">
        <f t="shared" si="10"/>
        <v>748269.60714285728</v>
      </c>
      <c r="S27" s="29">
        <f t="shared" si="10"/>
        <v>754211.35714285728</v>
      </c>
      <c r="T27" s="29">
        <f t="shared" si="10"/>
        <v>760153.10714285728</v>
      </c>
      <c r="U27" s="29">
        <f t="shared" si="10"/>
        <v>766094.85714285728</v>
      </c>
      <c r="V27" s="29">
        <f t="shared" si="10"/>
        <v>772036.60714285728</v>
      </c>
      <c r="W27" s="29">
        <f t="shared" si="10"/>
        <v>777978.35714285728</v>
      </c>
      <c r="X27" s="124">
        <f t="shared" si="2"/>
        <v>742327.85714285728</v>
      </c>
      <c r="Y27" s="124">
        <f t="shared" si="3"/>
        <v>748269.60714285728</v>
      </c>
      <c r="Z27" s="124">
        <f t="shared" si="4"/>
        <v>754211.35714285728</v>
      </c>
      <c r="AA27" s="124">
        <f t="shared" si="5"/>
        <v>760153.10714285728</v>
      </c>
      <c r="AB27" s="124">
        <f t="shared" si="6"/>
        <v>766094.85714285728</v>
      </c>
      <c r="AC27" s="124">
        <f t="shared" si="7"/>
        <v>772036.60714285728</v>
      </c>
      <c r="AD27" s="124">
        <f t="shared" si="8"/>
        <v>777978.35714285728</v>
      </c>
      <c r="AE27" s="82"/>
      <c r="AF27" s="76" t="s">
        <v>39</v>
      </c>
      <c r="AG27" s="23" t="s">
        <v>39</v>
      </c>
      <c r="AH27" s="74" t="str">
        <f t="shared" si="9"/>
        <v>OK</v>
      </c>
    </row>
    <row r="28" spans="1:46" s="99" customFormat="1" ht="13">
      <c r="A28" s="3"/>
      <c r="B28" s="22" t="s">
        <v>41</v>
      </c>
      <c r="C28" s="31">
        <f t="shared" ref="C28:W28" si="11">SUM(C10:C27)</f>
        <v>28413403.879999999</v>
      </c>
      <c r="D28" s="31">
        <f t="shared" si="11"/>
        <v>28610606.75</v>
      </c>
      <c r="E28" s="31">
        <f t="shared" si="11"/>
        <v>28769356</v>
      </c>
      <c r="F28" s="31">
        <f t="shared" si="11"/>
        <v>29017363</v>
      </c>
      <c r="G28" s="31">
        <f t="shared" si="11"/>
        <v>29241897</v>
      </c>
      <c r="H28" s="31">
        <f t="shared" si="11"/>
        <v>29409737</v>
      </c>
      <c r="I28" s="31">
        <f t="shared" si="11"/>
        <v>29696573</v>
      </c>
      <c r="J28" s="31">
        <f t="shared" ref="J28:P28" si="12">SUM(J10:J27)</f>
        <v>26259273.186732635</v>
      </c>
      <c r="K28" s="31">
        <f t="shared" si="12"/>
        <v>26480333.682774927</v>
      </c>
      <c r="L28" s="31">
        <f t="shared" si="12"/>
        <v>26726422.764849827</v>
      </c>
      <c r="M28" s="31">
        <f t="shared" si="12"/>
        <v>26974196.058982197</v>
      </c>
      <c r="N28" s="31">
        <f t="shared" si="12"/>
        <v>27221439.279670149</v>
      </c>
      <c r="O28" s="31">
        <f t="shared" si="12"/>
        <v>27467764.683646407</v>
      </c>
      <c r="P28" s="31">
        <f t="shared" si="12"/>
        <v>27711218.18642132</v>
      </c>
      <c r="Q28" s="31">
        <f t="shared" si="11"/>
        <v>29868463.641428571</v>
      </c>
      <c r="R28" s="31">
        <f t="shared" si="11"/>
        <v>30079903.24357143</v>
      </c>
      <c r="S28" s="31">
        <f t="shared" si="11"/>
        <v>30291342.84571429</v>
      </c>
      <c r="T28" s="31">
        <f t="shared" si="11"/>
        <v>30502782.447857141</v>
      </c>
      <c r="U28" s="31">
        <f t="shared" si="11"/>
        <v>30714222.050000001</v>
      </c>
      <c r="V28" s="31">
        <f t="shared" si="11"/>
        <v>30925661.652142856</v>
      </c>
      <c r="W28" s="31">
        <f t="shared" si="11"/>
        <v>31137101.254285719</v>
      </c>
      <c r="X28" s="125">
        <f t="shared" si="2"/>
        <v>29868463.641428571</v>
      </c>
      <c r="Y28" s="125">
        <f t="shared" si="3"/>
        <v>30079903.24357143</v>
      </c>
      <c r="Z28" s="125">
        <f t="shared" si="4"/>
        <v>30291342.84571429</v>
      </c>
      <c r="AA28" s="125">
        <f t="shared" si="5"/>
        <v>30502782.447857141</v>
      </c>
      <c r="AB28" s="125">
        <f t="shared" si="6"/>
        <v>30714222.050000001</v>
      </c>
      <c r="AC28" s="125">
        <f t="shared" si="7"/>
        <v>30925661.652142856</v>
      </c>
      <c r="AD28" s="125">
        <f t="shared" si="8"/>
        <v>31137101.254285719</v>
      </c>
      <c r="AE28" s="24"/>
      <c r="AF28" s="76" t="s">
        <v>39</v>
      </c>
      <c r="AG28" s="23" t="s">
        <v>39</v>
      </c>
      <c r="AH28" s="74" t="str">
        <f t="shared" si="9"/>
        <v>OK</v>
      </c>
    </row>
    <row r="29" spans="1:46">
      <c r="C29" s="6"/>
      <c r="X29" s="83"/>
      <c r="Y29" s="83"/>
      <c r="Z29" s="83"/>
      <c r="AA29" s="83"/>
      <c r="AB29" s="83"/>
      <c r="AC29" s="83"/>
      <c r="AD29" s="83"/>
      <c r="AE29" s="82"/>
      <c r="AF29" s="79"/>
      <c r="AG29" s="84"/>
      <c r="AH29" s="85"/>
    </row>
    <row r="30" spans="1:46" ht="18">
      <c r="A30" s="14" t="s">
        <v>72</v>
      </c>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46">
      <c r="B31" s="7"/>
      <c r="C31" s="8"/>
      <c r="D31" s="8"/>
      <c r="E31" s="8"/>
      <c r="F31" s="8"/>
      <c r="G31" s="8"/>
      <c r="H31" s="8"/>
      <c r="I31" s="8"/>
      <c r="J31" s="8"/>
      <c r="K31" s="8"/>
      <c r="L31" s="8"/>
      <c r="M31" s="8"/>
      <c r="N31" s="8"/>
      <c r="O31" s="8"/>
      <c r="P31" s="8"/>
      <c r="Q31" s="8"/>
      <c r="R31" s="8"/>
      <c r="S31" s="8"/>
      <c r="T31" s="8"/>
      <c r="U31" s="8"/>
      <c r="V31" s="8"/>
      <c r="W31" s="8"/>
      <c r="X31" s="83"/>
      <c r="Y31" s="83"/>
      <c r="Z31" s="83"/>
      <c r="AA31" s="83"/>
      <c r="AB31" s="83"/>
      <c r="AC31" s="83"/>
      <c r="AD31" s="83"/>
      <c r="AF31" s="79"/>
      <c r="AG31" s="84"/>
      <c r="AH31" s="85"/>
    </row>
    <row r="32" spans="1:46">
      <c r="B32" s="18" t="s">
        <v>45</v>
      </c>
      <c r="X32" s="83"/>
      <c r="Y32" s="83"/>
      <c r="Z32" s="83"/>
      <c r="AA32" s="83"/>
      <c r="AB32" s="83"/>
      <c r="AC32" s="83"/>
      <c r="AD32" s="83"/>
      <c r="AF32" s="79"/>
      <c r="AG32" s="84"/>
      <c r="AH32" s="85"/>
    </row>
    <row r="33" spans="1:46" s="110" customFormat="1" ht="15" customHeight="1">
      <c r="A33" s="64"/>
      <c r="B33" s="52"/>
      <c r="C33" s="142" t="s">
        <v>69</v>
      </c>
      <c r="D33" s="142"/>
      <c r="E33" s="142"/>
      <c r="F33" s="142"/>
      <c r="G33" s="142"/>
      <c r="H33" s="142"/>
      <c r="I33" s="142"/>
      <c r="J33" s="67" t="s">
        <v>70</v>
      </c>
      <c r="K33" s="68"/>
      <c r="L33" s="68"/>
      <c r="M33" s="68"/>
      <c r="N33" s="68"/>
      <c r="O33" s="68"/>
      <c r="P33" s="69"/>
      <c r="Q33" s="160" t="s">
        <v>73</v>
      </c>
      <c r="R33" s="161"/>
      <c r="S33" s="161"/>
      <c r="T33" s="161"/>
      <c r="U33" s="161"/>
      <c r="V33" s="161"/>
      <c r="W33" s="162"/>
      <c r="X33" s="92" t="s">
        <v>0</v>
      </c>
      <c r="Y33" s="93"/>
      <c r="Z33" s="93"/>
      <c r="AA33" s="93"/>
      <c r="AB33" s="93"/>
      <c r="AC33" s="93"/>
      <c r="AD33" s="93"/>
      <c r="AE33" s="147"/>
      <c r="AF33" s="146" t="s">
        <v>0</v>
      </c>
      <c r="AG33" s="146" t="s">
        <v>81</v>
      </c>
      <c r="AH33" s="146" t="s">
        <v>40</v>
      </c>
    </row>
    <row r="34" spans="1:46" s="108" customFormat="1" ht="17.25" customHeight="1" thickBot="1">
      <c r="A34" s="54"/>
      <c r="B34" s="53"/>
      <c r="C34" s="50" t="s">
        <v>8</v>
      </c>
      <c r="D34" s="50" t="s">
        <v>9</v>
      </c>
      <c r="E34" s="50" t="s">
        <v>10</v>
      </c>
      <c r="F34" s="50" t="s">
        <v>11</v>
      </c>
      <c r="G34" s="50" t="s">
        <v>12</v>
      </c>
      <c r="H34" s="50" t="s">
        <v>13</v>
      </c>
      <c r="I34" s="50" t="s">
        <v>14</v>
      </c>
      <c r="J34" s="70" t="s">
        <v>15</v>
      </c>
      <c r="K34" s="70" t="s">
        <v>16</v>
      </c>
      <c r="L34" s="70" t="s">
        <v>17</v>
      </c>
      <c r="M34" s="70" t="s">
        <v>18</v>
      </c>
      <c r="N34" s="70" t="s">
        <v>19</v>
      </c>
      <c r="O34" s="70" t="s">
        <v>20</v>
      </c>
      <c r="P34" s="70" t="s">
        <v>21</v>
      </c>
      <c r="Q34" s="56" t="s">
        <v>15</v>
      </c>
      <c r="R34" s="56" t="s">
        <v>16</v>
      </c>
      <c r="S34" s="56" t="s">
        <v>17</v>
      </c>
      <c r="T34" s="56" t="s">
        <v>18</v>
      </c>
      <c r="U34" s="56" t="s">
        <v>19</v>
      </c>
      <c r="V34" s="56" t="s">
        <v>20</v>
      </c>
      <c r="W34" s="56" t="s">
        <v>21</v>
      </c>
      <c r="X34" s="75" t="s">
        <v>15</v>
      </c>
      <c r="Y34" s="75" t="s">
        <v>16</v>
      </c>
      <c r="Z34" s="75" t="s">
        <v>17</v>
      </c>
      <c r="AA34" s="75" t="s">
        <v>18</v>
      </c>
      <c r="AB34" s="75" t="s">
        <v>19</v>
      </c>
      <c r="AC34" s="75" t="s">
        <v>20</v>
      </c>
      <c r="AD34" s="75" t="s">
        <v>21</v>
      </c>
      <c r="AE34" s="147"/>
      <c r="AF34" s="146"/>
      <c r="AG34" s="146"/>
      <c r="AH34" s="146"/>
    </row>
    <row r="35" spans="1:46" s="109" customFormat="1" ht="15" customHeight="1">
      <c r="A35" s="5"/>
      <c r="B35" s="61" t="s">
        <v>38</v>
      </c>
      <c r="C35" s="60">
        <v>1</v>
      </c>
      <c r="D35" s="60">
        <v>2</v>
      </c>
      <c r="E35" s="60">
        <v>3</v>
      </c>
      <c r="F35" s="60">
        <v>4</v>
      </c>
      <c r="G35" s="60">
        <v>5</v>
      </c>
      <c r="H35" s="60">
        <v>6</v>
      </c>
      <c r="I35" s="61">
        <v>7</v>
      </c>
      <c r="J35" s="62">
        <v>8</v>
      </c>
      <c r="K35" s="62">
        <v>9</v>
      </c>
      <c r="L35" s="62">
        <v>10</v>
      </c>
      <c r="M35" s="62">
        <v>11</v>
      </c>
      <c r="N35" s="62">
        <v>12</v>
      </c>
      <c r="O35" s="62">
        <v>13</v>
      </c>
      <c r="P35" s="62">
        <v>14</v>
      </c>
      <c r="Q35" s="63">
        <f>I35+1</f>
        <v>8</v>
      </c>
      <c r="R35" s="63">
        <f t="shared" ref="R35" si="13">Q35+1</f>
        <v>9</v>
      </c>
      <c r="S35" s="63">
        <f t="shared" ref="S35" si="14">R35+1</f>
        <v>10</v>
      </c>
      <c r="T35" s="63">
        <f t="shared" ref="T35" si="15">S35+1</f>
        <v>11</v>
      </c>
      <c r="U35" s="63">
        <f t="shared" ref="U35" si="16">T35+1</f>
        <v>12</v>
      </c>
      <c r="V35" s="63">
        <f t="shared" ref="V35" si="17">U35+1</f>
        <v>13</v>
      </c>
      <c r="W35" s="63">
        <f t="shared" ref="W35" si="18">V35+1</f>
        <v>14</v>
      </c>
      <c r="X35" s="91">
        <v>8</v>
      </c>
      <c r="Y35" s="91">
        <v>9</v>
      </c>
      <c r="Z35" s="91">
        <v>10</v>
      </c>
      <c r="AA35" s="91">
        <v>11</v>
      </c>
      <c r="AB35" s="91">
        <v>12</v>
      </c>
      <c r="AC35" s="91">
        <v>13</v>
      </c>
      <c r="AD35" s="91">
        <v>14</v>
      </c>
      <c r="AE35" s="78"/>
      <c r="AF35" s="90"/>
      <c r="AG35" s="90"/>
      <c r="AH35" s="90"/>
      <c r="AJ35" s="148" t="s">
        <v>83</v>
      </c>
      <c r="AK35" s="149"/>
      <c r="AL35" s="149"/>
      <c r="AM35" s="149"/>
      <c r="AN35" s="149"/>
      <c r="AO35" s="149"/>
      <c r="AP35" s="149"/>
      <c r="AQ35" s="163"/>
      <c r="AR35" s="163"/>
      <c r="AS35" s="163"/>
      <c r="AT35" s="164"/>
    </row>
    <row r="36" spans="1:46" s="99" customFormat="1" ht="13">
      <c r="A36" s="3"/>
      <c r="B36" s="21" t="s">
        <v>7</v>
      </c>
      <c r="C36" s="123">
        <v>37965.031529</v>
      </c>
      <c r="D36" s="123">
        <v>38094.539452999998</v>
      </c>
      <c r="E36" s="123">
        <v>38164.459453000003</v>
      </c>
      <c r="F36" s="123">
        <v>38183.459452999996</v>
      </c>
      <c r="G36" s="123">
        <v>38273.119452999999</v>
      </c>
      <c r="H36" s="123">
        <v>38413.689452999999</v>
      </c>
      <c r="I36" s="123">
        <v>39067</v>
      </c>
      <c r="J36" s="41">
        <v>39278</v>
      </c>
      <c r="K36" s="41">
        <v>39500</v>
      </c>
      <c r="L36" s="41">
        <v>39719</v>
      </c>
      <c r="M36" s="41">
        <v>39919</v>
      </c>
      <c r="N36" s="41">
        <v>40096</v>
      </c>
      <c r="O36" s="41">
        <v>40285</v>
      </c>
      <c r="P36" s="41">
        <v>40827</v>
      </c>
      <c r="Q36" s="29">
        <f t="shared" ref="Q36:W36" si="19" xml:space="preserve"> INTERCEPT($C36:$I36,$C$9:$I$9)+SLOPE($C36:$I36,$C$9:$I$9)*Q$9</f>
        <v>38887.737743857142</v>
      </c>
      <c r="R36" s="29">
        <f t="shared" si="19"/>
        <v>39032.482937178567</v>
      </c>
      <c r="S36" s="29">
        <f t="shared" si="19"/>
        <v>39177.2281305</v>
      </c>
      <c r="T36" s="29">
        <f t="shared" si="19"/>
        <v>39321.973323821425</v>
      </c>
      <c r="U36" s="29">
        <f t="shared" si="19"/>
        <v>39466.718517142857</v>
      </c>
      <c r="V36" s="29">
        <f t="shared" si="19"/>
        <v>39611.463710464282</v>
      </c>
      <c r="W36" s="29">
        <f t="shared" si="19"/>
        <v>39756.208903785708</v>
      </c>
      <c r="X36" s="124">
        <f t="shared" ref="X36:X54" si="20" xml:space="preserve"> IF($AF36="Company forecast",J36, IF($AF36="Ofwat forecast",Q36))</f>
        <v>38887.737743857142</v>
      </c>
      <c r="Y36" s="124">
        <f t="shared" ref="Y36:Y54" si="21" xml:space="preserve"> IF($AF36="Company forecast",K36, IF($AF36="Ofwat forecast",R36))</f>
        <v>39032.482937178567</v>
      </c>
      <c r="Z36" s="124">
        <f t="shared" ref="Z36:Z54" si="22" xml:space="preserve"> IF($AF36="Company forecast",L36, IF($AF36="Ofwat forecast",S36))</f>
        <v>39177.2281305</v>
      </c>
      <c r="AA36" s="124">
        <f t="shared" ref="AA36:AA54" si="23" xml:space="preserve"> IF($AF36="Company forecast",M36, IF($AF36="Ofwat forecast",T36))</f>
        <v>39321.973323821425</v>
      </c>
      <c r="AB36" s="124">
        <f t="shared" ref="AB36:AB54" si="24" xml:space="preserve"> IF($AF36="Company forecast",N36, IF($AF36="Ofwat forecast",U36))</f>
        <v>39466.718517142857</v>
      </c>
      <c r="AC36" s="124">
        <f t="shared" ref="AC36:AC54" si="25" xml:space="preserve"> IF($AF36="Company forecast",O36, IF($AF36="Ofwat forecast",V36))</f>
        <v>39611.463710464282</v>
      </c>
      <c r="AD36" s="124">
        <f t="shared" ref="AD36:AD54" si="26" xml:space="preserve"> IF($AF36="Company forecast",P36, IF($AF36="Ofwat forecast",W36))</f>
        <v>39756.208903785708</v>
      </c>
      <c r="AE36" s="79"/>
      <c r="AF36" s="76" t="s">
        <v>39</v>
      </c>
      <c r="AG36" s="23" t="s">
        <v>39</v>
      </c>
      <c r="AH36" s="74" t="str">
        <f t="shared" ref="AH36:AH54" si="27" xml:space="preserve"> IF(AF36=AG36, "OK", "error")</f>
        <v>OK</v>
      </c>
      <c r="AJ36" s="151"/>
      <c r="AK36" s="152"/>
      <c r="AL36" s="152"/>
      <c r="AM36" s="152"/>
      <c r="AN36" s="152"/>
      <c r="AO36" s="152"/>
      <c r="AP36" s="152"/>
      <c r="AQ36" s="165"/>
      <c r="AR36" s="165"/>
      <c r="AS36" s="165"/>
      <c r="AT36" s="166"/>
    </row>
    <row r="37" spans="1:46" s="99" customFormat="1" ht="13">
      <c r="A37" s="3"/>
      <c r="B37" s="21" t="s">
        <v>22</v>
      </c>
      <c r="C37" s="123">
        <v>24967.8</v>
      </c>
      <c r="D37" s="123">
        <v>25597.4</v>
      </c>
      <c r="E37" s="123">
        <v>25803.7</v>
      </c>
      <c r="F37" s="123">
        <v>25867</v>
      </c>
      <c r="G37" s="123">
        <v>25951.3</v>
      </c>
      <c r="H37" s="123">
        <v>26003.5</v>
      </c>
      <c r="I37" s="123">
        <v>26095</v>
      </c>
      <c r="J37" s="41">
        <v>26201</v>
      </c>
      <c r="K37" s="41">
        <v>26315</v>
      </c>
      <c r="L37" s="41">
        <v>26400</v>
      </c>
      <c r="M37" s="41">
        <v>26550</v>
      </c>
      <c r="N37" s="41">
        <v>26692</v>
      </c>
      <c r="O37" s="41">
        <v>26845</v>
      </c>
      <c r="P37" s="41">
        <v>27004</v>
      </c>
      <c r="Q37" s="126">
        <f>I37*(1+(Q55/I54-1))</f>
        <v>26104.891777649093</v>
      </c>
      <c r="R37" s="126">
        <f>Q37*(1+(R55/Q55-1))</f>
        <v>26183.966944941738</v>
      </c>
      <c r="S37" s="126">
        <f t="shared" ref="S37:W37" si="28">R37*(1+(S55/R55-1))</f>
        <v>26263.04211223438</v>
      </c>
      <c r="T37" s="126">
        <f t="shared" si="28"/>
        <v>26342.117279527029</v>
      </c>
      <c r="U37" s="126">
        <f t="shared" si="28"/>
        <v>26421.192446819674</v>
      </c>
      <c r="V37" s="126">
        <f t="shared" si="28"/>
        <v>26500.267614112319</v>
      </c>
      <c r="W37" s="126">
        <f t="shared" si="28"/>
        <v>26579.342781404968</v>
      </c>
      <c r="X37" s="124">
        <f t="shared" si="20"/>
        <v>26104.891777649093</v>
      </c>
      <c r="Y37" s="124">
        <f t="shared" si="21"/>
        <v>26183.966944941738</v>
      </c>
      <c r="Z37" s="124">
        <f t="shared" si="22"/>
        <v>26263.04211223438</v>
      </c>
      <c r="AA37" s="124">
        <f t="shared" si="23"/>
        <v>26342.117279527029</v>
      </c>
      <c r="AB37" s="124">
        <f t="shared" si="24"/>
        <v>26421.192446819674</v>
      </c>
      <c r="AC37" s="124">
        <f t="shared" si="25"/>
        <v>26500.267614112319</v>
      </c>
      <c r="AD37" s="124">
        <f t="shared" si="26"/>
        <v>26579.342781404968</v>
      </c>
      <c r="AE37" s="79"/>
      <c r="AF37" s="76" t="s">
        <v>39</v>
      </c>
      <c r="AG37" s="23" t="s">
        <v>39</v>
      </c>
      <c r="AH37" s="74" t="str">
        <f t="shared" si="27"/>
        <v>OK</v>
      </c>
      <c r="AJ37" s="151"/>
      <c r="AK37" s="152"/>
      <c r="AL37" s="152"/>
      <c r="AM37" s="152"/>
      <c r="AN37" s="152"/>
      <c r="AO37" s="152"/>
      <c r="AP37" s="152"/>
      <c r="AQ37" s="165"/>
      <c r="AR37" s="165"/>
      <c r="AS37" s="165"/>
      <c r="AT37" s="166"/>
    </row>
    <row r="38" spans="1:46" s="99" customFormat="1" ht="13">
      <c r="A38" s="3"/>
      <c r="B38" s="21" t="s">
        <v>23</v>
      </c>
      <c r="C38" s="123">
        <v>41661.434806974001</v>
      </c>
      <c r="D38" s="123">
        <v>41661.434806974001</v>
      </c>
      <c r="E38" s="123">
        <v>41661.434806974001</v>
      </c>
      <c r="F38" s="123">
        <v>41798.972245102006</v>
      </c>
      <c r="G38" s="123">
        <v>41964.499636232998</v>
      </c>
      <c r="H38" s="123">
        <v>42094</v>
      </c>
      <c r="I38" s="123">
        <v>43029.064099506999</v>
      </c>
      <c r="J38" s="41">
        <v>43220.006424507999</v>
      </c>
      <c r="K38" s="41">
        <v>43350.512779908</v>
      </c>
      <c r="L38" s="41">
        <v>43463.198650708</v>
      </c>
      <c r="M38" s="41">
        <v>43535.827147266005</v>
      </c>
      <c r="N38" s="41">
        <v>43633.427147266004</v>
      </c>
      <c r="O38" s="41">
        <v>43731.127147266001</v>
      </c>
      <c r="P38" s="41">
        <v>43828.827147266005</v>
      </c>
      <c r="Q38" s="29">
        <f t="shared" ref="Q38:W44" si="29" xml:space="preserve"> INTERCEPT($C38:$I38,$C$9:$I$9)+SLOPE($C38:$I38,$C$9:$I$9)*Q$9</f>
        <v>42734.560499239145</v>
      </c>
      <c r="R38" s="29">
        <f t="shared" si="29"/>
        <v>42922.813466843072</v>
      </c>
      <c r="S38" s="29">
        <f t="shared" si="29"/>
        <v>43111.066434446999</v>
      </c>
      <c r="T38" s="29">
        <f t="shared" si="29"/>
        <v>43299.319402050925</v>
      </c>
      <c r="U38" s="29">
        <f t="shared" si="29"/>
        <v>43487.572369654859</v>
      </c>
      <c r="V38" s="29">
        <f t="shared" si="29"/>
        <v>43675.825337258786</v>
      </c>
      <c r="W38" s="29">
        <f t="shared" si="29"/>
        <v>43864.078304862713</v>
      </c>
      <c r="X38" s="124">
        <f t="shared" si="20"/>
        <v>42734.560499239145</v>
      </c>
      <c r="Y38" s="124">
        <f t="shared" si="21"/>
        <v>42922.813466843072</v>
      </c>
      <c r="Z38" s="124">
        <f t="shared" si="22"/>
        <v>43111.066434446999</v>
      </c>
      <c r="AA38" s="124">
        <f t="shared" si="23"/>
        <v>43299.319402050925</v>
      </c>
      <c r="AB38" s="124">
        <f t="shared" si="24"/>
        <v>43487.572369654859</v>
      </c>
      <c r="AC38" s="124">
        <f t="shared" si="25"/>
        <v>43675.825337258786</v>
      </c>
      <c r="AD38" s="124">
        <f t="shared" si="26"/>
        <v>43864.078304862713</v>
      </c>
      <c r="AE38" s="79"/>
      <c r="AF38" s="76" t="s">
        <v>39</v>
      </c>
      <c r="AG38" s="23" t="s">
        <v>39</v>
      </c>
      <c r="AH38" s="74" t="str">
        <f t="shared" si="27"/>
        <v>OK</v>
      </c>
      <c r="AJ38" s="151"/>
      <c r="AK38" s="152"/>
      <c r="AL38" s="152"/>
      <c r="AM38" s="152"/>
      <c r="AN38" s="152"/>
      <c r="AO38" s="152"/>
      <c r="AP38" s="152"/>
      <c r="AQ38" s="165"/>
      <c r="AR38" s="165"/>
      <c r="AS38" s="165"/>
      <c r="AT38" s="166"/>
    </row>
    <row r="39" spans="1:46" s="99" customFormat="1" ht="13">
      <c r="A39" s="3"/>
      <c r="B39" s="21" t="s">
        <v>24</v>
      </c>
      <c r="C39" s="123">
        <v>13733.890000000001</v>
      </c>
      <c r="D39" s="123">
        <v>13753.670000000002</v>
      </c>
      <c r="E39" s="123">
        <v>13771.78</v>
      </c>
      <c r="F39" s="123">
        <v>13811.42</v>
      </c>
      <c r="G39" s="123">
        <v>13856.02</v>
      </c>
      <c r="H39" s="123">
        <v>13888.904500000001</v>
      </c>
      <c r="I39" s="123">
        <v>13923.6</v>
      </c>
      <c r="J39" s="41">
        <v>13958.6</v>
      </c>
      <c r="K39" s="41">
        <v>13993.6</v>
      </c>
      <c r="L39" s="41">
        <v>14035.6</v>
      </c>
      <c r="M39" s="41">
        <v>14077.6</v>
      </c>
      <c r="N39" s="41">
        <v>14119.6</v>
      </c>
      <c r="O39" s="41">
        <v>14161.6</v>
      </c>
      <c r="P39" s="41">
        <v>14203.6</v>
      </c>
      <c r="Q39" s="29">
        <f t="shared" si="29"/>
        <v>13951.874785714286</v>
      </c>
      <c r="R39" s="29">
        <f t="shared" si="29"/>
        <v>13984.869035714286</v>
      </c>
      <c r="S39" s="29">
        <f t="shared" si="29"/>
        <v>14017.863285714286</v>
      </c>
      <c r="T39" s="29">
        <f t="shared" si="29"/>
        <v>14050.857535714285</v>
      </c>
      <c r="U39" s="29">
        <f t="shared" si="29"/>
        <v>14083.851785714285</v>
      </c>
      <c r="V39" s="29">
        <f t="shared" si="29"/>
        <v>14116.846035714285</v>
      </c>
      <c r="W39" s="29">
        <f t="shared" si="29"/>
        <v>14149.840285714286</v>
      </c>
      <c r="X39" s="124">
        <f t="shared" si="20"/>
        <v>13951.874785714286</v>
      </c>
      <c r="Y39" s="124">
        <f t="shared" si="21"/>
        <v>13984.869035714286</v>
      </c>
      <c r="Z39" s="124">
        <f t="shared" si="22"/>
        <v>14017.863285714286</v>
      </c>
      <c r="AA39" s="124">
        <f t="shared" si="23"/>
        <v>14050.857535714285</v>
      </c>
      <c r="AB39" s="124">
        <f t="shared" si="24"/>
        <v>14083.851785714285</v>
      </c>
      <c r="AC39" s="124">
        <f t="shared" si="25"/>
        <v>14116.846035714285</v>
      </c>
      <c r="AD39" s="124">
        <f t="shared" si="26"/>
        <v>14149.840285714286</v>
      </c>
      <c r="AE39" s="79"/>
      <c r="AF39" s="76" t="s">
        <v>39</v>
      </c>
      <c r="AG39" s="23" t="s">
        <v>39</v>
      </c>
      <c r="AH39" s="74" t="str">
        <f t="shared" si="27"/>
        <v>OK</v>
      </c>
      <c r="AJ39" s="151"/>
      <c r="AK39" s="152"/>
      <c r="AL39" s="152"/>
      <c r="AM39" s="152"/>
      <c r="AN39" s="152"/>
      <c r="AO39" s="152"/>
      <c r="AP39" s="152"/>
      <c r="AQ39" s="165"/>
      <c r="AR39" s="165"/>
      <c r="AS39" s="165"/>
      <c r="AT39" s="166"/>
    </row>
    <row r="40" spans="1:46" s="99" customFormat="1" ht="13">
      <c r="A40" s="3"/>
      <c r="B40" s="21" t="s">
        <v>68</v>
      </c>
      <c r="C40" s="123">
        <v>48699.650697900004</v>
      </c>
      <c r="D40" s="123">
        <v>48814.718205998994</v>
      </c>
      <c r="E40" s="123">
        <v>48901.80935809901</v>
      </c>
      <c r="F40" s="123">
        <v>48977.036921202001</v>
      </c>
      <c r="G40" s="123">
        <v>49114.167384002001</v>
      </c>
      <c r="H40" s="123">
        <v>49264.515425004</v>
      </c>
      <c r="I40" s="123">
        <v>49263.05</v>
      </c>
      <c r="J40" s="41">
        <v>49392.344305002996</v>
      </c>
      <c r="K40" s="41">
        <v>49522.124305003003</v>
      </c>
      <c r="L40" s="41">
        <v>49651.904305003001</v>
      </c>
      <c r="M40" s="41">
        <v>49781.684305003007</v>
      </c>
      <c r="N40" s="41">
        <v>49911.464305002999</v>
      </c>
      <c r="O40" s="41">
        <v>50041.244305002998</v>
      </c>
      <c r="P40" s="41">
        <v>50171.024305003004</v>
      </c>
      <c r="Q40" s="29">
        <f t="shared" si="29"/>
        <v>49405.299766059848</v>
      </c>
      <c r="R40" s="29">
        <f t="shared" si="29"/>
        <v>49505.376564996026</v>
      </c>
      <c r="S40" s="29">
        <f t="shared" si="29"/>
        <v>49605.453363932204</v>
      </c>
      <c r="T40" s="29">
        <f t="shared" si="29"/>
        <v>49705.530162868388</v>
      </c>
      <c r="U40" s="29">
        <f t="shared" si="29"/>
        <v>49805.606961804566</v>
      </c>
      <c r="V40" s="29">
        <f t="shared" si="29"/>
        <v>49905.683760740743</v>
      </c>
      <c r="W40" s="29">
        <f t="shared" si="29"/>
        <v>50005.760559676921</v>
      </c>
      <c r="X40" s="124">
        <f t="shared" si="20"/>
        <v>49405.299766059848</v>
      </c>
      <c r="Y40" s="124">
        <f t="shared" si="21"/>
        <v>49505.376564996026</v>
      </c>
      <c r="Z40" s="124">
        <f t="shared" si="22"/>
        <v>49605.453363932204</v>
      </c>
      <c r="AA40" s="124">
        <f t="shared" si="23"/>
        <v>49705.530162868388</v>
      </c>
      <c r="AB40" s="124">
        <f t="shared" si="24"/>
        <v>49805.606961804566</v>
      </c>
      <c r="AC40" s="124">
        <f t="shared" si="25"/>
        <v>49905.683760740743</v>
      </c>
      <c r="AD40" s="124">
        <f t="shared" si="26"/>
        <v>50005.760559676921</v>
      </c>
      <c r="AE40" s="79"/>
      <c r="AF40" s="76" t="s">
        <v>39</v>
      </c>
      <c r="AG40" s="23" t="s">
        <v>39</v>
      </c>
      <c r="AH40" s="74" t="str">
        <f t="shared" si="27"/>
        <v>OK</v>
      </c>
      <c r="AJ40" s="151"/>
      <c r="AK40" s="152"/>
      <c r="AL40" s="152"/>
      <c r="AM40" s="152"/>
      <c r="AN40" s="152"/>
      <c r="AO40" s="152"/>
      <c r="AP40" s="152"/>
      <c r="AQ40" s="165"/>
      <c r="AR40" s="165"/>
      <c r="AS40" s="165"/>
      <c r="AT40" s="166"/>
    </row>
    <row r="41" spans="1:46" s="99" customFormat="1" ht="13">
      <c r="A41" s="3"/>
      <c r="B41" s="21" t="s">
        <v>25</v>
      </c>
      <c r="C41" s="123">
        <v>46703.090697899999</v>
      </c>
      <c r="D41" s="123">
        <v>46811.618205998995</v>
      </c>
      <c r="E41" s="123">
        <v>46895.678678099008</v>
      </c>
      <c r="F41" s="123">
        <v>46963.929921202005</v>
      </c>
      <c r="G41" s="123">
        <v>47094.002884002002</v>
      </c>
      <c r="H41" s="123">
        <v>47242.835425004007</v>
      </c>
      <c r="I41" s="123">
        <v>47221.200000000004</v>
      </c>
      <c r="J41" s="41">
        <v>0</v>
      </c>
      <c r="K41" s="41">
        <v>0</v>
      </c>
      <c r="L41" s="41">
        <v>0</v>
      </c>
      <c r="M41" s="41">
        <v>0</v>
      </c>
      <c r="N41" s="41">
        <v>0</v>
      </c>
      <c r="O41" s="41">
        <v>0</v>
      </c>
      <c r="P41" s="41">
        <v>0</v>
      </c>
      <c r="Q41" s="29">
        <f t="shared" si="29"/>
        <v>47363.920337488438</v>
      </c>
      <c r="R41" s="29">
        <f t="shared" si="29"/>
        <v>47457.316285710331</v>
      </c>
      <c r="S41" s="29">
        <f t="shared" si="29"/>
        <v>47550.712233932223</v>
      </c>
      <c r="T41" s="29">
        <f t="shared" si="29"/>
        <v>47644.108182154116</v>
      </c>
      <c r="U41" s="29">
        <f t="shared" si="29"/>
        <v>47737.504130376015</v>
      </c>
      <c r="V41" s="29">
        <f t="shared" si="29"/>
        <v>47830.900078597908</v>
      </c>
      <c r="W41" s="29">
        <f t="shared" si="29"/>
        <v>47924.2960268198</v>
      </c>
      <c r="X41" s="124">
        <f t="shared" si="20"/>
        <v>47363.920337488438</v>
      </c>
      <c r="Y41" s="124">
        <f t="shared" si="21"/>
        <v>47457.316285710331</v>
      </c>
      <c r="Z41" s="124">
        <f t="shared" si="22"/>
        <v>47550.712233932223</v>
      </c>
      <c r="AA41" s="124">
        <f t="shared" si="23"/>
        <v>47644.108182154116</v>
      </c>
      <c r="AB41" s="124">
        <f t="shared" si="24"/>
        <v>47737.504130376015</v>
      </c>
      <c r="AC41" s="124">
        <f t="shared" si="25"/>
        <v>47830.900078597908</v>
      </c>
      <c r="AD41" s="124">
        <f t="shared" si="26"/>
        <v>47924.2960268198</v>
      </c>
      <c r="AE41" s="79"/>
      <c r="AF41" s="76" t="s">
        <v>39</v>
      </c>
      <c r="AG41" s="23" t="s">
        <v>39</v>
      </c>
      <c r="AH41" s="74" t="str">
        <f t="shared" si="27"/>
        <v>OK</v>
      </c>
      <c r="AJ41" s="151"/>
      <c r="AK41" s="152"/>
      <c r="AL41" s="152"/>
      <c r="AM41" s="152"/>
      <c r="AN41" s="152"/>
      <c r="AO41" s="152"/>
      <c r="AP41" s="152"/>
      <c r="AQ41" s="165"/>
      <c r="AR41" s="165"/>
      <c r="AS41" s="165"/>
      <c r="AT41" s="166"/>
    </row>
    <row r="42" spans="1:46" s="99" customFormat="1" ht="13">
      <c r="A42" s="3"/>
      <c r="B42" s="21" t="s">
        <v>26</v>
      </c>
      <c r="C42" s="123">
        <v>17952.05</v>
      </c>
      <c r="D42" s="123">
        <v>17997.86</v>
      </c>
      <c r="E42" s="123">
        <v>18024.21</v>
      </c>
      <c r="F42" s="123">
        <v>18082.939999999999</v>
      </c>
      <c r="G42" s="123">
        <v>18117.32</v>
      </c>
      <c r="H42" s="123">
        <v>18176.099999999999</v>
      </c>
      <c r="I42" s="123">
        <v>18466</v>
      </c>
      <c r="J42" s="41">
        <v>18521</v>
      </c>
      <c r="K42" s="41">
        <v>18567</v>
      </c>
      <c r="L42" s="41">
        <v>18617</v>
      </c>
      <c r="M42" s="41">
        <v>18666</v>
      </c>
      <c r="N42" s="41">
        <v>18723</v>
      </c>
      <c r="O42" s="41">
        <v>18774</v>
      </c>
      <c r="P42" s="41">
        <v>18823</v>
      </c>
      <c r="Q42" s="29">
        <f t="shared" si="29"/>
        <v>18401.131428571429</v>
      </c>
      <c r="R42" s="29">
        <f t="shared" si="29"/>
        <v>18472.254285714287</v>
      </c>
      <c r="S42" s="29">
        <f t="shared" si="29"/>
        <v>18543.377142857145</v>
      </c>
      <c r="T42" s="29">
        <f t="shared" si="29"/>
        <v>18614.5</v>
      </c>
      <c r="U42" s="29">
        <f t="shared" si="29"/>
        <v>18685.622857142858</v>
      </c>
      <c r="V42" s="29">
        <f t="shared" si="29"/>
        <v>18756.745714285717</v>
      </c>
      <c r="W42" s="29">
        <f t="shared" si="29"/>
        <v>18827.868571428575</v>
      </c>
      <c r="X42" s="124">
        <f t="shared" si="20"/>
        <v>18401.131428571429</v>
      </c>
      <c r="Y42" s="124">
        <f t="shared" si="21"/>
        <v>18472.254285714287</v>
      </c>
      <c r="Z42" s="124">
        <f t="shared" si="22"/>
        <v>18543.377142857145</v>
      </c>
      <c r="AA42" s="124">
        <f t="shared" si="23"/>
        <v>18614.5</v>
      </c>
      <c r="AB42" s="124">
        <f t="shared" si="24"/>
        <v>18685.622857142858</v>
      </c>
      <c r="AC42" s="124">
        <f t="shared" si="25"/>
        <v>18756.745714285717</v>
      </c>
      <c r="AD42" s="124">
        <f t="shared" si="26"/>
        <v>18827.868571428575</v>
      </c>
      <c r="AE42" s="79"/>
      <c r="AF42" s="76" t="s">
        <v>39</v>
      </c>
      <c r="AG42" s="23" t="s">
        <v>39</v>
      </c>
      <c r="AH42" s="74" t="str">
        <f t="shared" si="27"/>
        <v>OK</v>
      </c>
      <c r="AJ42" s="151"/>
      <c r="AK42" s="152"/>
      <c r="AL42" s="152"/>
      <c r="AM42" s="152"/>
      <c r="AN42" s="152"/>
      <c r="AO42" s="152"/>
      <c r="AP42" s="152"/>
      <c r="AQ42" s="165"/>
      <c r="AR42" s="165"/>
      <c r="AS42" s="165"/>
      <c r="AT42" s="166"/>
    </row>
    <row r="43" spans="1:46" s="99" customFormat="1" ht="13">
      <c r="A43" s="3"/>
      <c r="B43" s="21" t="s">
        <v>27</v>
      </c>
      <c r="C43" s="123">
        <v>31167.178949637004</v>
      </c>
      <c r="D43" s="123">
        <v>31190.741609252247</v>
      </c>
      <c r="E43" s="123">
        <v>31118.529238496998</v>
      </c>
      <c r="F43" s="123">
        <v>31151.53</v>
      </c>
      <c r="G43" s="123">
        <v>31270.3</v>
      </c>
      <c r="H43" s="123">
        <v>31377.5</v>
      </c>
      <c r="I43" s="123">
        <v>31464.5</v>
      </c>
      <c r="J43" s="41">
        <v>31952.529792797402</v>
      </c>
      <c r="K43" s="41">
        <v>32092.6811212008</v>
      </c>
      <c r="L43" s="41">
        <v>32223.998640457801</v>
      </c>
      <c r="M43" s="41">
        <v>32352.040261742</v>
      </c>
      <c r="N43" s="41">
        <v>32475.084798289601</v>
      </c>
      <c r="O43" s="41">
        <v>32590.727608642399</v>
      </c>
      <c r="P43" s="41">
        <v>32738.1919696851</v>
      </c>
      <c r="Q43" s="29">
        <f t="shared" si="29"/>
        <v>31451.075784496243</v>
      </c>
      <c r="R43" s="29">
        <f t="shared" si="29"/>
        <v>31501.691880713654</v>
      </c>
      <c r="S43" s="29">
        <f t="shared" si="29"/>
        <v>31552.307976931064</v>
      </c>
      <c r="T43" s="29">
        <f t="shared" si="29"/>
        <v>31602.924073148475</v>
      </c>
      <c r="U43" s="29">
        <f t="shared" si="29"/>
        <v>31653.540169365886</v>
      </c>
      <c r="V43" s="29">
        <f t="shared" si="29"/>
        <v>31704.156265583297</v>
      </c>
      <c r="W43" s="29">
        <f t="shared" si="29"/>
        <v>31754.772361800708</v>
      </c>
      <c r="X43" s="124">
        <f t="shared" si="20"/>
        <v>31451.075784496243</v>
      </c>
      <c r="Y43" s="124">
        <f t="shared" si="21"/>
        <v>31501.691880713654</v>
      </c>
      <c r="Z43" s="124">
        <f t="shared" si="22"/>
        <v>31552.307976931064</v>
      </c>
      <c r="AA43" s="124">
        <f t="shared" si="23"/>
        <v>31602.924073148475</v>
      </c>
      <c r="AB43" s="124">
        <f t="shared" si="24"/>
        <v>31653.540169365886</v>
      </c>
      <c r="AC43" s="124">
        <f t="shared" si="25"/>
        <v>31704.156265583297</v>
      </c>
      <c r="AD43" s="124">
        <f t="shared" si="26"/>
        <v>31754.772361800708</v>
      </c>
      <c r="AE43" s="79"/>
      <c r="AF43" s="76" t="s">
        <v>39</v>
      </c>
      <c r="AG43" s="23" t="s">
        <v>39</v>
      </c>
      <c r="AH43" s="74" t="str">
        <f t="shared" si="27"/>
        <v>OK</v>
      </c>
      <c r="AJ43" s="151"/>
      <c r="AK43" s="152"/>
      <c r="AL43" s="152"/>
      <c r="AM43" s="152"/>
      <c r="AN43" s="152"/>
      <c r="AO43" s="152"/>
      <c r="AP43" s="152"/>
      <c r="AQ43" s="165"/>
      <c r="AR43" s="165"/>
      <c r="AS43" s="165"/>
      <c r="AT43" s="166"/>
    </row>
    <row r="44" spans="1:46" s="99" customFormat="1" ht="13">
      <c r="A44" s="3"/>
      <c r="B44" s="21" t="s">
        <v>28</v>
      </c>
      <c r="C44" s="123">
        <v>27518.3</v>
      </c>
      <c r="D44" s="123">
        <v>27343.200000000001</v>
      </c>
      <c r="E44" s="123">
        <v>27336.2</v>
      </c>
      <c r="F44" s="123">
        <v>27392.799999999999</v>
      </c>
      <c r="G44" s="123">
        <v>27477.3</v>
      </c>
      <c r="H44" s="123">
        <v>27681.1</v>
      </c>
      <c r="I44" s="123">
        <v>27717</v>
      </c>
      <c r="J44" s="41">
        <v>27812</v>
      </c>
      <c r="K44" s="41">
        <v>27906</v>
      </c>
      <c r="L44" s="41">
        <v>27947</v>
      </c>
      <c r="M44" s="41">
        <v>27992</v>
      </c>
      <c r="N44" s="41">
        <v>28033</v>
      </c>
      <c r="O44" s="41">
        <v>28088</v>
      </c>
      <c r="P44" s="41">
        <v>28157</v>
      </c>
      <c r="Q44" s="29">
        <f t="shared" si="29"/>
        <v>27696.985714285714</v>
      </c>
      <c r="R44" s="29">
        <f t="shared" si="29"/>
        <v>27747.449999999997</v>
      </c>
      <c r="S44" s="29">
        <f t="shared" si="29"/>
        <v>27797.914285714283</v>
      </c>
      <c r="T44" s="29">
        <f t="shared" si="29"/>
        <v>27848.37857142857</v>
      </c>
      <c r="U44" s="29">
        <f t="shared" si="29"/>
        <v>27898.842857142856</v>
      </c>
      <c r="V44" s="29">
        <f t="shared" si="29"/>
        <v>27949.307142857142</v>
      </c>
      <c r="W44" s="29">
        <f t="shared" si="29"/>
        <v>27999.771428571425</v>
      </c>
      <c r="X44" s="124">
        <f t="shared" si="20"/>
        <v>27696.985714285714</v>
      </c>
      <c r="Y44" s="124">
        <f t="shared" si="21"/>
        <v>27747.449999999997</v>
      </c>
      <c r="Z44" s="124">
        <f t="shared" si="22"/>
        <v>27797.914285714283</v>
      </c>
      <c r="AA44" s="124">
        <f t="shared" si="23"/>
        <v>27848.37857142857</v>
      </c>
      <c r="AB44" s="124">
        <f t="shared" si="24"/>
        <v>27898.842857142856</v>
      </c>
      <c r="AC44" s="124">
        <f t="shared" si="25"/>
        <v>27949.307142857142</v>
      </c>
      <c r="AD44" s="124">
        <f t="shared" si="26"/>
        <v>27999.771428571425</v>
      </c>
      <c r="AE44" s="79"/>
      <c r="AF44" s="76" t="s">
        <v>39</v>
      </c>
      <c r="AG44" s="23" t="s">
        <v>39</v>
      </c>
      <c r="AH44" s="74" t="str">
        <f t="shared" si="27"/>
        <v>OK</v>
      </c>
      <c r="AJ44" s="151"/>
      <c r="AK44" s="152"/>
      <c r="AL44" s="152"/>
      <c r="AM44" s="152"/>
      <c r="AN44" s="152"/>
      <c r="AO44" s="152"/>
      <c r="AP44" s="152"/>
      <c r="AQ44" s="165"/>
      <c r="AR44" s="165"/>
      <c r="AS44" s="165"/>
      <c r="AT44" s="166"/>
    </row>
    <row r="45" spans="1:46" s="99" customFormat="1" ht="13.5" thickBot="1">
      <c r="A45" s="3"/>
      <c r="B45" s="21" t="s">
        <v>29</v>
      </c>
      <c r="C45" s="123">
        <v>11559.2</v>
      </c>
      <c r="D45" s="123">
        <v>11610.2</v>
      </c>
      <c r="E45" s="123">
        <v>11645.4</v>
      </c>
      <c r="F45" s="123">
        <v>11687.9</v>
      </c>
      <c r="G45" s="123">
        <v>11762</v>
      </c>
      <c r="H45" s="123">
        <v>11894.6</v>
      </c>
      <c r="I45" s="123">
        <v>11935.02</v>
      </c>
      <c r="J45" s="41">
        <v>11980.016100000001</v>
      </c>
      <c r="K45" s="41">
        <v>12025.016100000001</v>
      </c>
      <c r="L45" s="41">
        <v>12070.016100000001</v>
      </c>
      <c r="M45" s="41">
        <v>12115.016100000001</v>
      </c>
      <c r="N45" s="41">
        <v>12160.016100000001</v>
      </c>
      <c r="O45" s="41">
        <v>12205.016100000001</v>
      </c>
      <c r="P45" s="41">
        <v>12250.016100000001</v>
      </c>
      <c r="Q45" s="126">
        <f>I45*(1+(Q55/I54-1))</f>
        <v>11939.54418333311</v>
      </c>
      <c r="R45" s="126">
        <f>Q45*(1+(R55/Q55-1))</f>
        <v>11975.710640629184</v>
      </c>
      <c r="S45" s="126">
        <f t="shared" ref="S45:W45" si="30">R45*(1+(S55/R55-1))</f>
        <v>12011.877097925257</v>
      </c>
      <c r="T45" s="126">
        <f t="shared" si="30"/>
        <v>12048.043555221333</v>
      </c>
      <c r="U45" s="126">
        <f t="shared" si="30"/>
        <v>12084.210012517407</v>
      </c>
      <c r="V45" s="126">
        <f t="shared" si="30"/>
        <v>12120.376469813482</v>
      </c>
      <c r="W45" s="126">
        <f t="shared" si="30"/>
        <v>12156.542927109558</v>
      </c>
      <c r="X45" s="124">
        <f t="shared" si="20"/>
        <v>11939.54418333311</v>
      </c>
      <c r="Y45" s="124">
        <f t="shared" si="21"/>
        <v>11975.710640629184</v>
      </c>
      <c r="Z45" s="124">
        <f t="shared" si="22"/>
        <v>12011.877097925257</v>
      </c>
      <c r="AA45" s="124">
        <f t="shared" si="23"/>
        <v>12048.043555221333</v>
      </c>
      <c r="AB45" s="124">
        <f t="shared" si="24"/>
        <v>12084.210012517407</v>
      </c>
      <c r="AC45" s="124">
        <f t="shared" si="25"/>
        <v>12120.376469813482</v>
      </c>
      <c r="AD45" s="124">
        <f t="shared" si="26"/>
        <v>12156.542927109558</v>
      </c>
      <c r="AE45" s="79"/>
      <c r="AF45" s="76" t="s">
        <v>39</v>
      </c>
      <c r="AG45" s="23" t="s">
        <v>39</v>
      </c>
      <c r="AH45" s="74" t="str">
        <f t="shared" si="27"/>
        <v>OK</v>
      </c>
      <c r="AJ45" s="154"/>
      <c r="AK45" s="155"/>
      <c r="AL45" s="155"/>
      <c r="AM45" s="155"/>
      <c r="AN45" s="155"/>
      <c r="AO45" s="155"/>
      <c r="AP45" s="155"/>
      <c r="AQ45" s="167"/>
      <c r="AR45" s="167"/>
      <c r="AS45" s="167"/>
      <c r="AT45" s="168"/>
    </row>
    <row r="46" spans="1:46" s="99" customFormat="1" ht="13">
      <c r="A46" s="3"/>
      <c r="B46" s="21" t="s">
        <v>30</v>
      </c>
      <c r="C46" s="123">
        <v>31270.3</v>
      </c>
      <c r="D46" s="123">
        <v>31274.080000000002</v>
      </c>
      <c r="E46" s="123">
        <v>31363.38</v>
      </c>
      <c r="F46" s="123">
        <v>31404.9</v>
      </c>
      <c r="G46" s="123">
        <v>31531.96</v>
      </c>
      <c r="H46" s="123">
        <v>31604.71</v>
      </c>
      <c r="I46" s="123">
        <v>31693</v>
      </c>
      <c r="J46" s="41">
        <v>31793</v>
      </c>
      <c r="K46" s="41">
        <v>31893</v>
      </c>
      <c r="L46" s="41">
        <v>32002</v>
      </c>
      <c r="M46" s="41">
        <v>32111</v>
      </c>
      <c r="N46" s="41">
        <v>32219</v>
      </c>
      <c r="O46" s="41">
        <v>32328</v>
      </c>
      <c r="P46" s="41">
        <v>32436</v>
      </c>
      <c r="Q46" s="29">
        <f t="shared" ref="Q46:W53" si="31" xml:space="preserve"> INTERCEPT($C46:$I46,$C$9:$I$9)+SLOPE($C46:$I46,$C$9:$I$9)*Q$9</f>
        <v>31748.61</v>
      </c>
      <c r="R46" s="29">
        <f t="shared" si="31"/>
        <v>31823.536428571428</v>
      </c>
      <c r="S46" s="29">
        <f t="shared" si="31"/>
        <v>31898.462857142858</v>
      </c>
      <c r="T46" s="29">
        <f t="shared" si="31"/>
        <v>31973.389285714286</v>
      </c>
      <c r="U46" s="29">
        <f t="shared" si="31"/>
        <v>32048.315714285713</v>
      </c>
      <c r="V46" s="29">
        <f t="shared" si="31"/>
        <v>32123.242142857143</v>
      </c>
      <c r="W46" s="29">
        <f t="shared" si="31"/>
        <v>32198.16857142857</v>
      </c>
      <c r="X46" s="124">
        <f t="shared" si="20"/>
        <v>31748.61</v>
      </c>
      <c r="Y46" s="124">
        <f t="shared" si="21"/>
        <v>31823.536428571428</v>
      </c>
      <c r="Z46" s="124">
        <f t="shared" si="22"/>
        <v>31898.462857142858</v>
      </c>
      <c r="AA46" s="124">
        <f t="shared" si="23"/>
        <v>31973.389285714286</v>
      </c>
      <c r="AB46" s="124">
        <f t="shared" si="24"/>
        <v>32048.315714285713</v>
      </c>
      <c r="AC46" s="124">
        <f t="shared" si="25"/>
        <v>32123.242142857143</v>
      </c>
      <c r="AD46" s="124">
        <f t="shared" si="26"/>
        <v>32198.16857142857</v>
      </c>
      <c r="AE46" s="79"/>
      <c r="AF46" s="76" t="s">
        <v>39</v>
      </c>
      <c r="AG46" s="23" t="s">
        <v>39</v>
      </c>
      <c r="AH46" s="74" t="str">
        <f t="shared" si="27"/>
        <v>OK</v>
      </c>
    </row>
    <row r="47" spans="1:46" s="99" customFormat="1" ht="13">
      <c r="A47" s="3"/>
      <c r="B47" s="21" t="s">
        <v>31</v>
      </c>
      <c r="C47" s="123">
        <v>16544.777990000002</v>
      </c>
      <c r="D47" s="123">
        <v>16554.113201600001</v>
      </c>
      <c r="E47" s="123">
        <v>16573.737314220347</v>
      </c>
      <c r="F47" s="123">
        <v>16600.928297397626</v>
      </c>
      <c r="G47" s="123">
        <v>16618.695909999587</v>
      </c>
      <c r="H47" s="123">
        <v>16641.89652347322</v>
      </c>
      <c r="I47" s="123">
        <v>16920.3</v>
      </c>
      <c r="J47" s="41">
        <v>16955.5</v>
      </c>
      <c r="K47" s="41">
        <v>16995.5</v>
      </c>
      <c r="L47" s="41">
        <v>17035.5</v>
      </c>
      <c r="M47" s="41">
        <v>17075.5</v>
      </c>
      <c r="N47" s="41">
        <v>17115.5</v>
      </c>
      <c r="O47" s="41">
        <v>17155.5</v>
      </c>
      <c r="P47" s="41">
        <v>17195.5</v>
      </c>
      <c r="Q47" s="29">
        <f t="shared" si="31"/>
        <v>16828.791500888066</v>
      </c>
      <c r="R47" s="29">
        <f t="shared" si="31"/>
        <v>16876.901903371127</v>
      </c>
      <c r="S47" s="29">
        <f t="shared" si="31"/>
        <v>16925.012305854187</v>
      </c>
      <c r="T47" s="29">
        <f t="shared" si="31"/>
        <v>16973.122708337243</v>
      </c>
      <c r="U47" s="29">
        <f t="shared" si="31"/>
        <v>17021.233110820303</v>
      </c>
      <c r="V47" s="29">
        <f t="shared" si="31"/>
        <v>17069.343513303364</v>
      </c>
      <c r="W47" s="29">
        <f t="shared" si="31"/>
        <v>17117.453915786424</v>
      </c>
      <c r="X47" s="124">
        <f t="shared" si="20"/>
        <v>16828.791500888066</v>
      </c>
      <c r="Y47" s="124">
        <f t="shared" si="21"/>
        <v>16876.901903371127</v>
      </c>
      <c r="Z47" s="124">
        <f t="shared" si="22"/>
        <v>16925.012305854187</v>
      </c>
      <c r="AA47" s="124">
        <f t="shared" si="23"/>
        <v>16973.122708337243</v>
      </c>
      <c r="AB47" s="124">
        <f t="shared" si="24"/>
        <v>17021.233110820303</v>
      </c>
      <c r="AC47" s="124">
        <f t="shared" si="25"/>
        <v>17069.343513303364</v>
      </c>
      <c r="AD47" s="124">
        <f t="shared" si="26"/>
        <v>17117.453915786424</v>
      </c>
      <c r="AE47" s="79"/>
      <c r="AF47" s="76" t="s">
        <v>39</v>
      </c>
      <c r="AG47" s="23" t="s">
        <v>39</v>
      </c>
      <c r="AH47" s="74" t="str">
        <f t="shared" si="27"/>
        <v>OK</v>
      </c>
    </row>
    <row r="48" spans="1:46" s="99" customFormat="1" ht="13">
      <c r="A48" s="3"/>
      <c r="B48" s="21" t="s">
        <v>32</v>
      </c>
      <c r="C48" s="123">
        <v>6648.3</v>
      </c>
      <c r="D48" s="123">
        <v>6677</v>
      </c>
      <c r="E48" s="123">
        <v>6708.1</v>
      </c>
      <c r="F48" s="123">
        <v>6734.1</v>
      </c>
      <c r="G48" s="123">
        <v>6747.6</v>
      </c>
      <c r="H48" s="123">
        <v>6768.3</v>
      </c>
      <c r="I48" s="123">
        <v>6828</v>
      </c>
      <c r="J48" s="41">
        <v>6854</v>
      </c>
      <c r="K48" s="41">
        <v>6880</v>
      </c>
      <c r="L48" s="41">
        <v>6906</v>
      </c>
      <c r="M48" s="41">
        <v>6932</v>
      </c>
      <c r="N48" s="41">
        <v>6958</v>
      </c>
      <c r="O48" s="41">
        <v>6984</v>
      </c>
      <c r="P48" s="41">
        <v>7010</v>
      </c>
      <c r="Q48" s="29">
        <f t="shared" si="31"/>
        <v>6838.9428571428571</v>
      </c>
      <c r="R48" s="29">
        <f t="shared" si="31"/>
        <v>6866.1285714285714</v>
      </c>
      <c r="S48" s="29">
        <f t="shared" si="31"/>
        <v>6893.3142857142857</v>
      </c>
      <c r="T48" s="29">
        <f t="shared" si="31"/>
        <v>6920.5</v>
      </c>
      <c r="U48" s="29">
        <f t="shared" si="31"/>
        <v>6947.6857142857143</v>
      </c>
      <c r="V48" s="29">
        <f t="shared" si="31"/>
        <v>6974.8714285714286</v>
      </c>
      <c r="W48" s="29">
        <f t="shared" si="31"/>
        <v>7002.057142857142</v>
      </c>
      <c r="X48" s="124">
        <f t="shared" si="20"/>
        <v>6838.9428571428571</v>
      </c>
      <c r="Y48" s="124">
        <f t="shared" si="21"/>
        <v>6866.1285714285714</v>
      </c>
      <c r="Z48" s="124">
        <f t="shared" si="22"/>
        <v>6893.3142857142857</v>
      </c>
      <c r="AA48" s="124">
        <f t="shared" si="23"/>
        <v>6920.5</v>
      </c>
      <c r="AB48" s="124">
        <f t="shared" si="24"/>
        <v>6947.6857142857143</v>
      </c>
      <c r="AC48" s="124">
        <f t="shared" si="25"/>
        <v>6974.8714285714286</v>
      </c>
      <c r="AD48" s="124">
        <f t="shared" si="26"/>
        <v>7002.057142857142</v>
      </c>
      <c r="AE48" s="80"/>
      <c r="AF48" s="76" t="s">
        <v>39</v>
      </c>
      <c r="AG48" s="23" t="s">
        <v>39</v>
      </c>
      <c r="AH48" s="74" t="str">
        <f t="shared" si="27"/>
        <v>OK</v>
      </c>
    </row>
    <row r="49" spans="1:46" s="99" customFormat="1" ht="13">
      <c r="A49" s="3"/>
      <c r="B49" s="21" t="s">
        <v>33</v>
      </c>
      <c r="C49" s="123">
        <v>1996.56</v>
      </c>
      <c r="D49" s="123">
        <v>2003.1</v>
      </c>
      <c r="E49" s="123">
        <v>2006.13068</v>
      </c>
      <c r="F49" s="123">
        <v>2013.1069999999997</v>
      </c>
      <c r="G49" s="123">
        <v>2020.1644999999996</v>
      </c>
      <c r="H49" s="123">
        <v>2021.68</v>
      </c>
      <c r="I49" s="123">
        <v>2041.8500000000001</v>
      </c>
      <c r="J49" s="41">
        <v>0</v>
      </c>
      <c r="K49" s="41">
        <v>0</v>
      </c>
      <c r="L49" s="41">
        <v>0</v>
      </c>
      <c r="M49" s="41">
        <v>0</v>
      </c>
      <c r="N49" s="41">
        <v>0</v>
      </c>
      <c r="O49" s="41">
        <v>0</v>
      </c>
      <c r="P49" s="41">
        <v>0</v>
      </c>
      <c r="Q49" s="29">
        <f t="shared" si="31"/>
        <v>2041.3794285714287</v>
      </c>
      <c r="R49" s="29">
        <f t="shared" si="31"/>
        <v>2048.0602792857144</v>
      </c>
      <c r="S49" s="29">
        <f t="shared" si="31"/>
        <v>2054.7411300000003</v>
      </c>
      <c r="T49" s="29">
        <f t="shared" si="31"/>
        <v>2061.4219807142858</v>
      </c>
      <c r="U49" s="29">
        <f t="shared" si="31"/>
        <v>2068.1028314285718</v>
      </c>
      <c r="V49" s="29">
        <f t="shared" si="31"/>
        <v>2074.7836821428573</v>
      </c>
      <c r="W49" s="29">
        <f t="shared" si="31"/>
        <v>2081.4645328571432</v>
      </c>
      <c r="X49" s="124">
        <f t="shared" si="20"/>
        <v>2041.3794285714287</v>
      </c>
      <c r="Y49" s="124">
        <f t="shared" si="21"/>
        <v>2048.0602792857144</v>
      </c>
      <c r="Z49" s="124">
        <f t="shared" si="22"/>
        <v>2054.7411300000003</v>
      </c>
      <c r="AA49" s="124">
        <f t="shared" si="23"/>
        <v>2061.4219807142858</v>
      </c>
      <c r="AB49" s="124">
        <f t="shared" si="24"/>
        <v>2068.1028314285718</v>
      </c>
      <c r="AC49" s="124">
        <f t="shared" si="25"/>
        <v>2074.7836821428573</v>
      </c>
      <c r="AD49" s="124">
        <f t="shared" si="26"/>
        <v>2081.4645328571432</v>
      </c>
      <c r="AE49" s="81"/>
      <c r="AF49" s="76" t="s">
        <v>39</v>
      </c>
      <c r="AG49" s="23" t="s">
        <v>39</v>
      </c>
      <c r="AH49" s="74" t="str">
        <f t="shared" si="27"/>
        <v>OK</v>
      </c>
    </row>
    <row r="50" spans="1:46" s="99" customFormat="1" ht="13">
      <c r="A50" s="3"/>
      <c r="B50" s="21" t="s">
        <v>34</v>
      </c>
      <c r="C50" s="123">
        <v>3263.7</v>
      </c>
      <c r="D50" s="123">
        <v>3270.5</v>
      </c>
      <c r="E50" s="123">
        <v>3280.1</v>
      </c>
      <c r="F50" s="123">
        <v>3291.8</v>
      </c>
      <c r="G50" s="123">
        <v>3306.8</v>
      </c>
      <c r="H50" s="123">
        <v>3324</v>
      </c>
      <c r="I50" s="123">
        <v>3337</v>
      </c>
      <c r="J50" s="41">
        <v>3347</v>
      </c>
      <c r="K50" s="41">
        <v>3357</v>
      </c>
      <c r="L50" s="41">
        <v>3369</v>
      </c>
      <c r="M50" s="41">
        <v>3380</v>
      </c>
      <c r="N50" s="41">
        <v>3392</v>
      </c>
      <c r="O50" s="41">
        <v>3404</v>
      </c>
      <c r="P50" s="41">
        <v>3416</v>
      </c>
      <c r="Q50" s="29">
        <f t="shared" si="31"/>
        <v>3346.7857142857138</v>
      </c>
      <c r="R50" s="29">
        <f t="shared" si="31"/>
        <v>3359.4142857142856</v>
      </c>
      <c r="S50" s="29">
        <f t="shared" si="31"/>
        <v>3372.042857142857</v>
      </c>
      <c r="T50" s="29">
        <f t="shared" si="31"/>
        <v>3384.6714285714284</v>
      </c>
      <c r="U50" s="29">
        <f t="shared" si="31"/>
        <v>3397.2999999999997</v>
      </c>
      <c r="V50" s="29">
        <f t="shared" si="31"/>
        <v>3409.9285714285711</v>
      </c>
      <c r="W50" s="29">
        <f t="shared" si="31"/>
        <v>3422.5571428571429</v>
      </c>
      <c r="X50" s="124">
        <f t="shared" si="20"/>
        <v>3346.7857142857138</v>
      </c>
      <c r="Y50" s="124">
        <f t="shared" si="21"/>
        <v>3359.4142857142856</v>
      </c>
      <c r="Z50" s="124">
        <f t="shared" si="22"/>
        <v>3372.042857142857</v>
      </c>
      <c r="AA50" s="124">
        <f t="shared" si="23"/>
        <v>3384.6714285714284</v>
      </c>
      <c r="AB50" s="124">
        <f t="shared" si="24"/>
        <v>3397.2999999999997</v>
      </c>
      <c r="AC50" s="124">
        <f t="shared" si="25"/>
        <v>3409.9285714285711</v>
      </c>
      <c r="AD50" s="124">
        <f t="shared" si="26"/>
        <v>3422.5571428571429</v>
      </c>
      <c r="AE50" s="82"/>
      <c r="AF50" s="76" t="s">
        <v>39</v>
      </c>
      <c r="AG50" s="23" t="s">
        <v>39</v>
      </c>
      <c r="AH50" s="74" t="str">
        <f t="shared" si="27"/>
        <v>OK</v>
      </c>
    </row>
    <row r="51" spans="1:46" s="99" customFormat="1" ht="13">
      <c r="A51" s="3"/>
      <c r="B51" s="21" t="s">
        <v>35</v>
      </c>
      <c r="C51" s="123">
        <v>3445.2</v>
      </c>
      <c r="D51" s="123">
        <v>3443.9</v>
      </c>
      <c r="E51" s="123">
        <v>3458.6</v>
      </c>
      <c r="F51" s="123">
        <v>3465.7</v>
      </c>
      <c r="G51" s="123">
        <v>3484.2999999999997</v>
      </c>
      <c r="H51" s="123">
        <v>3474.8</v>
      </c>
      <c r="I51" s="123">
        <v>3484</v>
      </c>
      <c r="J51" s="41">
        <v>3500</v>
      </c>
      <c r="K51" s="41">
        <v>3507</v>
      </c>
      <c r="L51" s="41">
        <v>3514</v>
      </c>
      <c r="M51" s="41">
        <v>3521</v>
      </c>
      <c r="N51" s="41">
        <v>3531</v>
      </c>
      <c r="O51" s="41">
        <v>3539</v>
      </c>
      <c r="P51" s="41">
        <v>3547</v>
      </c>
      <c r="Q51" s="29">
        <f t="shared" si="31"/>
        <v>3494.3428571428576</v>
      </c>
      <c r="R51" s="29">
        <f t="shared" si="31"/>
        <v>3501.6250000000005</v>
      </c>
      <c r="S51" s="29">
        <f t="shared" si="31"/>
        <v>3508.9071428571433</v>
      </c>
      <c r="T51" s="29">
        <f t="shared" si="31"/>
        <v>3516.1892857142861</v>
      </c>
      <c r="U51" s="29">
        <f t="shared" si="31"/>
        <v>3523.471428571429</v>
      </c>
      <c r="V51" s="29">
        <f t="shared" si="31"/>
        <v>3530.7535714285718</v>
      </c>
      <c r="W51" s="29">
        <f t="shared" si="31"/>
        <v>3538.0357142857147</v>
      </c>
      <c r="X51" s="124">
        <f t="shared" si="20"/>
        <v>3494.3428571428576</v>
      </c>
      <c r="Y51" s="124">
        <f t="shared" si="21"/>
        <v>3501.6250000000005</v>
      </c>
      <c r="Z51" s="124">
        <f t="shared" si="22"/>
        <v>3508.9071428571433</v>
      </c>
      <c r="AA51" s="124">
        <f t="shared" si="23"/>
        <v>3516.1892857142861</v>
      </c>
      <c r="AB51" s="124">
        <f t="shared" si="24"/>
        <v>3523.471428571429</v>
      </c>
      <c r="AC51" s="124">
        <f t="shared" si="25"/>
        <v>3530.7535714285718</v>
      </c>
      <c r="AD51" s="124">
        <f t="shared" si="26"/>
        <v>3538.0357142857147</v>
      </c>
      <c r="AE51" s="82"/>
      <c r="AF51" s="76" t="s">
        <v>39</v>
      </c>
      <c r="AG51" s="23" t="s">
        <v>39</v>
      </c>
      <c r="AH51" s="74" t="str">
        <f t="shared" si="27"/>
        <v>OK</v>
      </c>
    </row>
    <row r="52" spans="1:46" s="99" customFormat="1" ht="13">
      <c r="A52" s="3"/>
      <c r="B52" s="21" t="s">
        <v>36</v>
      </c>
      <c r="C52" s="123">
        <v>14354.36</v>
      </c>
      <c r="D52" s="123">
        <v>14406.73</v>
      </c>
      <c r="E52" s="123">
        <v>14446.73</v>
      </c>
      <c r="F52" s="123">
        <v>14505.83</v>
      </c>
      <c r="G52" s="123">
        <v>14537.3</v>
      </c>
      <c r="H52" s="123">
        <v>14565.89</v>
      </c>
      <c r="I52" s="123">
        <v>14621.74</v>
      </c>
      <c r="J52" s="41">
        <v>14733.050631341201</v>
      </c>
      <c r="K52" s="41">
        <v>14842.3904574847</v>
      </c>
      <c r="L52" s="41">
        <v>14942.896551138299</v>
      </c>
      <c r="M52" s="41">
        <v>15033.1834129903</v>
      </c>
      <c r="N52" s="41">
        <v>15129.099786786201</v>
      </c>
      <c r="O52" s="41">
        <v>15217.215672525899</v>
      </c>
      <c r="P52" s="41">
        <v>15383.7868570254</v>
      </c>
      <c r="Q52" s="29">
        <f t="shared" si="31"/>
        <v>14664.23</v>
      </c>
      <c r="R52" s="29">
        <f t="shared" si="31"/>
        <v>14707.48107142857</v>
      </c>
      <c r="S52" s="29">
        <f t="shared" si="31"/>
        <v>14750.732142857141</v>
      </c>
      <c r="T52" s="29">
        <f t="shared" si="31"/>
        <v>14793.983214285714</v>
      </c>
      <c r="U52" s="29">
        <f t="shared" si="31"/>
        <v>14837.234285714285</v>
      </c>
      <c r="V52" s="29">
        <f t="shared" si="31"/>
        <v>14880.485357142856</v>
      </c>
      <c r="W52" s="29">
        <f t="shared" si="31"/>
        <v>14923.736428571428</v>
      </c>
      <c r="X52" s="124">
        <f t="shared" si="20"/>
        <v>14664.23</v>
      </c>
      <c r="Y52" s="124">
        <f t="shared" si="21"/>
        <v>14707.48107142857</v>
      </c>
      <c r="Z52" s="124">
        <f t="shared" si="22"/>
        <v>14750.732142857141</v>
      </c>
      <c r="AA52" s="124">
        <f t="shared" si="23"/>
        <v>14793.983214285714</v>
      </c>
      <c r="AB52" s="124">
        <f t="shared" si="24"/>
        <v>14837.234285714285</v>
      </c>
      <c r="AC52" s="124">
        <f t="shared" si="25"/>
        <v>14880.485357142856</v>
      </c>
      <c r="AD52" s="124">
        <f t="shared" si="26"/>
        <v>14923.736428571428</v>
      </c>
      <c r="AE52" s="82"/>
      <c r="AF52" s="76" t="s">
        <v>39</v>
      </c>
      <c r="AG52" s="23" t="s">
        <v>39</v>
      </c>
      <c r="AH52" s="74" t="str">
        <f t="shared" si="27"/>
        <v>OK</v>
      </c>
    </row>
    <row r="53" spans="1:46" s="99" customFormat="1" ht="13">
      <c r="A53" s="3"/>
      <c r="B53" s="21" t="s">
        <v>37</v>
      </c>
      <c r="C53" s="123">
        <v>8348.7500000000018</v>
      </c>
      <c r="D53" s="123">
        <v>8364.16</v>
      </c>
      <c r="E53" s="123">
        <v>8379.1</v>
      </c>
      <c r="F53" s="123">
        <v>8421.4100000000017</v>
      </c>
      <c r="G53" s="123">
        <v>8448.6</v>
      </c>
      <c r="H53" s="123">
        <v>8497.6</v>
      </c>
      <c r="I53" s="123">
        <v>8490.91</v>
      </c>
      <c r="J53" s="41">
        <v>8570.81</v>
      </c>
      <c r="K53" s="41">
        <v>8651.91</v>
      </c>
      <c r="L53" s="41">
        <v>8731.07</v>
      </c>
      <c r="M53" s="41">
        <v>8805.8799999999992</v>
      </c>
      <c r="N53" s="41">
        <v>8878.17</v>
      </c>
      <c r="O53" s="41">
        <v>8948.23</v>
      </c>
      <c r="P53" s="41">
        <v>9016.2000000000007</v>
      </c>
      <c r="Q53" s="29">
        <f t="shared" si="31"/>
        <v>8530.4842857142849</v>
      </c>
      <c r="R53" s="29">
        <f t="shared" si="31"/>
        <v>8557.7292857142838</v>
      </c>
      <c r="S53" s="29">
        <f t="shared" si="31"/>
        <v>8584.9742857142846</v>
      </c>
      <c r="T53" s="29">
        <f t="shared" si="31"/>
        <v>8612.2192857142836</v>
      </c>
      <c r="U53" s="29">
        <f t="shared" si="31"/>
        <v>8639.4642857142844</v>
      </c>
      <c r="V53" s="29">
        <f t="shared" si="31"/>
        <v>8666.7092857142834</v>
      </c>
      <c r="W53" s="29">
        <f t="shared" si="31"/>
        <v>8693.9542857142842</v>
      </c>
      <c r="X53" s="124">
        <f t="shared" si="20"/>
        <v>8530.4842857142849</v>
      </c>
      <c r="Y53" s="124">
        <f t="shared" si="21"/>
        <v>8557.7292857142838</v>
      </c>
      <c r="Z53" s="124">
        <f t="shared" si="22"/>
        <v>8584.9742857142846</v>
      </c>
      <c r="AA53" s="124">
        <f t="shared" si="23"/>
        <v>8612.2192857142836</v>
      </c>
      <c r="AB53" s="124">
        <f t="shared" si="24"/>
        <v>8639.4642857142844</v>
      </c>
      <c r="AC53" s="124">
        <f t="shared" si="25"/>
        <v>8666.7092857142834</v>
      </c>
      <c r="AD53" s="124">
        <f t="shared" si="26"/>
        <v>8693.9542857142842</v>
      </c>
      <c r="AE53" s="82"/>
      <c r="AF53" s="76" t="s">
        <v>39</v>
      </c>
      <c r="AG53" s="23" t="s">
        <v>39</v>
      </c>
      <c r="AH53" s="74" t="str">
        <f t="shared" si="27"/>
        <v>OK</v>
      </c>
    </row>
    <row r="54" spans="1:46" s="99" customFormat="1" ht="13">
      <c r="A54" s="3"/>
      <c r="B54" s="22" t="s">
        <v>41</v>
      </c>
      <c r="C54" s="31">
        <f t="shared" ref="C54:W54" si="32">SUM(C36:C53)</f>
        <v>387799.57467141096</v>
      </c>
      <c r="D54" s="31">
        <f t="shared" si="32"/>
        <v>388868.96548282419</v>
      </c>
      <c r="E54" s="31">
        <f t="shared" si="32"/>
        <v>389539.07952888927</v>
      </c>
      <c r="F54" s="31">
        <f t="shared" si="32"/>
        <v>390354.76383790368</v>
      </c>
      <c r="G54" s="31">
        <f t="shared" si="32"/>
        <v>391575.44976723654</v>
      </c>
      <c r="H54" s="31">
        <f t="shared" si="32"/>
        <v>392935.62132648117</v>
      </c>
      <c r="I54" s="31">
        <f t="shared" si="32"/>
        <v>395598.23409950698</v>
      </c>
      <c r="J54" s="31">
        <f t="shared" ref="J54:P54" si="33">SUM(J36:J53)</f>
        <v>348068.85725364956</v>
      </c>
      <c r="K54" s="31">
        <f t="shared" si="33"/>
        <v>349398.73476359644</v>
      </c>
      <c r="L54" s="31">
        <f t="shared" si="33"/>
        <v>350628.18424730713</v>
      </c>
      <c r="M54" s="31">
        <f t="shared" si="33"/>
        <v>351847.73122700129</v>
      </c>
      <c r="N54" s="31">
        <f t="shared" si="33"/>
        <v>353066.36213734478</v>
      </c>
      <c r="O54" s="31">
        <f t="shared" si="33"/>
        <v>354297.66083343729</v>
      </c>
      <c r="P54" s="31">
        <f t="shared" si="33"/>
        <v>356007.14637897955</v>
      </c>
      <c r="Q54" s="31">
        <f t="shared" si="32"/>
        <v>395430.58866443962</v>
      </c>
      <c r="R54" s="31">
        <f t="shared" si="32"/>
        <v>396524.80886795517</v>
      </c>
      <c r="S54" s="31">
        <f t="shared" si="32"/>
        <v>397619.02907147055</v>
      </c>
      <c r="T54" s="31">
        <f t="shared" si="32"/>
        <v>398713.24927498616</v>
      </c>
      <c r="U54" s="31">
        <f t="shared" si="32"/>
        <v>399807.46947850153</v>
      </c>
      <c r="V54" s="31">
        <f t="shared" si="32"/>
        <v>400901.68968201708</v>
      </c>
      <c r="W54" s="31">
        <f t="shared" si="32"/>
        <v>401995.90988553257</v>
      </c>
      <c r="X54" s="125">
        <f t="shared" si="20"/>
        <v>395430.58866443962</v>
      </c>
      <c r="Y54" s="125">
        <f t="shared" si="21"/>
        <v>396524.80886795517</v>
      </c>
      <c r="Z54" s="125">
        <f t="shared" si="22"/>
        <v>397619.02907147055</v>
      </c>
      <c r="AA54" s="125">
        <f t="shared" si="23"/>
        <v>398713.24927498616</v>
      </c>
      <c r="AB54" s="125">
        <f t="shared" si="24"/>
        <v>399807.46947850153</v>
      </c>
      <c r="AC54" s="125">
        <f t="shared" si="25"/>
        <v>400901.68968201708</v>
      </c>
      <c r="AD54" s="125">
        <f t="shared" si="26"/>
        <v>401995.90988553257</v>
      </c>
      <c r="AE54" s="24"/>
      <c r="AF54" s="76" t="s">
        <v>39</v>
      </c>
      <c r="AG54" s="23" t="s">
        <v>39</v>
      </c>
      <c r="AH54" s="74" t="str">
        <f t="shared" si="27"/>
        <v>OK</v>
      </c>
    </row>
    <row r="55" spans="1:46">
      <c r="C55" s="6"/>
      <c r="Q55" s="132">
        <f xml:space="preserve"> INTERCEPT($C54:$I54,$C$9:$I$9)+SLOPE($C54:$I54,$C$9:$I$9)*Q$9</f>
        <v>395748.19270345743</v>
      </c>
      <c r="R55" s="132">
        <f t="shared" ref="R55:W55" si="34" xml:space="preserve"> INTERCEPT($C54:$I54,$C$9:$I$9)+SLOPE($C54:$I54,$C$9:$I$9)*R$9</f>
        <v>396946.96628238418</v>
      </c>
      <c r="S55" s="132">
        <f t="shared" si="34"/>
        <v>398145.73986131093</v>
      </c>
      <c r="T55" s="132">
        <f t="shared" si="34"/>
        <v>399344.51344023773</v>
      </c>
      <c r="U55" s="132">
        <f t="shared" si="34"/>
        <v>400543.28701916448</v>
      </c>
      <c r="V55" s="132">
        <f t="shared" si="34"/>
        <v>401742.06059809122</v>
      </c>
      <c r="W55" s="132">
        <f t="shared" si="34"/>
        <v>402940.83417701803</v>
      </c>
      <c r="X55" s="83"/>
      <c r="Y55" s="83"/>
      <c r="Z55" s="83"/>
      <c r="AA55" s="83"/>
      <c r="AB55" s="83"/>
      <c r="AC55" s="83"/>
      <c r="AD55" s="83"/>
      <c r="AF55" s="79"/>
      <c r="AG55" s="84"/>
      <c r="AH55" s="85"/>
    </row>
    <row r="56" spans="1:46" ht="18">
      <c r="A56" s="14" t="s">
        <v>56</v>
      </c>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row>
    <row r="57" spans="1:46">
      <c r="B57" s="7"/>
      <c r="C57" s="8"/>
      <c r="D57" s="8"/>
      <c r="E57" s="8"/>
      <c r="F57" s="8"/>
      <c r="G57" s="8"/>
      <c r="H57" s="8"/>
      <c r="I57" s="8"/>
      <c r="J57" s="8"/>
      <c r="K57" s="8"/>
      <c r="L57" s="8"/>
      <c r="M57" s="8"/>
      <c r="N57" s="8"/>
      <c r="O57" s="8"/>
      <c r="P57" s="8"/>
      <c r="Q57" s="8"/>
      <c r="R57" s="8"/>
      <c r="S57" s="8"/>
      <c r="T57" s="8"/>
      <c r="U57" s="8"/>
      <c r="V57" s="8"/>
      <c r="W57" s="8"/>
      <c r="X57" s="83"/>
      <c r="Y57" s="83"/>
      <c r="Z57" s="83"/>
      <c r="AA57" s="83"/>
      <c r="AB57" s="83"/>
      <c r="AC57" s="83"/>
      <c r="AD57" s="83"/>
      <c r="AF57" s="79"/>
      <c r="AG57" s="84"/>
      <c r="AH57" s="85"/>
    </row>
    <row r="58" spans="1:46">
      <c r="B58" s="18" t="s">
        <v>55</v>
      </c>
      <c r="X58" s="83"/>
      <c r="Y58" s="83"/>
      <c r="Z58" s="83"/>
      <c r="AA58" s="83"/>
      <c r="AB58" s="83"/>
      <c r="AC58" s="83"/>
      <c r="AD58" s="83"/>
      <c r="AF58" s="79"/>
      <c r="AG58" s="84"/>
      <c r="AH58" s="85"/>
    </row>
    <row r="59" spans="1:46" ht="15" customHeight="1">
      <c r="B59" s="17"/>
      <c r="C59" s="142" t="s">
        <v>69</v>
      </c>
      <c r="D59" s="142"/>
      <c r="E59" s="142"/>
      <c r="F59" s="142"/>
      <c r="G59" s="142"/>
      <c r="H59" s="142"/>
      <c r="I59" s="142"/>
      <c r="J59" s="67" t="s">
        <v>70</v>
      </c>
      <c r="K59" s="71"/>
      <c r="L59" s="71"/>
      <c r="M59" s="71"/>
      <c r="N59" s="71"/>
      <c r="O59" s="71"/>
      <c r="P59" s="72"/>
      <c r="Q59" s="160" t="s">
        <v>74</v>
      </c>
      <c r="R59" s="161"/>
      <c r="S59" s="161"/>
      <c r="T59" s="161"/>
      <c r="U59" s="161"/>
      <c r="V59" s="161"/>
      <c r="W59" s="162"/>
      <c r="X59" s="92" t="s">
        <v>0</v>
      </c>
      <c r="Y59" s="93"/>
      <c r="Z59" s="93"/>
      <c r="AA59" s="93"/>
      <c r="AB59" s="93"/>
      <c r="AC59" s="93"/>
      <c r="AD59" s="93"/>
      <c r="AE59" s="147"/>
      <c r="AF59" s="146" t="s">
        <v>0</v>
      </c>
      <c r="AG59" s="146" t="s">
        <v>81</v>
      </c>
      <c r="AH59" s="146" t="s">
        <v>40</v>
      </c>
    </row>
    <row r="60" spans="1:46" s="108" customFormat="1" ht="17.25" customHeight="1" thickBot="1">
      <c r="A60" s="54"/>
      <c r="B60" s="49"/>
      <c r="C60" s="50" t="s">
        <v>8</v>
      </c>
      <c r="D60" s="50" t="s">
        <v>9</v>
      </c>
      <c r="E60" s="50" t="s">
        <v>10</v>
      </c>
      <c r="F60" s="50" t="s">
        <v>11</v>
      </c>
      <c r="G60" s="50" t="s">
        <v>12</v>
      </c>
      <c r="H60" s="50" t="s">
        <v>13</v>
      </c>
      <c r="I60" s="50" t="s">
        <v>14</v>
      </c>
      <c r="J60" s="70" t="s">
        <v>15</v>
      </c>
      <c r="K60" s="70" t="s">
        <v>16</v>
      </c>
      <c r="L60" s="70" t="s">
        <v>17</v>
      </c>
      <c r="M60" s="70" t="s">
        <v>18</v>
      </c>
      <c r="N60" s="70" t="s">
        <v>19</v>
      </c>
      <c r="O60" s="70" t="s">
        <v>20</v>
      </c>
      <c r="P60" s="70" t="s">
        <v>21</v>
      </c>
      <c r="Q60" s="56" t="s">
        <v>15</v>
      </c>
      <c r="R60" s="56" t="s">
        <v>16</v>
      </c>
      <c r="S60" s="56" t="s">
        <v>17</v>
      </c>
      <c r="T60" s="56" t="s">
        <v>18</v>
      </c>
      <c r="U60" s="56" t="s">
        <v>19</v>
      </c>
      <c r="V60" s="56" t="s">
        <v>20</v>
      </c>
      <c r="W60" s="56" t="s">
        <v>21</v>
      </c>
      <c r="X60" s="75" t="s">
        <v>15</v>
      </c>
      <c r="Y60" s="75" t="s">
        <v>16</v>
      </c>
      <c r="Z60" s="75" t="s">
        <v>17</v>
      </c>
      <c r="AA60" s="75" t="s">
        <v>18</v>
      </c>
      <c r="AB60" s="75" t="s">
        <v>19</v>
      </c>
      <c r="AC60" s="75" t="s">
        <v>20</v>
      </c>
      <c r="AD60" s="75" t="s">
        <v>21</v>
      </c>
      <c r="AE60" s="147"/>
      <c r="AF60" s="146"/>
      <c r="AG60" s="146"/>
      <c r="AH60" s="146"/>
    </row>
    <row r="61" spans="1:46" s="109" customFormat="1" ht="13">
      <c r="A61" s="5"/>
      <c r="B61" s="61" t="s">
        <v>38</v>
      </c>
      <c r="C61" s="60">
        <v>1</v>
      </c>
      <c r="D61" s="60">
        <v>2</v>
      </c>
      <c r="E61" s="60">
        <v>3</v>
      </c>
      <c r="F61" s="60">
        <v>4</v>
      </c>
      <c r="G61" s="60">
        <v>5</v>
      </c>
      <c r="H61" s="60">
        <v>6</v>
      </c>
      <c r="I61" s="61">
        <v>7</v>
      </c>
      <c r="J61" s="62">
        <v>8</v>
      </c>
      <c r="K61" s="62">
        <v>9</v>
      </c>
      <c r="L61" s="62">
        <v>10</v>
      </c>
      <c r="M61" s="62">
        <v>11</v>
      </c>
      <c r="N61" s="62">
        <v>12</v>
      </c>
      <c r="O61" s="62">
        <v>13</v>
      </c>
      <c r="P61" s="62">
        <v>14</v>
      </c>
      <c r="Q61" s="63">
        <f>I61+1</f>
        <v>8</v>
      </c>
      <c r="R61" s="63">
        <f t="shared" ref="R61" si="35">Q61+1</f>
        <v>9</v>
      </c>
      <c r="S61" s="63">
        <f t="shared" ref="S61" si="36">R61+1</f>
        <v>10</v>
      </c>
      <c r="T61" s="63">
        <f t="shared" ref="T61" si="37">S61+1</f>
        <v>11</v>
      </c>
      <c r="U61" s="63">
        <f t="shared" ref="U61" si="38">T61+1</f>
        <v>12</v>
      </c>
      <c r="V61" s="63">
        <f t="shared" ref="V61" si="39">U61+1</f>
        <v>13</v>
      </c>
      <c r="W61" s="63">
        <f t="shared" ref="W61" si="40">V61+1</f>
        <v>14</v>
      </c>
      <c r="X61" s="91">
        <v>8</v>
      </c>
      <c r="Y61" s="91">
        <v>9</v>
      </c>
      <c r="Z61" s="91">
        <v>10</v>
      </c>
      <c r="AA61" s="91">
        <v>11</v>
      </c>
      <c r="AB61" s="91">
        <v>12</v>
      </c>
      <c r="AC61" s="91">
        <v>13</v>
      </c>
      <c r="AD61" s="91">
        <v>14</v>
      </c>
      <c r="AE61" s="78"/>
      <c r="AF61" s="90"/>
      <c r="AG61" s="90"/>
      <c r="AH61" s="90"/>
      <c r="AJ61" s="148" t="s">
        <v>95</v>
      </c>
      <c r="AK61" s="149"/>
      <c r="AL61" s="149"/>
      <c r="AM61" s="149"/>
      <c r="AN61" s="149"/>
      <c r="AO61" s="149"/>
      <c r="AP61" s="149"/>
      <c r="AQ61" s="163"/>
      <c r="AR61" s="163"/>
      <c r="AS61" s="163"/>
      <c r="AT61" s="164"/>
    </row>
    <row r="62" spans="1:46" s="99" customFormat="1" ht="13">
      <c r="A62" s="3"/>
      <c r="B62" s="21" t="s">
        <v>7</v>
      </c>
      <c r="C62" s="129">
        <v>926.02</v>
      </c>
      <c r="D62" s="129">
        <v>883.71</v>
      </c>
      <c r="E62" s="129">
        <v>923.9185910091453</v>
      </c>
      <c r="F62" s="129">
        <v>908.94999999999993</v>
      </c>
      <c r="G62" s="129">
        <v>883.37195551632294</v>
      </c>
      <c r="H62" s="129">
        <v>935.50545524285587</v>
      </c>
      <c r="I62" s="129">
        <v>888.01</v>
      </c>
      <c r="J62" s="130">
        <v>886.65</v>
      </c>
      <c r="K62" s="130">
        <v>887.88</v>
      </c>
      <c r="L62" s="130">
        <v>883.58</v>
      </c>
      <c r="M62" s="130">
        <v>880.80000000000007</v>
      </c>
      <c r="N62" s="130">
        <v>882.32999999999993</v>
      </c>
      <c r="O62" s="130">
        <v>879.34</v>
      </c>
      <c r="P62" s="130">
        <v>876.73000000000013</v>
      </c>
      <c r="Q62" s="127">
        <f t="shared" ref="Q62:W71" si="41" xml:space="preserve"> INTERCEPT($C62:$I62,$C$9:$I$9)+SLOPE($C62:$I62,$C$9:$I$9)*Q$9</f>
        <v>899.78575382303052</v>
      </c>
      <c r="R62" s="127">
        <f t="shared" si="41"/>
        <v>897.96483507277662</v>
      </c>
      <c r="S62" s="127">
        <f t="shared" si="41"/>
        <v>896.14391632252261</v>
      </c>
      <c r="T62" s="127">
        <f t="shared" si="41"/>
        <v>894.3229975722686</v>
      </c>
      <c r="U62" s="127">
        <f t="shared" si="41"/>
        <v>892.50207882201471</v>
      </c>
      <c r="V62" s="127">
        <f t="shared" si="41"/>
        <v>890.68116007176081</v>
      </c>
      <c r="W62" s="127">
        <f t="shared" si="41"/>
        <v>888.86024132150681</v>
      </c>
      <c r="X62" s="124">
        <f t="shared" ref="X62:X80" si="42" xml:space="preserve"> IF($AF62="Company forecast",J62, IF($AF62="Ofwat forecast",Q62))</f>
        <v>899.78575382303052</v>
      </c>
      <c r="Y62" s="124">
        <f t="shared" ref="Y62:Y80" si="43" xml:space="preserve"> IF($AF62="Company forecast",K62, IF($AF62="Ofwat forecast",R62))</f>
        <v>897.96483507277662</v>
      </c>
      <c r="Z62" s="124">
        <f t="shared" ref="Z62:Z80" si="44" xml:space="preserve"> IF($AF62="Company forecast",L62, IF($AF62="Ofwat forecast",S62))</f>
        <v>896.14391632252261</v>
      </c>
      <c r="AA62" s="124">
        <f t="shared" ref="AA62:AA80" si="45" xml:space="preserve"> IF($AF62="Company forecast",M62, IF($AF62="Ofwat forecast",T62))</f>
        <v>894.3229975722686</v>
      </c>
      <c r="AB62" s="124">
        <f t="shared" ref="AB62:AB80" si="46" xml:space="preserve"> IF($AF62="Company forecast",N62, IF($AF62="Ofwat forecast",U62))</f>
        <v>892.50207882201471</v>
      </c>
      <c r="AC62" s="124">
        <f t="shared" ref="AC62:AC80" si="47" xml:space="preserve"> IF($AF62="Company forecast",O62, IF($AF62="Ofwat forecast",V62))</f>
        <v>890.68116007176081</v>
      </c>
      <c r="AD62" s="124">
        <f t="shared" ref="AD62:AD80" si="48" xml:space="preserve"> IF($AF62="Company forecast",P62, IF($AF62="Ofwat forecast",W62))</f>
        <v>888.86024132150681</v>
      </c>
      <c r="AE62" s="79"/>
      <c r="AF62" s="76" t="s">
        <v>39</v>
      </c>
      <c r="AG62" s="23" t="s">
        <v>39</v>
      </c>
      <c r="AH62" s="74" t="str">
        <f t="shared" ref="AH62:AH80" si="49" xml:space="preserve"> IF(AF62=AG62, "OK", "error")</f>
        <v>OK</v>
      </c>
      <c r="AJ62" s="151"/>
      <c r="AK62" s="152"/>
      <c r="AL62" s="152"/>
      <c r="AM62" s="152"/>
      <c r="AN62" s="152"/>
      <c r="AO62" s="152"/>
      <c r="AP62" s="152"/>
      <c r="AQ62" s="165"/>
      <c r="AR62" s="165"/>
      <c r="AS62" s="165"/>
      <c r="AT62" s="166"/>
    </row>
    <row r="63" spans="1:46" s="99" customFormat="1" ht="13">
      <c r="A63" s="3"/>
      <c r="B63" s="21" t="s">
        <v>22</v>
      </c>
      <c r="C63" s="129">
        <v>1116.27</v>
      </c>
      <c r="D63" s="129">
        <v>1076.68</v>
      </c>
      <c r="E63" s="129">
        <v>1078.49</v>
      </c>
      <c r="F63" s="129">
        <v>1086.73</v>
      </c>
      <c r="G63" s="129">
        <v>1087.6499999999999</v>
      </c>
      <c r="H63" s="129">
        <v>1093.97</v>
      </c>
      <c r="I63" s="129">
        <v>1105.4100000000001</v>
      </c>
      <c r="J63" s="130">
        <v>1106.02</v>
      </c>
      <c r="K63" s="130">
        <v>1106.74</v>
      </c>
      <c r="L63" s="130">
        <v>1099.9100000000001</v>
      </c>
      <c r="M63" s="130">
        <v>1093.02</v>
      </c>
      <c r="N63" s="130">
        <v>1086.22</v>
      </c>
      <c r="O63" s="130">
        <v>1079.1400000000001</v>
      </c>
      <c r="P63" s="130">
        <v>1072.4100000000001</v>
      </c>
      <c r="Q63" s="127">
        <f t="shared" si="41"/>
        <v>1093.7657142857145</v>
      </c>
      <c r="R63" s="127">
        <f t="shared" si="41"/>
        <v>1094.1642857142858</v>
      </c>
      <c r="S63" s="127">
        <f t="shared" si="41"/>
        <v>1094.5628571428572</v>
      </c>
      <c r="T63" s="127">
        <f t="shared" si="41"/>
        <v>1094.9614285714288</v>
      </c>
      <c r="U63" s="127">
        <f t="shared" si="41"/>
        <v>1095.3600000000001</v>
      </c>
      <c r="V63" s="127">
        <f t="shared" si="41"/>
        <v>1095.7585714285715</v>
      </c>
      <c r="W63" s="127">
        <f t="shared" si="41"/>
        <v>1096.1571428571428</v>
      </c>
      <c r="X63" s="124">
        <f t="shared" si="42"/>
        <v>1093.7657142857145</v>
      </c>
      <c r="Y63" s="124">
        <f t="shared" si="43"/>
        <v>1094.1642857142858</v>
      </c>
      <c r="Z63" s="124">
        <f t="shared" si="44"/>
        <v>1094.5628571428572</v>
      </c>
      <c r="AA63" s="124">
        <f t="shared" si="45"/>
        <v>1094.9614285714288</v>
      </c>
      <c r="AB63" s="124">
        <f t="shared" si="46"/>
        <v>1095.3600000000001</v>
      </c>
      <c r="AC63" s="124">
        <f t="shared" si="47"/>
        <v>1095.7585714285715</v>
      </c>
      <c r="AD63" s="124">
        <f t="shared" si="48"/>
        <v>1096.1571428571428</v>
      </c>
      <c r="AE63" s="79"/>
      <c r="AF63" s="76" t="s">
        <v>39</v>
      </c>
      <c r="AG63" s="23" t="s">
        <v>39</v>
      </c>
      <c r="AH63" s="74" t="str">
        <f t="shared" si="49"/>
        <v>OK</v>
      </c>
      <c r="AJ63" s="151"/>
      <c r="AK63" s="152"/>
      <c r="AL63" s="152"/>
      <c r="AM63" s="152"/>
      <c r="AN63" s="152"/>
      <c r="AO63" s="152"/>
      <c r="AP63" s="152"/>
      <c r="AQ63" s="165"/>
      <c r="AR63" s="165"/>
      <c r="AS63" s="165"/>
      <c r="AT63" s="166"/>
    </row>
    <row r="64" spans="1:46" s="99" customFormat="1" ht="13">
      <c r="A64" s="3"/>
      <c r="B64" s="21" t="s">
        <v>23</v>
      </c>
      <c r="C64" s="129">
        <v>1736.0853017024785</v>
      </c>
      <c r="D64" s="129">
        <v>1737.4670600417612</v>
      </c>
      <c r="E64" s="129">
        <v>1769.8897969235622</v>
      </c>
      <c r="F64" s="129">
        <v>1684.3168746385795</v>
      </c>
      <c r="G64" s="129">
        <v>1774.5774920464373</v>
      </c>
      <c r="H64" s="129">
        <v>2103.5478727327995</v>
      </c>
      <c r="I64" s="129">
        <v>2087.1946434615261</v>
      </c>
      <c r="J64" s="130">
        <v>1997.4453587736632</v>
      </c>
      <c r="K64" s="130">
        <v>1993.4338673397745</v>
      </c>
      <c r="L64" s="130">
        <v>1949.3432001486335</v>
      </c>
      <c r="M64" s="130">
        <v>1985.8646346842418</v>
      </c>
      <c r="N64" s="130">
        <v>1984.7639655532585</v>
      </c>
      <c r="O64" s="130">
        <v>1983.8449337732723</v>
      </c>
      <c r="P64" s="130">
        <v>1982.7068565417035</v>
      </c>
      <c r="Q64" s="127">
        <f t="shared" si="41"/>
        <v>2097.6080553327483</v>
      </c>
      <c r="R64" s="127">
        <f t="shared" si="41"/>
        <v>2161.5429605392519</v>
      </c>
      <c r="S64" s="127">
        <f t="shared" si="41"/>
        <v>2225.477865745755</v>
      </c>
      <c r="T64" s="127">
        <f t="shared" si="41"/>
        <v>2289.4127709522581</v>
      </c>
      <c r="U64" s="127">
        <f t="shared" si="41"/>
        <v>2353.3476761587617</v>
      </c>
      <c r="V64" s="127">
        <f t="shared" si="41"/>
        <v>2417.2825813652653</v>
      </c>
      <c r="W64" s="127">
        <f t="shared" si="41"/>
        <v>2481.2174865717684</v>
      </c>
      <c r="X64" s="124">
        <f t="shared" si="42"/>
        <v>2097.6080553327483</v>
      </c>
      <c r="Y64" s="124">
        <f t="shared" si="43"/>
        <v>2161.5429605392519</v>
      </c>
      <c r="Z64" s="124">
        <f t="shared" si="44"/>
        <v>2225.477865745755</v>
      </c>
      <c r="AA64" s="124">
        <f t="shared" si="45"/>
        <v>2289.4127709522581</v>
      </c>
      <c r="AB64" s="124">
        <f t="shared" si="46"/>
        <v>2353.3476761587617</v>
      </c>
      <c r="AC64" s="124">
        <f t="shared" si="47"/>
        <v>2417.2825813652653</v>
      </c>
      <c r="AD64" s="124">
        <f t="shared" si="48"/>
        <v>2481.2174865717684</v>
      </c>
      <c r="AE64" s="79"/>
      <c r="AF64" s="76" t="s">
        <v>39</v>
      </c>
      <c r="AG64" s="23" t="s">
        <v>39</v>
      </c>
      <c r="AH64" s="74" t="str">
        <f t="shared" si="49"/>
        <v>OK</v>
      </c>
      <c r="AJ64" s="151"/>
      <c r="AK64" s="152"/>
      <c r="AL64" s="152"/>
      <c r="AM64" s="152"/>
      <c r="AN64" s="152"/>
      <c r="AO64" s="152"/>
      <c r="AP64" s="152"/>
      <c r="AQ64" s="165"/>
      <c r="AR64" s="165"/>
      <c r="AS64" s="165"/>
      <c r="AT64" s="166"/>
    </row>
    <row r="65" spans="1:46" s="99" customFormat="1" ht="13">
      <c r="A65" s="3"/>
      <c r="B65" s="21" t="s">
        <v>24</v>
      </c>
      <c r="C65" s="129">
        <v>457.54999999999995</v>
      </c>
      <c r="D65" s="129">
        <v>444.45000000000005</v>
      </c>
      <c r="E65" s="129">
        <v>475.63100000000003</v>
      </c>
      <c r="F65" s="129">
        <v>468.64100000000002</v>
      </c>
      <c r="G65" s="129">
        <v>464.40899999999999</v>
      </c>
      <c r="H65" s="129">
        <v>462.42412999999999</v>
      </c>
      <c r="I65" s="129">
        <v>486.57100000000003</v>
      </c>
      <c r="J65" s="130">
        <v>478.17999999999995</v>
      </c>
      <c r="K65" s="130">
        <v>479.55999999999995</v>
      </c>
      <c r="L65" s="130">
        <v>468.15</v>
      </c>
      <c r="M65" s="130">
        <v>463.43999999999994</v>
      </c>
      <c r="N65" s="130">
        <v>461.93</v>
      </c>
      <c r="O65" s="130">
        <v>456.91</v>
      </c>
      <c r="P65" s="130">
        <v>468.74</v>
      </c>
      <c r="Q65" s="127">
        <f t="shared" si="41"/>
        <v>481.63791285714285</v>
      </c>
      <c r="R65" s="127">
        <f t="shared" si="41"/>
        <v>485.6303864285714</v>
      </c>
      <c r="S65" s="127">
        <f t="shared" si="41"/>
        <v>489.62286</v>
      </c>
      <c r="T65" s="127">
        <f t="shared" si="41"/>
        <v>493.61533357142855</v>
      </c>
      <c r="U65" s="127">
        <f t="shared" si="41"/>
        <v>497.60780714285715</v>
      </c>
      <c r="V65" s="127">
        <f t="shared" si="41"/>
        <v>501.6002807142857</v>
      </c>
      <c r="W65" s="127">
        <f t="shared" si="41"/>
        <v>505.59275428571425</v>
      </c>
      <c r="X65" s="124">
        <f t="shared" si="42"/>
        <v>481.63791285714285</v>
      </c>
      <c r="Y65" s="124">
        <f t="shared" si="43"/>
        <v>485.6303864285714</v>
      </c>
      <c r="Z65" s="124">
        <f t="shared" si="44"/>
        <v>489.62286</v>
      </c>
      <c r="AA65" s="124">
        <f t="shared" si="45"/>
        <v>493.61533357142855</v>
      </c>
      <c r="AB65" s="124">
        <f t="shared" si="46"/>
        <v>497.60780714285715</v>
      </c>
      <c r="AC65" s="124">
        <f t="shared" si="47"/>
        <v>501.6002807142857</v>
      </c>
      <c r="AD65" s="124">
        <f t="shared" si="48"/>
        <v>505.59275428571425</v>
      </c>
      <c r="AE65" s="79"/>
      <c r="AF65" s="76" t="s">
        <v>39</v>
      </c>
      <c r="AG65" s="23" t="s">
        <v>39</v>
      </c>
      <c r="AH65" s="74" t="str">
        <f t="shared" si="49"/>
        <v>OK</v>
      </c>
      <c r="AJ65" s="151"/>
      <c r="AK65" s="152"/>
      <c r="AL65" s="152"/>
      <c r="AM65" s="152"/>
      <c r="AN65" s="152"/>
      <c r="AO65" s="152"/>
      <c r="AP65" s="152"/>
      <c r="AQ65" s="165"/>
      <c r="AR65" s="165"/>
      <c r="AS65" s="165"/>
      <c r="AT65" s="166"/>
    </row>
    <row r="66" spans="1:46" s="99" customFormat="1" ht="13">
      <c r="A66" s="3"/>
      <c r="B66" s="21" t="s">
        <v>68</v>
      </c>
      <c r="C66" s="129">
        <v>1625.5045780390851</v>
      </c>
      <c r="D66" s="129">
        <v>1571.5702957641274</v>
      </c>
      <c r="E66" s="129">
        <v>1626.2675076498085</v>
      </c>
      <c r="F66" s="129">
        <v>1640.1290128075038</v>
      </c>
      <c r="G66" s="129">
        <v>1691.5876501314751</v>
      </c>
      <c r="H66" s="129">
        <v>1759.6734968202345</v>
      </c>
      <c r="I66" s="129">
        <v>1813.77</v>
      </c>
      <c r="J66" s="130">
        <v>1821.0037743297469</v>
      </c>
      <c r="K66" s="130">
        <v>1819.1078435063494</v>
      </c>
      <c r="L66" s="130">
        <v>1818.8230633764078</v>
      </c>
      <c r="M66" s="130">
        <v>1819.7608334823879</v>
      </c>
      <c r="N66" s="130">
        <v>1807.9948509792323</v>
      </c>
      <c r="O66" s="130">
        <v>1782.5066946631969</v>
      </c>
      <c r="P66" s="130">
        <v>1780.9199206367753</v>
      </c>
      <c r="Q66" s="127">
        <f t="shared" si="41"/>
        <v>1819.26076452698</v>
      </c>
      <c r="R66" s="127">
        <f t="shared" si="41"/>
        <v>1855.2008649011452</v>
      </c>
      <c r="S66" s="127">
        <f t="shared" si="41"/>
        <v>1891.1409652753105</v>
      </c>
      <c r="T66" s="127">
        <f t="shared" si="41"/>
        <v>1927.0810656494755</v>
      </c>
      <c r="U66" s="127">
        <f t="shared" si="41"/>
        <v>1963.0211660236409</v>
      </c>
      <c r="V66" s="127">
        <f t="shared" si="41"/>
        <v>1998.961266397806</v>
      </c>
      <c r="W66" s="127">
        <f t="shared" si="41"/>
        <v>2034.9013667719712</v>
      </c>
      <c r="X66" s="124">
        <f t="shared" si="42"/>
        <v>1819.26076452698</v>
      </c>
      <c r="Y66" s="124">
        <f t="shared" si="43"/>
        <v>1855.2008649011452</v>
      </c>
      <c r="Z66" s="124">
        <f t="shared" si="44"/>
        <v>1891.1409652753105</v>
      </c>
      <c r="AA66" s="124">
        <f t="shared" si="45"/>
        <v>1927.0810656494755</v>
      </c>
      <c r="AB66" s="124">
        <f t="shared" si="46"/>
        <v>1963.0211660236409</v>
      </c>
      <c r="AC66" s="124">
        <f t="shared" si="47"/>
        <v>1998.961266397806</v>
      </c>
      <c r="AD66" s="124">
        <f t="shared" si="48"/>
        <v>2034.9013667719712</v>
      </c>
      <c r="AE66" s="79"/>
      <c r="AF66" s="76" t="s">
        <v>39</v>
      </c>
      <c r="AG66" s="23" t="s">
        <v>39</v>
      </c>
      <c r="AH66" s="74" t="str">
        <f t="shared" si="49"/>
        <v>OK</v>
      </c>
      <c r="AJ66" s="151"/>
      <c r="AK66" s="152"/>
      <c r="AL66" s="152"/>
      <c r="AM66" s="152"/>
      <c r="AN66" s="152"/>
      <c r="AO66" s="152"/>
      <c r="AP66" s="152"/>
      <c r="AQ66" s="165"/>
      <c r="AR66" s="165"/>
      <c r="AS66" s="165"/>
      <c r="AT66" s="166"/>
    </row>
    <row r="67" spans="1:46" s="99" customFormat="1" ht="13">
      <c r="A67" s="3"/>
      <c r="B67" s="21" t="s">
        <v>25</v>
      </c>
      <c r="C67" s="129">
        <v>1563.6945780390852</v>
      </c>
      <c r="D67" s="129">
        <v>1510.3302957641272</v>
      </c>
      <c r="E67" s="129">
        <v>1562.5275076498087</v>
      </c>
      <c r="F67" s="129">
        <v>1578.6290128075041</v>
      </c>
      <c r="G67" s="129">
        <v>1625.8176501314754</v>
      </c>
      <c r="H67" s="129">
        <v>1693.6034968202343</v>
      </c>
      <c r="I67" s="129">
        <v>1747.4</v>
      </c>
      <c r="J67" s="130">
        <v>0</v>
      </c>
      <c r="K67" s="130">
        <v>0</v>
      </c>
      <c r="L67" s="130">
        <v>0</v>
      </c>
      <c r="M67" s="130">
        <v>0</v>
      </c>
      <c r="N67" s="130">
        <v>0</v>
      </c>
      <c r="O67" s="130">
        <v>0</v>
      </c>
      <c r="P67" s="130">
        <v>0</v>
      </c>
      <c r="Q67" s="127">
        <f t="shared" si="41"/>
        <v>1751.8507645269799</v>
      </c>
      <c r="R67" s="127">
        <f t="shared" si="41"/>
        <v>1786.8847934725736</v>
      </c>
      <c r="S67" s="127">
        <f t="shared" si="41"/>
        <v>1821.9188224181676</v>
      </c>
      <c r="T67" s="127">
        <f t="shared" si="41"/>
        <v>1856.9528513637613</v>
      </c>
      <c r="U67" s="127">
        <f t="shared" si="41"/>
        <v>1891.986880309355</v>
      </c>
      <c r="V67" s="127">
        <f t="shared" si="41"/>
        <v>1927.0209092549487</v>
      </c>
      <c r="W67" s="127">
        <f t="shared" si="41"/>
        <v>1962.0549382005424</v>
      </c>
      <c r="X67" s="124">
        <f t="shared" si="42"/>
        <v>1751.8507645269799</v>
      </c>
      <c r="Y67" s="124">
        <f t="shared" si="43"/>
        <v>1786.8847934725736</v>
      </c>
      <c r="Z67" s="124">
        <f t="shared" si="44"/>
        <v>1821.9188224181676</v>
      </c>
      <c r="AA67" s="124">
        <f t="shared" si="45"/>
        <v>1856.9528513637613</v>
      </c>
      <c r="AB67" s="124">
        <f t="shared" si="46"/>
        <v>1891.986880309355</v>
      </c>
      <c r="AC67" s="124">
        <f t="shared" si="47"/>
        <v>1927.0209092549487</v>
      </c>
      <c r="AD67" s="124">
        <f t="shared" si="48"/>
        <v>1962.0549382005424</v>
      </c>
      <c r="AE67" s="79"/>
      <c r="AF67" s="76" t="s">
        <v>39</v>
      </c>
      <c r="AG67" s="23" t="s">
        <v>39</v>
      </c>
      <c r="AH67" s="74" t="str">
        <f t="shared" si="49"/>
        <v>OK</v>
      </c>
      <c r="AJ67" s="151"/>
      <c r="AK67" s="152"/>
      <c r="AL67" s="152"/>
      <c r="AM67" s="152"/>
      <c r="AN67" s="152"/>
      <c r="AO67" s="152"/>
      <c r="AP67" s="152"/>
      <c r="AQ67" s="165"/>
      <c r="AR67" s="165"/>
      <c r="AS67" s="165"/>
      <c r="AT67" s="166"/>
    </row>
    <row r="68" spans="1:46" s="99" customFormat="1" ht="13">
      <c r="A68" s="3"/>
      <c r="B68" s="21" t="s">
        <v>26</v>
      </c>
      <c r="C68" s="129">
        <v>545.83438102715843</v>
      </c>
      <c r="D68" s="129">
        <v>546.22189316410959</v>
      </c>
      <c r="E68" s="129">
        <v>551.94872644997258</v>
      </c>
      <c r="F68" s="129">
        <v>555.75700007928765</v>
      </c>
      <c r="G68" s="129">
        <v>550.08056116644821</v>
      </c>
      <c r="H68" s="129">
        <v>561.44000000000005</v>
      </c>
      <c r="I68" s="129">
        <v>578.11</v>
      </c>
      <c r="J68" s="130">
        <v>566.53</v>
      </c>
      <c r="K68" s="130">
        <v>564.51</v>
      </c>
      <c r="L68" s="130">
        <v>556.54999999999995</v>
      </c>
      <c r="M68" s="130">
        <v>550.65</v>
      </c>
      <c r="N68" s="130">
        <v>544.75</v>
      </c>
      <c r="O68" s="130">
        <v>539.23</v>
      </c>
      <c r="P68" s="130">
        <v>534.06999999999994</v>
      </c>
      <c r="Q68" s="127">
        <f t="shared" si="41"/>
        <v>573.54106674196555</v>
      </c>
      <c r="R68" s="127">
        <f t="shared" si="41"/>
        <v>578.01945621720768</v>
      </c>
      <c r="S68" s="127">
        <f t="shared" si="41"/>
        <v>582.49784569244991</v>
      </c>
      <c r="T68" s="127">
        <f t="shared" si="41"/>
        <v>586.97623516769204</v>
      </c>
      <c r="U68" s="127">
        <f t="shared" si="41"/>
        <v>591.45462464293428</v>
      </c>
      <c r="V68" s="127">
        <f t="shared" si="41"/>
        <v>595.9330141181764</v>
      </c>
      <c r="W68" s="127">
        <f t="shared" si="41"/>
        <v>600.41140359341864</v>
      </c>
      <c r="X68" s="124">
        <f t="shared" si="42"/>
        <v>573.54106674196555</v>
      </c>
      <c r="Y68" s="124">
        <f t="shared" si="43"/>
        <v>578.01945621720768</v>
      </c>
      <c r="Z68" s="124">
        <f t="shared" si="44"/>
        <v>582.49784569244991</v>
      </c>
      <c r="AA68" s="124">
        <f t="shared" si="45"/>
        <v>586.97623516769204</v>
      </c>
      <c r="AB68" s="124">
        <f t="shared" si="46"/>
        <v>591.45462464293428</v>
      </c>
      <c r="AC68" s="124">
        <f t="shared" si="47"/>
        <v>595.9330141181764</v>
      </c>
      <c r="AD68" s="124">
        <f t="shared" si="48"/>
        <v>600.41140359341864</v>
      </c>
      <c r="AE68" s="79"/>
      <c r="AF68" s="76" t="s">
        <v>39</v>
      </c>
      <c r="AG68" s="23" t="s">
        <v>39</v>
      </c>
      <c r="AH68" s="74" t="str">
        <f t="shared" si="49"/>
        <v>OK</v>
      </c>
      <c r="AJ68" s="151"/>
      <c r="AK68" s="152"/>
      <c r="AL68" s="152"/>
      <c r="AM68" s="152"/>
      <c r="AN68" s="152"/>
      <c r="AO68" s="152"/>
      <c r="AP68" s="152"/>
      <c r="AQ68" s="165"/>
      <c r="AR68" s="165"/>
      <c r="AS68" s="165"/>
      <c r="AT68" s="166"/>
    </row>
    <row r="69" spans="1:46" s="99" customFormat="1" ht="13">
      <c r="A69" s="3"/>
      <c r="B69" s="21" t="s">
        <v>27</v>
      </c>
      <c r="C69" s="129">
        <v>2329.6</v>
      </c>
      <c r="D69" s="129">
        <v>2314.12</v>
      </c>
      <c r="E69" s="129">
        <v>2323.2600000000002</v>
      </c>
      <c r="F69" s="129">
        <v>2303.4</v>
      </c>
      <c r="G69" s="129">
        <v>2414.84</v>
      </c>
      <c r="H69" s="129">
        <v>2407.92</v>
      </c>
      <c r="I69" s="129">
        <v>2456.08</v>
      </c>
      <c r="J69" s="130">
        <v>2456.08</v>
      </c>
      <c r="K69" s="130">
        <v>2456.08</v>
      </c>
      <c r="L69" s="130">
        <v>2456.08</v>
      </c>
      <c r="M69" s="130">
        <v>2456.08</v>
      </c>
      <c r="N69" s="130">
        <v>2456.08</v>
      </c>
      <c r="O69" s="130">
        <v>2456.08</v>
      </c>
      <c r="P69" s="130">
        <v>2456.08</v>
      </c>
      <c r="Q69" s="127">
        <f t="shared" si="41"/>
        <v>2458.2628571428572</v>
      </c>
      <c r="R69" s="127">
        <f t="shared" si="41"/>
        <v>2481.7850000000003</v>
      </c>
      <c r="S69" s="127">
        <f t="shared" si="41"/>
        <v>2505.3071428571429</v>
      </c>
      <c r="T69" s="127">
        <f t="shared" si="41"/>
        <v>2528.829285714286</v>
      </c>
      <c r="U69" s="127">
        <f t="shared" si="41"/>
        <v>2552.3514285714291</v>
      </c>
      <c r="V69" s="127">
        <f t="shared" si="41"/>
        <v>2575.8735714285717</v>
      </c>
      <c r="W69" s="127">
        <f t="shared" si="41"/>
        <v>2599.3957142857143</v>
      </c>
      <c r="X69" s="124">
        <f t="shared" si="42"/>
        <v>2458.2628571428572</v>
      </c>
      <c r="Y69" s="124">
        <f t="shared" si="43"/>
        <v>2481.7850000000003</v>
      </c>
      <c r="Z69" s="124">
        <f t="shared" si="44"/>
        <v>2505.3071428571429</v>
      </c>
      <c r="AA69" s="124">
        <f t="shared" si="45"/>
        <v>2528.829285714286</v>
      </c>
      <c r="AB69" s="124">
        <f t="shared" si="46"/>
        <v>2552.3514285714291</v>
      </c>
      <c r="AC69" s="124">
        <f t="shared" si="47"/>
        <v>2575.8735714285717</v>
      </c>
      <c r="AD69" s="124">
        <f t="shared" si="48"/>
        <v>2599.3957142857143</v>
      </c>
      <c r="AE69" s="79"/>
      <c r="AF69" s="76" t="s">
        <v>39</v>
      </c>
      <c r="AG69" s="23" t="s">
        <v>39</v>
      </c>
      <c r="AH69" s="74" t="str">
        <f t="shared" si="49"/>
        <v>OK</v>
      </c>
      <c r="AJ69" s="151"/>
      <c r="AK69" s="152"/>
      <c r="AL69" s="152"/>
      <c r="AM69" s="152"/>
      <c r="AN69" s="152"/>
      <c r="AO69" s="152"/>
      <c r="AP69" s="152"/>
      <c r="AQ69" s="165"/>
      <c r="AR69" s="165"/>
      <c r="AS69" s="165"/>
      <c r="AT69" s="166"/>
    </row>
    <row r="70" spans="1:46" s="99" customFormat="1" ht="13">
      <c r="A70" s="3"/>
      <c r="B70" s="21" t="s">
        <v>28</v>
      </c>
      <c r="C70" s="129">
        <v>818.33699999999988</v>
      </c>
      <c r="D70" s="129">
        <v>787.45</v>
      </c>
      <c r="E70" s="129">
        <v>791.44999999999993</v>
      </c>
      <c r="F70" s="129">
        <v>792.29000000000008</v>
      </c>
      <c r="G70" s="129">
        <v>790.89</v>
      </c>
      <c r="H70" s="129">
        <v>803.67000000000007</v>
      </c>
      <c r="I70" s="129">
        <v>815.2</v>
      </c>
      <c r="J70" s="130">
        <v>798.75</v>
      </c>
      <c r="K70" s="130">
        <v>798.49</v>
      </c>
      <c r="L70" s="130">
        <v>792.29</v>
      </c>
      <c r="M70" s="130">
        <v>783.24</v>
      </c>
      <c r="N70" s="130">
        <v>775.41</v>
      </c>
      <c r="O70" s="130">
        <v>765.46999999999991</v>
      </c>
      <c r="P70" s="130">
        <v>758.46</v>
      </c>
      <c r="Q70" s="127">
        <f t="shared" si="41"/>
        <v>803.10799999999995</v>
      </c>
      <c r="R70" s="127">
        <f t="shared" si="41"/>
        <v>803.91046428571428</v>
      </c>
      <c r="S70" s="127">
        <f t="shared" si="41"/>
        <v>804.71292857142862</v>
      </c>
      <c r="T70" s="127">
        <f t="shared" si="41"/>
        <v>805.51539285714284</v>
      </c>
      <c r="U70" s="127">
        <f t="shared" si="41"/>
        <v>806.31785714285718</v>
      </c>
      <c r="V70" s="127">
        <f t="shared" si="41"/>
        <v>807.12032142857151</v>
      </c>
      <c r="W70" s="127">
        <f t="shared" si="41"/>
        <v>807.92278571428574</v>
      </c>
      <c r="X70" s="124">
        <f t="shared" si="42"/>
        <v>803.10799999999995</v>
      </c>
      <c r="Y70" s="124">
        <f t="shared" si="43"/>
        <v>803.91046428571428</v>
      </c>
      <c r="Z70" s="124">
        <f t="shared" si="44"/>
        <v>804.71292857142862</v>
      </c>
      <c r="AA70" s="124">
        <f t="shared" si="45"/>
        <v>805.51539285714284</v>
      </c>
      <c r="AB70" s="124">
        <f t="shared" si="46"/>
        <v>806.31785714285718</v>
      </c>
      <c r="AC70" s="124">
        <f t="shared" si="47"/>
        <v>807.12032142857151</v>
      </c>
      <c r="AD70" s="124">
        <f t="shared" si="48"/>
        <v>807.92278571428574</v>
      </c>
      <c r="AE70" s="79"/>
      <c r="AF70" s="76" t="s">
        <v>39</v>
      </c>
      <c r="AG70" s="23" t="s">
        <v>39</v>
      </c>
      <c r="AH70" s="74" t="str">
        <f t="shared" si="49"/>
        <v>OK</v>
      </c>
      <c r="AJ70" s="151"/>
      <c r="AK70" s="152"/>
      <c r="AL70" s="152"/>
      <c r="AM70" s="152"/>
      <c r="AN70" s="152"/>
      <c r="AO70" s="152"/>
      <c r="AP70" s="152"/>
      <c r="AQ70" s="165"/>
      <c r="AR70" s="165"/>
      <c r="AS70" s="165"/>
      <c r="AT70" s="166"/>
    </row>
    <row r="71" spans="1:46" s="99" customFormat="1" ht="13.5" thickBot="1">
      <c r="A71" s="3"/>
      <c r="B71" s="21" t="s">
        <v>29</v>
      </c>
      <c r="C71" s="129">
        <v>151.85694645335917</v>
      </c>
      <c r="D71" s="129">
        <v>148.2822253760618</v>
      </c>
      <c r="E71" s="129">
        <v>154.62776145944417</v>
      </c>
      <c r="F71" s="129">
        <v>155.71853249532234</v>
      </c>
      <c r="G71" s="129">
        <v>159.17979772873161</v>
      </c>
      <c r="H71" s="129">
        <v>165.31299253747733</v>
      </c>
      <c r="I71" s="129">
        <v>163.71</v>
      </c>
      <c r="J71" s="130">
        <v>161.31706413204955</v>
      </c>
      <c r="K71" s="130">
        <v>161.04032689370692</v>
      </c>
      <c r="L71" s="130">
        <v>160.91255475406587</v>
      </c>
      <c r="M71" s="130">
        <v>160.8131247666995</v>
      </c>
      <c r="N71" s="130">
        <v>160.74911375977592</v>
      </c>
      <c r="O71" s="130">
        <v>160.65640752913399</v>
      </c>
      <c r="P71" s="130">
        <v>160.58745473048452</v>
      </c>
      <c r="Q71" s="127">
        <f t="shared" si="41"/>
        <v>167.55156961177678</v>
      </c>
      <c r="R71" s="127">
        <f t="shared" si="41"/>
        <v>170.2005957272068</v>
      </c>
      <c r="S71" s="127">
        <f t="shared" si="41"/>
        <v>172.84962184263685</v>
      </c>
      <c r="T71" s="127">
        <f t="shared" si="41"/>
        <v>175.4986479580669</v>
      </c>
      <c r="U71" s="127">
        <f t="shared" si="41"/>
        <v>178.14767407349692</v>
      </c>
      <c r="V71" s="127">
        <f t="shared" si="41"/>
        <v>180.79670018892696</v>
      </c>
      <c r="W71" s="127">
        <f t="shared" si="41"/>
        <v>183.44572630435698</v>
      </c>
      <c r="X71" s="124">
        <f t="shared" si="42"/>
        <v>167.55156961177678</v>
      </c>
      <c r="Y71" s="124">
        <f t="shared" si="43"/>
        <v>170.2005957272068</v>
      </c>
      <c r="Z71" s="124">
        <f t="shared" si="44"/>
        <v>172.84962184263685</v>
      </c>
      <c r="AA71" s="124">
        <f t="shared" si="45"/>
        <v>175.4986479580669</v>
      </c>
      <c r="AB71" s="124">
        <f t="shared" si="46"/>
        <v>178.14767407349692</v>
      </c>
      <c r="AC71" s="124">
        <f t="shared" si="47"/>
        <v>180.79670018892696</v>
      </c>
      <c r="AD71" s="124">
        <f t="shared" si="48"/>
        <v>183.44572630435698</v>
      </c>
      <c r="AE71" s="79"/>
      <c r="AF71" s="76" t="s">
        <v>39</v>
      </c>
      <c r="AG71" s="23" t="s">
        <v>39</v>
      </c>
      <c r="AH71" s="74" t="str">
        <f t="shared" si="49"/>
        <v>OK</v>
      </c>
      <c r="AJ71" s="154"/>
      <c r="AK71" s="155"/>
      <c r="AL71" s="155"/>
      <c r="AM71" s="155"/>
      <c r="AN71" s="155"/>
      <c r="AO71" s="155"/>
      <c r="AP71" s="155"/>
      <c r="AQ71" s="167"/>
      <c r="AR71" s="167"/>
      <c r="AS71" s="167"/>
      <c r="AT71" s="168"/>
    </row>
    <row r="72" spans="1:46" s="99" customFormat="1" ht="13">
      <c r="A72" s="3"/>
      <c r="B72" s="21" t="s">
        <v>30</v>
      </c>
      <c r="C72" s="129">
        <v>1172.21</v>
      </c>
      <c r="D72" s="129">
        <v>1137.54</v>
      </c>
      <c r="E72" s="129">
        <v>1177.75</v>
      </c>
      <c r="F72" s="129">
        <v>1174.1199999999999</v>
      </c>
      <c r="G72" s="129">
        <v>1178.21</v>
      </c>
      <c r="H72" s="129">
        <v>1200.6400000000001</v>
      </c>
      <c r="I72" s="129">
        <v>1231.54</v>
      </c>
      <c r="J72" s="130">
        <v>1212.95</v>
      </c>
      <c r="K72" s="130">
        <v>1176.33</v>
      </c>
      <c r="L72" s="130">
        <v>1150.1299999999999</v>
      </c>
      <c r="M72" s="130">
        <v>1144.17</v>
      </c>
      <c r="N72" s="130">
        <v>1137.32</v>
      </c>
      <c r="O72" s="130">
        <v>1130.46</v>
      </c>
      <c r="P72" s="130">
        <v>1123.5999999999999</v>
      </c>
      <c r="Q72" s="127">
        <f t="shared" ref="Q72:W79" si="50" xml:space="preserve"> INTERCEPT($C72:$I72,$C$9:$I$9)+SLOPE($C72:$I72,$C$9:$I$9)*Q$9</f>
        <v>1225.237142857143</v>
      </c>
      <c r="R72" s="127">
        <f t="shared" si="50"/>
        <v>1236.1175000000001</v>
      </c>
      <c r="S72" s="127">
        <f t="shared" si="50"/>
        <v>1246.9978571428574</v>
      </c>
      <c r="T72" s="127">
        <f t="shared" si="50"/>
        <v>1257.8782142857144</v>
      </c>
      <c r="U72" s="127">
        <f t="shared" si="50"/>
        <v>1268.7585714285715</v>
      </c>
      <c r="V72" s="127">
        <f t="shared" si="50"/>
        <v>1279.6389285714288</v>
      </c>
      <c r="W72" s="127">
        <f t="shared" si="50"/>
        <v>1290.5192857142858</v>
      </c>
      <c r="X72" s="124">
        <f t="shared" si="42"/>
        <v>1225.237142857143</v>
      </c>
      <c r="Y72" s="124">
        <f t="shared" si="43"/>
        <v>1236.1175000000001</v>
      </c>
      <c r="Z72" s="124">
        <f t="shared" si="44"/>
        <v>1246.9978571428574</v>
      </c>
      <c r="AA72" s="124">
        <f t="shared" si="45"/>
        <v>1257.8782142857144</v>
      </c>
      <c r="AB72" s="124">
        <f t="shared" si="46"/>
        <v>1268.7585714285715</v>
      </c>
      <c r="AC72" s="124">
        <f t="shared" si="47"/>
        <v>1279.6389285714288</v>
      </c>
      <c r="AD72" s="124">
        <f t="shared" si="48"/>
        <v>1290.5192857142858</v>
      </c>
      <c r="AE72" s="79"/>
      <c r="AF72" s="76" t="s">
        <v>39</v>
      </c>
      <c r="AG72" s="23" t="s">
        <v>39</v>
      </c>
      <c r="AH72" s="74" t="str">
        <f t="shared" si="49"/>
        <v>OK</v>
      </c>
    </row>
    <row r="73" spans="1:46" s="99" customFormat="1" ht="13">
      <c r="A73" s="3"/>
      <c r="B73" s="21" t="s">
        <v>31</v>
      </c>
      <c r="C73" s="129">
        <v>799.54019870700267</v>
      </c>
      <c r="D73" s="129">
        <v>791.41</v>
      </c>
      <c r="E73" s="129">
        <v>822.40000000000009</v>
      </c>
      <c r="F73" s="129">
        <v>812.6</v>
      </c>
      <c r="G73" s="129">
        <v>828.02</v>
      </c>
      <c r="H73" s="129">
        <v>825.32600000000002</v>
      </c>
      <c r="I73" s="129">
        <v>859.67</v>
      </c>
      <c r="J73" s="130">
        <v>857.52</v>
      </c>
      <c r="K73" s="130">
        <v>846.06</v>
      </c>
      <c r="L73" s="130">
        <v>827.09999999999991</v>
      </c>
      <c r="M73" s="130">
        <v>814.81000000000006</v>
      </c>
      <c r="N73" s="130">
        <v>799.15</v>
      </c>
      <c r="O73" s="130">
        <v>783.28000000000009</v>
      </c>
      <c r="P73" s="130">
        <v>780.16</v>
      </c>
      <c r="Q73" s="127">
        <f t="shared" si="50"/>
        <v>856.11537179799916</v>
      </c>
      <c r="R73" s="127">
        <f t="shared" si="50"/>
        <v>865.18113622224882</v>
      </c>
      <c r="S73" s="127">
        <f t="shared" si="50"/>
        <v>874.2469006464986</v>
      </c>
      <c r="T73" s="127">
        <f t="shared" si="50"/>
        <v>883.31266507074827</v>
      </c>
      <c r="U73" s="127">
        <f t="shared" si="50"/>
        <v>892.37842949499804</v>
      </c>
      <c r="V73" s="127">
        <f t="shared" si="50"/>
        <v>901.44419391924771</v>
      </c>
      <c r="W73" s="127">
        <f t="shared" si="50"/>
        <v>910.50995834349737</v>
      </c>
      <c r="X73" s="124">
        <f t="shared" si="42"/>
        <v>856.11537179799916</v>
      </c>
      <c r="Y73" s="124">
        <f t="shared" si="43"/>
        <v>865.18113622224882</v>
      </c>
      <c r="Z73" s="124">
        <f t="shared" si="44"/>
        <v>874.2469006464986</v>
      </c>
      <c r="AA73" s="124">
        <f t="shared" si="45"/>
        <v>883.31266507074827</v>
      </c>
      <c r="AB73" s="124">
        <f t="shared" si="46"/>
        <v>892.37842949499804</v>
      </c>
      <c r="AC73" s="124">
        <f t="shared" si="47"/>
        <v>901.44419391924771</v>
      </c>
      <c r="AD73" s="124">
        <f t="shared" si="48"/>
        <v>910.50995834349737</v>
      </c>
      <c r="AE73" s="79"/>
      <c r="AF73" s="76" t="s">
        <v>39</v>
      </c>
      <c r="AG73" s="23" t="s">
        <v>39</v>
      </c>
      <c r="AH73" s="74" t="str">
        <f t="shared" si="49"/>
        <v>OK</v>
      </c>
    </row>
    <row r="74" spans="1:46" s="99" customFormat="1" ht="13">
      <c r="A74" s="3"/>
      <c r="B74" s="21" t="s">
        <v>32</v>
      </c>
      <c r="C74" s="129">
        <v>274.42</v>
      </c>
      <c r="D74" s="129">
        <v>258.42</v>
      </c>
      <c r="E74" s="129">
        <v>262.16000000000003</v>
      </c>
      <c r="F74" s="129">
        <v>263.57</v>
      </c>
      <c r="G74" s="129">
        <v>261.39</v>
      </c>
      <c r="H74" s="129">
        <v>270.08999999999997</v>
      </c>
      <c r="I74" s="129">
        <v>275.33999999999997</v>
      </c>
      <c r="J74" s="130">
        <v>273.58</v>
      </c>
      <c r="K74" s="130">
        <v>270</v>
      </c>
      <c r="L74" s="130">
        <v>267.64999999999998</v>
      </c>
      <c r="M74" s="130">
        <v>267.29000000000002</v>
      </c>
      <c r="N74" s="130">
        <v>266.58</v>
      </c>
      <c r="O74" s="130">
        <v>265.78999999999996</v>
      </c>
      <c r="P74" s="130">
        <v>265.02</v>
      </c>
      <c r="Q74" s="127">
        <f t="shared" si="50"/>
        <v>270.10285714285709</v>
      </c>
      <c r="R74" s="127">
        <f t="shared" si="50"/>
        <v>271.00749999999994</v>
      </c>
      <c r="S74" s="127">
        <f t="shared" si="50"/>
        <v>271.91214285714278</v>
      </c>
      <c r="T74" s="127">
        <f t="shared" si="50"/>
        <v>272.81678571428563</v>
      </c>
      <c r="U74" s="127">
        <f t="shared" si="50"/>
        <v>273.72142857142848</v>
      </c>
      <c r="V74" s="127">
        <f t="shared" si="50"/>
        <v>274.62607142857132</v>
      </c>
      <c r="W74" s="127">
        <f t="shared" si="50"/>
        <v>275.53071428571423</v>
      </c>
      <c r="X74" s="124">
        <f t="shared" si="42"/>
        <v>270.10285714285709</v>
      </c>
      <c r="Y74" s="124">
        <f t="shared" si="43"/>
        <v>271.00749999999994</v>
      </c>
      <c r="Z74" s="124">
        <f t="shared" si="44"/>
        <v>271.91214285714278</v>
      </c>
      <c r="AA74" s="124">
        <f t="shared" si="45"/>
        <v>272.81678571428563</v>
      </c>
      <c r="AB74" s="124">
        <f t="shared" si="46"/>
        <v>273.72142857142848</v>
      </c>
      <c r="AC74" s="124">
        <f t="shared" si="47"/>
        <v>274.62607142857132</v>
      </c>
      <c r="AD74" s="124">
        <f t="shared" si="48"/>
        <v>275.53071428571423</v>
      </c>
      <c r="AE74" s="80"/>
      <c r="AF74" s="76" t="s">
        <v>39</v>
      </c>
      <c r="AG74" s="23" t="s">
        <v>39</v>
      </c>
      <c r="AH74" s="74" t="str">
        <f t="shared" si="49"/>
        <v>OK</v>
      </c>
    </row>
    <row r="75" spans="1:46" s="99" customFormat="1" ht="13">
      <c r="A75" s="3"/>
      <c r="B75" s="21" t="s">
        <v>33</v>
      </c>
      <c r="C75" s="129">
        <v>61.809999999999995</v>
      </c>
      <c r="D75" s="129">
        <v>61.24</v>
      </c>
      <c r="E75" s="129">
        <v>63.739999999999995</v>
      </c>
      <c r="F75" s="129">
        <v>61.5</v>
      </c>
      <c r="G75" s="129">
        <v>65.77</v>
      </c>
      <c r="H75" s="129">
        <v>66.070000000000007</v>
      </c>
      <c r="I75" s="129">
        <v>66.37</v>
      </c>
      <c r="J75" s="130">
        <v>0</v>
      </c>
      <c r="K75" s="130">
        <v>0</v>
      </c>
      <c r="L75" s="130">
        <v>0</v>
      </c>
      <c r="M75" s="130">
        <v>0</v>
      </c>
      <c r="N75" s="130">
        <v>0</v>
      </c>
      <c r="O75" s="130">
        <v>0</v>
      </c>
      <c r="P75" s="130">
        <v>0</v>
      </c>
      <c r="Q75" s="127">
        <f t="shared" si="50"/>
        <v>67.410000000000011</v>
      </c>
      <c r="R75" s="127">
        <f t="shared" si="50"/>
        <v>68.316071428571433</v>
      </c>
      <c r="S75" s="127">
        <f t="shared" si="50"/>
        <v>69.22214285714287</v>
      </c>
      <c r="T75" s="127">
        <f t="shared" si="50"/>
        <v>70.128214285714293</v>
      </c>
      <c r="U75" s="127">
        <f t="shared" si="50"/>
        <v>71.03428571428573</v>
      </c>
      <c r="V75" s="127">
        <f t="shared" si="50"/>
        <v>71.940357142857152</v>
      </c>
      <c r="W75" s="127">
        <f t="shared" si="50"/>
        <v>72.846428571428589</v>
      </c>
      <c r="X75" s="124">
        <f t="shared" si="42"/>
        <v>67.410000000000011</v>
      </c>
      <c r="Y75" s="124">
        <f t="shared" si="43"/>
        <v>68.316071428571433</v>
      </c>
      <c r="Z75" s="124">
        <f t="shared" si="44"/>
        <v>69.22214285714287</v>
      </c>
      <c r="AA75" s="124">
        <f t="shared" si="45"/>
        <v>70.128214285714293</v>
      </c>
      <c r="AB75" s="124">
        <f t="shared" si="46"/>
        <v>71.03428571428573</v>
      </c>
      <c r="AC75" s="124">
        <f t="shared" si="47"/>
        <v>71.940357142857152</v>
      </c>
      <c r="AD75" s="124">
        <f t="shared" si="48"/>
        <v>72.846428571428589</v>
      </c>
      <c r="AE75" s="81"/>
      <c r="AF75" s="76" t="s">
        <v>39</v>
      </c>
      <c r="AG75" s="23" t="s">
        <v>39</v>
      </c>
      <c r="AH75" s="74" t="str">
        <f t="shared" si="49"/>
        <v>OK</v>
      </c>
    </row>
    <row r="76" spans="1:46" s="99" customFormat="1" ht="13">
      <c r="A76" s="3"/>
      <c r="B76" s="21" t="s">
        <v>34</v>
      </c>
      <c r="C76" s="129">
        <v>32.4</v>
      </c>
      <c r="D76" s="129">
        <v>21.84</v>
      </c>
      <c r="E76" s="129">
        <v>24.5</v>
      </c>
      <c r="F76" s="129">
        <v>22.79</v>
      </c>
      <c r="G76" s="129">
        <v>78.679999999999993</v>
      </c>
      <c r="H76" s="129">
        <v>94.9</v>
      </c>
      <c r="I76" s="129">
        <v>101.61999999999999</v>
      </c>
      <c r="J76" s="130">
        <v>99.88000000000001</v>
      </c>
      <c r="K76" s="130">
        <v>99.899999999999991</v>
      </c>
      <c r="L76" s="130">
        <v>98.83</v>
      </c>
      <c r="M76" s="130">
        <v>102.27</v>
      </c>
      <c r="N76" s="130">
        <v>102.75999999999999</v>
      </c>
      <c r="O76" s="130">
        <v>101.78999999999999</v>
      </c>
      <c r="P76" s="130">
        <v>100.85</v>
      </c>
      <c r="Q76" s="127">
        <f t="shared" si="50"/>
        <v>112.09857142857143</v>
      </c>
      <c r="R76" s="127">
        <f t="shared" si="50"/>
        <v>126.66857142857143</v>
      </c>
      <c r="S76" s="127">
        <f t="shared" si="50"/>
        <v>141.23857142857142</v>
      </c>
      <c r="T76" s="127">
        <f t="shared" si="50"/>
        <v>155.80857142857141</v>
      </c>
      <c r="U76" s="127">
        <f t="shared" si="50"/>
        <v>170.37857142857141</v>
      </c>
      <c r="V76" s="127">
        <f t="shared" si="50"/>
        <v>184.9485714285714</v>
      </c>
      <c r="W76" s="127">
        <f t="shared" si="50"/>
        <v>199.51857142857142</v>
      </c>
      <c r="X76" s="124">
        <f t="shared" si="42"/>
        <v>112.09857142857143</v>
      </c>
      <c r="Y76" s="124">
        <f t="shared" si="43"/>
        <v>126.66857142857143</v>
      </c>
      <c r="Z76" s="124">
        <f t="shared" si="44"/>
        <v>141.23857142857142</v>
      </c>
      <c r="AA76" s="124">
        <f t="shared" si="45"/>
        <v>155.80857142857141</v>
      </c>
      <c r="AB76" s="124">
        <f t="shared" si="46"/>
        <v>170.37857142857141</v>
      </c>
      <c r="AC76" s="124">
        <f t="shared" si="47"/>
        <v>184.9485714285714</v>
      </c>
      <c r="AD76" s="124">
        <f t="shared" si="48"/>
        <v>199.51857142857142</v>
      </c>
      <c r="AE76" s="82"/>
      <c r="AF76" s="76" t="s">
        <v>39</v>
      </c>
      <c r="AG76" s="23" t="s">
        <v>39</v>
      </c>
      <c r="AH76" s="74" t="str">
        <f t="shared" si="49"/>
        <v>OK</v>
      </c>
    </row>
    <row r="77" spans="1:46" s="99" customFormat="1" ht="13">
      <c r="A77" s="3"/>
      <c r="B77" s="21" t="s">
        <v>35</v>
      </c>
      <c r="C77" s="129">
        <v>156.32499999999999</v>
      </c>
      <c r="D77" s="129">
        <v>151.179</v>
      </c>
      <c r="E77" s="129">
        <v>158.72999999999999</v>
      </c>
      <c r="F77" s="129">
        <v>158.15</v>
      </c>
      <c r="G77" s="129">
        <v>159.88999999999999</v>
      </c>
      <c r="H77" s="129">
        <v>163.41899999999998</v>
      </c>
      <c r="I77" s="129">
        <v>164.37</v>
      </c>
      <c r="J77" s="130">
        <v>164.31</v>
      </c>
      <c r="K77" s="130">
        <v>164.33</v>
      </c>
      <c r="L77" s="130">
        <v>162.56</v>
      </c>
      <c r="M77" s="130">
        <v>160.59</v>
      </c>
      <c r="N77" s="130">
        <v>158.71</v>
      </c>
      <c r="O77" s="130">
        <v>156.94999999999999</v>
      </c>
      <c r="P77" s="130">
        <v>155.21</v>
      </c>
      <c r="Q77" s="127">
        <f t="shared" si="50"/>
        <v>165.97685714285714</v>
      </c>
      <c r="R77" s="127">
        <f t="shared" si="50"/>
        <v>167.75453571428574</v>
      </c>
      <c r="S77" s="127">
        <f t="shared" si="50"/>
        <v>169.5322142857143</v>
      </c>
      <c r="T77" s="127">
        <f t="shared" si="50"/>
        <v>171.30989285714287</v>
      </c>
      <c r="U77" s="127">
        <f t="shared" si="50"/>
        <v>173.08757142857144</v>
      </c>
      <c r="V77" s="127">
        <f t="shared" si="50"/>
        <v>174.86525</v>
      </c>
      <c r="W77" s="127">
        <f t="shared" si="50"/>
        <v>176.64292857142857</v>
      </c>
      <c r="X77" s="124">
        <f t="shared" si="42"/>
        <v>165.97685714285714</v>
      </c>
      <c r="Y77" s="124">
        <f t="shared" si="43"/>
        <v>167.75453571428574</v>
      </c>
      <c r="Z77" s="124">
        <f t="shared" si="44"/>
        <v>169.5322142857143</v>
      </c>
      <c r="AA77" s="124">
        <f t="shared" si="45"/>
        <v>171.30989285714287</v>
      </c>
      <c r="AB77" s="124">
        <f t="shared" si="46"/>
        <v>173.08757142857144</v>
      </c>
      <c r="AC77" s="124">
        <f t="shared" si="47"/>
        <v>174.86525</v>
      </c>
      <c r="AD77" s="124">
        <f t="shared" si="48"/>
        <v>176.64292857142857</v>
      </c>
      <c r="AE77" s="82"/>
      <c r="AF77" s="76" t="s">
        <v>39</v>
      </c>
      <c r="AG77" s="23" t="s">
        <v>39</v>
      </c>
      <c r="AH77" s="74" t="str">
        <f t="shared" si="49"/>
        <v>OK</v>
      </c>
    </row>
    <row r="78" spans="1:46" s="99" customFormat="1" ht="13">
      <c r="A78" s="3"/>
      <c r="B78" s="21" t="s">
        <v>36</v>
      </c>
      <c r="C78" s="129">
        <v>429.82905180959659</v>
      </c>
      <c r="D78" s="129">
        <v>402.92697814813266</v>
      </c>
      <c r="E78" s="129">
        <v>404.72585132104371</v>
      </c>
      <c r="F78" s="129">
        <v>440.9063133545053</v>
      </c>
      <c r="G78" s="129">
        <v>444.75</v>
      </c>
      <c r="H78" s="129">
        <v>432.15133231441678</v>
      </c>
      <c r="I78" s="129">
        <v>431.45</v>
      </c>
      <c r="J78" s="130">
        <v>419.8</v>
      </c>
      <c r="K78" s="130">
        <v>421.17</v>
      </c>
      <c r="L78" s="130">
        <v>427.98</v>
      </c>
      <c r="M78" s="130">
        <v>431.18999999999994</v>
      </c>
      <c r="N78" s="130">
        <v>431.9</v>
      </c>
      <c r="O78" s="130">
        <v>444.05</v>
      </c>
      <c r="P78" s="130">
        <v>440.02</v>
      </c>
      <c r="Q78" s="127">
        <f t="shared" si="50"/>
        <v>441.43931836149</v>
      </c>
      <c r="R78" s="127">
        <f t="shared" si="50"/>
        <v>445.12987913230194</v>
      </c>
      <c r="S78" s="127">
        <f t="shared" si="50"/>
        <v>448.82043990311388</v>
      </c>
      <c r="T78" s="127">
        <f t="shared" si="50"/>
        <v>452.51100067392582</v>
      </c>
      <c r="U78" s="127">
        <f t="shared" si="50"/>
        <v>456.20156144473776</v>
      </c>
      <c r="V78" s="127">
        <f t="shared" si="50"/>
        <v>459.89212221554976</v>
      </c>
      <c r="W78" s="127">
        <f t="shared" si="50"/>
        <v>463.5826829863617</v>
      </c>
      <c r="X78" s="124">
        <f t="shared" si="42"/>
        <v>441.43931836149</v>
      </c>
      <c r="Y78" s="124">
        <f t="shared" si="43"/>
        <v>445.12987913230194</v>
      </c>
      <c r="Z78" s="124">
        <f t="shared" si="44"/>
        <v>448.82043990311388</v>
      </c>
      <c r="AA78" s="124">
        <f t="shared" si="45"/>
        <v>452.51100067392582</v>
      </c>
      <c r="AB78" s="124">
        <f t="shared" si="46"/>
        <v>456.20156144473776</v>
      </c>
      <c r="AC78" s="124">
        <f t="shared" si="47"/>
        <v>459.89212221554976</v>
      </c>
      <c r="AD78" s="124">
        <f t="shared" si="48"/>
        <v>463.5826829863617</v>
      </c>
      <c r="AE78" s="82"/>
      <c r="AF78" s="76" t="s">
        <v>39</v>
      </c>
      <c r="AG78" s="23" t="s">
        <v>39</v>
      </c>
      <c r="AH78" s="74" t="str">
        <f t="shared" si="49"/>
        <v>OK</v>
      </c>
    </row>
    <row r="79" spans="1:46" s="99" customFormat="1" ht="13">
      <c r="A79" s="3"/>
      <c r="B79" s="21" t="s">
        <v>37</v>
      </c>
      <c r="C79" s="129">
        <v>224.97047000000001</v>
      </c>
      <c r="D79" s="129">
        <v>232.58213999999998</v>
      </c>
      <c r="E79" s="129">
        <v>250.45186301799998</v>
      </c>
      <c r="F79" s="129">
        <v>242.12131506849317</v>
      </c>
      <c r="G79" s="129">
        <v>242.22532786885247</v>
      </c>
      <c r="H79" s="129">
        <v>261.51175342465751</v>
      </c>
      <c r="I79" s="129">
        <v>280.95</v>
      </c>
      <c r="J79" s="130">
        <v>266.66660197553</v>
      </c>
      <c r="K79" s="130">
        <v>287.52955214098051</v>
      </c>
      <c r="L79" s="130">
        <v>289.34519454520068</v>
      </c>
      <c r="M79" s="130">
        <v>287.25383612350828</v>
      </c>
      <c r="N79" s="130">
        <v>302.45799942180469</v>
      </c>
      <c r="O79" s="130">
        <v>300.4942244200995</v>
      </c>
      <c r="P79" s="130">
        <v>315.7337986746254</v>
      </c>
      <c r="Q79" s="127">
        <f t="shared" si="50"/>
        <v>278.91202158288155</v>
      </c>
      <c r="R79" s="127">
        <f t="shared" si="50"/>
        <v>286.68242450074467</v>
      </c>
      <c r="S79" s="127">
        <f t="shared" si="50"/>
        <v>294.4528274186078</v>
      </c>
      <c r="T79" s="127">
        <f t="shared" si="50"/>
        <v>302.22323033647092</v>
      </c>
      <c r="U79" s="127">
        <f t="shared" si="50"/>
        <v>309.9936332543341</v>
      </c>
      <c r="V79" s="127">
        <f t="shared" si="50"/>
        <v>317.76403617219717</v>
      </c>
      <c r="W79" s="127">
        <f t="shared" si="50"/>
        <v>325.53443909006035</v>
      </c>
      <c r="X79" s="124">
        <f t="shared" si="42"/>
        <v>278.91202158288155</v>
      </c>
      <c r="Y79" s="124">
        <f t="shared" si="43"/>
        <v>286.68242450074467</v>
      </c>
      <c r="Z79" s="124">
        <f t="shared" si="44"/>
        <v>294.4528274186078</v>
      </c>
      <c r="AA79" s="124">
        <f t="shared" si="45"/>
        <v>302.22323033647092</v>
      </c>
      <c r="AB79" s="124">
        <f t="shared" si="46"/>
        <v>309.9936332543341</v>
      </c>
      <c r="AC79" s="124">
        <f t="shared" si="47"/>
        <v>317.76403617219717</v>
      </c>
      <c r="AD79" s="124">
        <f t="shared" si="48"/>
        <v>325.53443909006035</v>
      </c>
      <c r="AE79" s="82"/>
      <c r="AF79" s="76" t="s">
        <v>39</v>
      </c>
      <c r="AG79" s="23" t="s">
        <v>39</v>
      </c>
      <c r="AH79" s="74" t="str">
        <f t="shared" si="49"/>
        <v>OK</v>
      </c>
    </row>
    <row r="80" spans="1:46" s="99" customFormat="1" ht="13">
      <c r="A80" s="3"/>
      <c r="B80" s="22" t="s">
        <v>41</v>
      </c>
      <c r="C80" s="128">
        <f>SUM(C62:C79)</f>
        <v>14422.257505777767</v>
      </c>
      <c r="D80" s="128">
        <f t="shared" ref="D80:W80" si="51">SUM(D62:D79)</f>
        <v>14077.419888258322</v>
      </c>
      <c r="E80" s="128">
        <f t="shared" si="51"/>
        <v>14422.468605480784</v>
      </c>
      <c r="F80" s="128">
        <f t="shared" si="51"/>
        <v>14350.319061251197</v>
      </c>
      <c r="G80" s="128">
        <f t="shared" si="51"/>
        <v>14701.339434589741</v>
      </c>
      <c r="H80" s="128">
        <f t="shared" si="51"/>
        <v>15301.175529892678</v>
      </c>
      <c r="I80" s="128">
        <f t="shared" si="51"/>
        <v>15552.765643461531</v>
      </c>
      <c r="J80" s="128">
        <f t="shared" ref="J80:P80" si="52">SUM(J62:J79)</f>
        <v>13566.68279921099</v>
      </c>
      <c r="K80" s="128">
        <f t="shared" si="52"/>
        <v>13532.161589880809</v>
      </c>
      <c r="L80" s="128">
        <f t="shared" si="52"/>
        <v>13409.234012824305</v>
      </c>
      <c r="M80" s="128">
        <f t="shared" si="52"/>
        <v>13401.242429056838</v>
      </c>
      <c r="N80" s="128">
        <f t="shared" si="52"/>
        <v>13359.105929714067</v>
      </c>
      <c r="O80" s="128">
        <f t="shared" si="52"/>
        <v>13285.992260385703</v>
      </c>
      <c r="P80" s="128">
        <f t="shared" si="52"/>
        <v>13271.29803058359</v>
      </c>
      <c r="Q80" s="128">
        <f t="shared" si="51"/>
        <v>15563.664599162996</v>
      </c>
      <c r="R80" s="128">
        <f t="shared" si="51"/>
        <v>15782.161260785459</v>
      </c>
      <c r="S80" s="128">
        <f t="shared" si="51"/>
        <v>16000.657922407925</v>
      </c>
      <c r="T80" s="128">
        <f t="shared" si="51"/>
        <v>16219.154584030386</v>
      </c>
      <c r="U80" s="128">
        <f t="shared" si="51"/>
        <v>16437.651245652851</v>
      </c>
      <c r="V80" s="128">
        <f t="shared" si="51"/>
        <v>16656.147907275306</v>
      </c>
      <c r="W80" s="128">
        <f t="shared" si="51"/>
        <v>16874.644568897769</v>
      </c>
      <c r="X80" s="125">
        <f t="shared" si="42"/>
        <v>15563.664599162996</v>
      </c>
      <c r="Y80" s="125">
        <f t="shared" si="43"/>
        <v>15782.161260785459</v>
      </c>
      <c r="Z80" s="125">
        <f t="shared" si="44"/>
        <v>16000.657922407925</v>
      </c>
      <c r="AA80" s="125">
        <f t="shared" si="45"/>
        <v>16219.154584030386</v>
      </c>
      <c r="AB80" s="125">
        <f t="shared" si="46"/>
        <v>16437.651245652851</v>
      </c>
      <c r="AC80" s="125">
        <f t="shared" si="47"/>
        <v>16656.147907275306</v>
      </c>
      <c r="AD80" s="125">
        <f t="shared" si="48"/>
        <v>16874.644568897769</v>
      </c>
      <c r="AE80" s="24"/>
      <c r="AF80" s="76" t="s">
        <v>39</v>
      </c>
      <c r="AG80" s="23" t="s">
        <v>39</v>
      </c>
      <c r="AH80" s="74" t="str">
        <f t="shared" si="49"/>
        <v>OK</v>
      </c>
    </row>
    <row r="81" spans="1:46">
      <c r="C81" s="6"/>
    </row>
    <row r="82" spans="1:46" ht="18">
      <c r="A82" s="14" t="s">
        <v>54</v>
      </c>
      <c r="B82" s="13"/>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46">
      <c r="B83" s="7"/>
      <c r="C83" s="8"/>
      <c r="D83" s="8"/>
      <c r="E83" s="8"/>
      <c r="F83" s="8"/>
      <c r="G83" s="8"/>
      <c r="H83" s="8"/>
      <c r="I83" s="8"/>
      <c r="J83" s="8"/>
      <c r="K83" s="8"/>
      <c r="L83" s="8"/>
      <c r="M83" s="8"/>
      <c r="N83" s="8"/>
      <c r="O83" s="8"/>
      <c r="P83" s="8"/>
      <c r="Q83" s="8"/>
      <c r="R83" s="8"/>
      <c r="S83" s="8"/>
      <c r="T83" s="8"/>
      <c r="U83" s="8"/>
      <c r="V83" s="8"/>
      <c r="W83" s="8"/>
      <c r="X83" s="88"/>
      <c r="Y83" s="88"/>
      <c r="Z83" s="88"/>
      <c r="AA83" s="88"/>
      <c r="AB83" s="88"/>
      <c r="AC83" s="88"/>
      <c r="AD83" s="88"/>
      <c r="AF83" s="79"/>
      <c r="AG83" s="84"/>
      <c r="AH83" s="85"/>
    </row>
    <row r="84" spans="1:46">
      <c r="B84" s="18" t="s">
        <v>53</v>
      </c>
    </row>
    <row r="85" spans="1:46" ht="15" customHeight="1">
      <c r="B85" s="17"/>
      <c r="C85" s="143" t="s">
        <v>69</v>
      </c>
      <c r="D85" s="144"/>
      <c r="E85" s="144"/>
      <c r="F85" s="144"/>
      <c r="G85" s="144"/>
      <c r="H85" s="144"/>
      <c r="I85" s="145"/>
      <c r="J85" s="67" t="s">
        <v>70</v>
      </c>
      <c r="K85" s="71"/>
      <c r="L85" s="71"/>
      <c r="M85" s="71"/>
      <c r="N85" s="71"/>
      <c r="O85" s="71"/>
      <c r="P85" s="72"/>
      <c r="Q85" s="160" t="s">
        <v>75</v>
      </c>
      <c r="R85" s="161"/>
      <c r="S85" s="161"/>
      <c r="T85" s="161"/>
      <c r="U85" s="161"/>
      <c r="V85" s="161"/>
      <c r="W85" s="162"/>
      <c r="X85" s="92" t="s">
        <v>0</v>
      </c>
      <c r="Y85" s="93"/>
      <c r="Z85" s="93"/>
      <c r="AA85" s="93"/>
      <c r="AB85" s="93"/>
      <c r="AC85" s="93"/>
      <c r="AD85" s="93"/>
      <c r="AE85" s="147"/>
      <c r="AF85" s="146" t="s">
        <v>0</v>
      </c>
      <c r="AG85" s="146" t="s">
        <v>81</v>
      </c>
      <c r="AH85" s="146" t="s">
        <v>40</v>
      </c>
    </row>
    <row r="86" spans="1:46" s="108" customFormat="1" ht="17.25" customHeight="1" thickBot="1">
      <c r="A86" s="54"/>
      <c r="B86" s="49"/>
      <c r="C86" s="50" t="s">
        <v>8</v>
      </c>
      <c r="D86" s="50" t="s">
        <v>9</v>
      </c>
      <c r="E86" s="50" t="s">
        <v>10</v>
      </c>
      <c r="F86" s="50" t="s">
        <v>11</v>
      </c>
      <c r="G86" s="50" t="s">
        <v>12</v>
      </c>
      <c r="H86" s="50" t="s">
        <v>13</v>
      </c>
      <c r="I86" s="50" t="s">
        <v>14</v>
      </c>
      <c r="J86" s="70" t="s">
        <v>15</v>
      </c>
      <c r="K86" s="70" t="s">
        <v>16</v>
      </c>
      <c r="L86" s="70" t="s">
        <v>17</v>
      </c>
      <c r="M86" s="70" t="s">
        <v>18</v>
      </c>
      <c r="N86" s="70" t="s">
        <v>19</v>
      </c>
      <c r="O86" s="70" t="s">
        <v>20</v>
      </c>
      <c r="P86" s="70" t="s">
        <v>21</v>
      </c>
      <c r="Q86" s="56" t="s">
        <v>15</v>
      </c>
      <c r="R86" s="56" t="s">
        <v>16</v>
      </c>
      <c r="S86" s="56" t="s">
        <v>17</v>
      </c>
      <c r="T86" s="56" t="s">
        <v>18</v>
      </c>
      <c r="U86" s="56" t="s">
        <v>19</v>
      </c>
      <c r="V86" s="56" t="s">
        <v>20</v>
      </c>
      <c r="W86" s="56" t="s">
        <v>21</v>
      </c>
      <c r="X86" s="75" t="s">
        <v>15</v>
      </c>
      <c r="Y86" s="75" t="s">
        <v>16</v>
      </c>
      <c r="Z86" s="75" t="s">
        <v>17</v>
      </c>
      <c r="AA86" s="75" t="s">
        <v>18</v>
      </c>
      <c r="AB86" s="75" t="s">
        <v>19</v>
      </c>
      <c r="AC86" s="75" t="s">
        <v>20</v>
      </c>
      <c r="AD86" s="75" t="s">
        <v>21</v>
      </c>
      <c r="AE86" s="147"/>
      <c r="AF86" s="146"/>
      <c r="AG86" s="146"/>
      <c r="AH86" s="146"/>
    </row>
    <row r="87" spans="1:46" s="109" customFormat="1" ht="13">
      <c r="A87" s="5"/>
      <c r="B87" s="61" t="s">
        <v>38</v>
      </c>
      <c r="C87" s="60">
        <v>1</v>
      </c>
      <c r="D87" s="60">
        <v>2</v>
      </c>
      <c r="E87" s="60">
        <v>3</v>
      </c>
      <c r="F87" s="60">
        <v>4</v>
      </c>
      <c r="G87" s="60">
        <v>5</v>
      </c>
      <c r="H87" s="60">
        <v>6</v>
      </c>
      <c r="I87" s="61">
        <v>7</v>
      </c>
      <c r="J87" s="62">
        <v>8</v>
      </c>
      <c r="K87" s="62">
        <v>9</v>
      </c>
      <c r="L87" s="62">
        <v>10</v>
      </c>
      <c r="M87" s="62">
        <v>11</v>
      </c>
      <c r="N87" s="62">
        <v>12</v>
      </c>
      <c r="O87" s="62">
        <v>13</v>
      </c>
      <c r="P87" s="62">
        <v>14</v>
      </c>
      <c r="Q87" s="63">
        <f>I87+1</f>
        <v>8</v>
      </c>
      <c r="R87" s="63">
        <f t="shared" ref="R87" si="53">Q87+1</f>
        <v>9</v>
      </c>
      <c r="S87" s="63">
        <f t="shared" ref="S87" si="54">R87+1</f>
        <v>10</v>
      </c>
      <c r="T87" s="63">
        <f t="shared" ref="T87" si="55">S87+1</f>
        <v>11</v>
      </c>
      <c r="U87" s="63">
        <f t="shared" ref="U87" si="56">T87+1</f>
        <v>12</v>
      </c>
      <c r="V87" s="63">
        <f t="shared" ref="V87" si="57">U87+1</f>
        <v>13</v>
      </c>
      <c r="W87" s="63">
        <f t="shared" ref="W87" si="58">V87+1</f>
        <v>14</v>
      </c>
      <c r="X87" s="91">
        <v>8</v>
      </c>
      <c r="Y87" s="91">
        <v>9</v>
      </c>
      <c r="Z87" s="91">
        <v>10</v>
      </c>
      <c r="AA87" s="91">
        <v>11</v>
      </c>
      <c r="AB87" s="91">
        <v>12</v>
      </c>
      <c r="AC87" s="91">
        <v>13</v>
      </c>
      <c r="AD87" s="91">
        <v>14</v>
      </c>
      <c r="AE87" s="78"/>
      <c r="AF87" s="90"/>
      <c r="AG87" s="90"/>
      <c r="AH87" s="90"/>
      <c r="AJ87" s="148" t="s">
        <v>96</v>
      </c>
      <c r="AK87" s="149"/>
      <c r="AL87" s="149"/>
      <c r="AM87" s="149"/>
      <c r="AN87" s="149"/>
      <c r="AO87" s="149"/>
      <c r="AP87" s="149"/>
      <c r="AQ87" s="163"/>
      <c r="AR87" s="163"/>
      <c r="AS87" s="163"/>
      <c r="AT87" s="164"/>
    </row>
    <row r="88" spans="1:46" s="99" customFormat="1" ht="13">
      <c r="A88" s="3"/>
      <c r="B88" s="21" t="s">
        <v>7</v>
      </c>
      <c r="C88" s="129">
        <v>1149.9633196197531</v>
      </c>
      <c r="D88" s="129">
        <v>1082.82</v>
      </c>
      <c r="E88" s="129">
        <v>1101.0300000000002</v>
      </c>
      <c r="F88" s="129">
        <v>1092.73</v>
      </c>
      <c r="G88" s="129">
        <v>1071.75</v>
      </c>
      <c r="H88" s="129">
        <v>1099.5610240563165</v>
      </c>
      <c r="I88" s="129">
        <v>1112.3399999999999</v>
      </c>
      <c r="J88" s="130">
        <v>1110.6399999999999</v>
      </c>
      <c r="K88" s="130">
        <v>1112.18</v>
      </c>
      <c r="L88" s="130">
        <v>1106.79</v>
      </c>
      <c r="M88" s="130">
        <v>1103.3000000000002</v>
      </c>
      <c r="N88" s="130">
        <v>1099.67</v>
      </c>
      <c r="O88" s="130">
        <v>1095.95</v>
      </c>
      <c r="P88" s="130">
        <v>1092.69</v>
      </c>
      <c r="Q88" s="127">
        <f t="shared" ref="Q88:W97" si="59" xml:space="preserve"> INTERCEPT($C88:$I88,$C$9:$I$9)+SLOPE($C88:$I88,$C$9:$I$9)*Q$9</f>
        <v>1085.9323475613492</v>
      </c>
      <c r="R88" s="127">
        <f t="shared" si="59"/>
        <v>1082.0513507489695</v>
      </c>
      <c r="S88" s="127">
        <f t="shared" si="59"/>
        <v>1078.1703539365901</v>
      </c>
      <c r="T88" s="127">
        <f t="shared" si="59"/>
        <v>1074.2893571242107</v>
      </c>
      <c r="U88" s="127">
        <f t="shared" si="59"/>
        <v>1070.4083603118311</v>
      </c>
      <c r="V88" s="127">
        <f t="shared" si="59"/>
        <v>1066.5273634994514</v>
      </c>
      <c r="W88" s="127">
        <f t="shared" si="59"/>
        <v>1062.646366687072</v>
      </c>
      <c r="X88" s="124">
        <f t="shared" ref="X88:X106" si="60" xml:space="preserve"> IF($AF88="Company forecast",J88, IF($AF88="Ofwat forecast",Q88))</f>
        <v>1085.9323475613492</v>
      </c>
      <c r="Y88" s="124">
        <f t="shared" ref="Y88:Y106" si="61" xml:space="preserve"> IF($AF88="Company forecast",K88, IF($AF88="Ofwat forecast",R88))</f>
        <v>1082.0513507489695</v>
      </c>
      <c r="Z88" s="124">
        <f t="shared" ref="Z88:Z106" si="62" xml:space="preserve"> IF($AF88="Company forecast",L88, IF($AF88="Ofwat forecast",S88))</f>
        <v>1078.1703539365901</v>
      </c>
      <c r="AA88" s="124">
        <f t="shared" ref="AA88:AA106" si="63" xml:space="preserve"> IF($AF88="Company forecast",M88, IF($AF88="Ofwat forecast",T88))</f>
        <v>1074.2893571242107</v>
      </c>
      <c r="AB88" s="124">
        <f t="shared" ref="AB88:AB106" si="64" xml:space="preserve"> IF($AF88="Company forecast",N88, IF($AF88="Ofwat forecast",U88))</f>
        <v>1070.4083603118311</v>
      </c>
      <c r="AC88" s="124">
        <f t="shared" ref="AC88:AC106" si="65" xml:space="preserve"> IF($AF88="Company forecast",O88, IF($AF88="Ofwat forecast",V88))</f>
        <v>1066.5273634994514</v>
      </c>
      <c r="AD88" s="124">
        <f t="shared" ref="AD88:AD106" si="66" xml:space="preserve"> IF($AF88="Company forecast",P88, IF($AF88="Ofwat forecast",W88))</f>
        <v>1062.646366687072</v>
      </c>
      <c r="AE88" s="79"/>
      <c r="AF88" s="76" t="s">
        <v>39</v>
      </c>
      <c r="AG88" s="23" t="s">
        <v>39</v>
      </c>
      <c r="AH88" s="74" t="str">
        <f t="shared" ref="AH88:AH106" si="67" xml:space="preserve"> IF(AF88=AG88, "OK", "error")</f>
        <v>OK</v>
      </c>
      <c r="AJ88" s="151"/>
      <c r="AK88" s="152"/>
      <c r="AL88" s="152"/>
      <c r="AM88" s="152"/>
      <c r="AN88" s="152"/>
      <c r="AO88" s="152"/>
      <c r="AP88" s="152"/>
      <c r="AQ88" s="165"/>
      <c r="AR88" s="165"/>
      <c r="AS88" s="165"/>
      <c r="AT88" s="166"/>
    </row>
    <row r="89" spans="1:46" s="99" customFormat="1" ht="13">
      <c r="A89" s="3"/>
      <c r="B89" s="21" t="s">
        <v>22</v>
      </c>
      <c r="C89" s="129">
        <v>1141.32</v>
      </c>
      <c r="D89" s="129">
        <v>1098.75</v>
      </c>
      <c r="E89" s="129">
        <v>1096.6300000000001</v>
      </c>
      <c r="F89" s="129">
        <v>1105.81</v>
      </c>
      <c r="G89" s="129">
        <v>1106.7399999999998</v>
      </c>
      <c r="H89" s="129">
        <v>1111.1099999999999</v>
      </c>
      <c r="I89" s="129">
        <v>1125.1500000000001</v>
      </c>
      <c r="J89" s="130">
        <v>1125.77</v>
      </c>
      <c r="K89" s="130">
        <v>1126.5</v>
      </c>
      <c r="L89" s="130">
        <v>1119.55</v>
      </c>
      <c r="M89" s="130">
        <v>1112.54</v>
      </c>
      <c r="N89" s="130">
        <v>1105.6200000000003</v>
      </c>
      <c r="O89" s="130">
        <v>1098.42</v>
      </c>
      <c r="P89" s="130">
        <v>1091.5700000000002</v>
      </c>
      <c r="Q89" s="127">
        <f t="shared" si="59"/>
        <v>1110.2614285714287</v>
      </c>
      <c r="R89" s="127">
        <f t="shared" si="59"/>
        <v>1109.7728571428572</v>
      </c>
      <c r="S89" s="127">
        <f t="shared" si="59"/>
        <v>1109.2842857142857</v>
      </c>
      <c r="T89" s="127">
        <f t="shared" si="59"/>
        <v>1108.7957142857144</v>
      </c>
      <c r="U89" s="127">
        <f t="shared" si="59"/>
        <v>1108.3071428571429</v>
      </c>
      <c r="V89" s="127">
        <f t="shared" si="59"/>
        <v>1107.8185714285714</v>
      </c>
      <c r="W89" s="127">
        <f t="shared" si="59"/>
        <v>1107.33</v>
      </c>
      <c r="X89" s="124">
        <f t="shared" si="60"/>
        <v>1110.2614285714287</v>
      </c>
      <c r="Y89" s="124">
        <f t="shared" si="61"/>
        <v>1109.7728571428572</v>
      </c>
      <c r="Z89" s="124">
        <f t="shared" si="62"/>
        <v>1109.2842857142857</v>
      </c>
      <c r="AA89" s="124">
        <f t="shared" si="63"/>
        <v>1108.7957142857144</v>
      </c>
      <c r="AB89" s="124">
        <f t="shared" si="64"/>
        <v>1108.3071428571429</v>
      </c>
      <c r="AC89" s="124">
        <f t="shared" si="65"/>
        <v>1107.8185714285714</v>
      </c>
      <c r="AD89" s="124">
        <f t="shared" si="66"/>
        <v>1107.33</v>
      </c>
      <c r="AE89" s="79"/>
      <c r="AF89" s="76" t="s">
        <v>39</v>
      </c>
      <c r="AG89" s="23" t="s">
        <v>39</v>
      </c>
      <c r="AH89" s="74" t="str">
        <f t="shared" si="67"/>
        <v>OK</v>
      </c>
      <c r="AJ89" s="151"/>
      <c r="AK89" s="152"/>
      <c r="AL89" s="152"/>
      <c r="AM89" s="152"/>
      <c r="AN89" s="152"/>
      <c r="AO89" s="152"/>
      <c r="AP89" s="152"/>
      <c r="AQ89" s="165"/>
      <c r="AR89" s="165"/>
      <c r="AS89" s="165"/>
      <c r="AT89" s="166"/>
    </row>
    <row r="90" spans="1:46" s="99" customFormat="1" ht="13">
      <c r="A90" s="3"/>
      <c r="B90" s="21" t="s">
        <v>23</v>
      </c>
      <c r="C90" s="129">
        <v>2068.0616047328404</v>
      </c>
      <c r="D90" s="129">
        <v>2042.8311717185829</v>
      </c>
      <c r="E90" s="129">
        <v>2048.7756453721431</v>
      </c>
      <c r="F90" s="129">
        <v>1979.9133452079961</v>
      </c>
      <c r="G90" s="129">
        <v>2088.2701984509399</v>
      </c>
      <c r="H90" s="129">
        <v>2142.1709659149305</v>
      </c>
      <c r="I90" s="129">
        <v>2126.9323236136015</v>
      </c>
      <c r="J90" s="130">
        <v>2024.3700989571998</v>
      </c>
      <c r="K90" s="130">
        <v>2020.3045342721296</v>
      </c>
      <c r="L90" s="130">
        <v>1975.619543059345</v>
      </c>
      <c r="M90" s="130">
        <v>2012.6332714800812</v>
      </c>
      <c r="N90" s="130">
        <v>2011.5177657828558</v>
      </c>
      <c r="O90" s="130">
        <v>2010.5863458332567</v>
      </c>
      <c r="P90" s="130">
        <v>2009.4329277896684</v>
      </c>
      <c r="Q90" s="127">
        <f t="shared" si="59"/>
        <v>2130.2487933035445</v>
      </c>
      <c r="R90" s="127">
        <f t="shared" si="59"/>
        <v>2145.0625896647507</v>
      </c>
      <c r="S90" s="127">
        <f t="shared" si="59"/>
        <v>2159.8763860259569</v>
      </c>
      <c r="T90" s="127">
        <f t="shared" si="59"/>
        <v>2174.6901823871631</v>
      </c>
      <c r="U90" s="127">
        <f t="shared" si="59"/>
        <v>2189.5039787483697</v>
      </c>
      <c r="V90" s="127">
        <f t="shared" si="59"/>
        <v>2204.3177751095759</v>
      </c>
      <c r="W90" s="127">
        <f t="shared" si="59"/>
        <v>2219.1315714707821</v>
      </c>
      <c r="X90" s="124">
        <f t="shared" si="60"/>
        <v>2130.2487933035445</v>
      </c>
      <c r="Y90" s="124">
        <f t="shared" si="61"/>
        <v>2145.0625896647507</v>
      </c>
      <c r="Z90" s="124">
        <f t="shared" si="62"/>
        <v>2159.8763860259569</v>
      </c>
      <c r="AA90" s="124">
        <f t="shared" si="63"/>
        <v>2174.6901823871631</v>
      </c>
      <c r="AB90" s="124">
        <f t="shared" si="64"/>
        <v>2189.5039787483697</v>
      </c>
      <c r="AC90" s="124">
        <f t="shared" si="65"/>
        <v>2204.3177751095759</v>
      </c>
      <c r="AD90" s="124">
        <f t="shared" si="66"/>
        <v>2219.1315714707821</v>
      </c>
      <c r="AE90" s="79"/>
      <c r="AF90" s="76" t="s">
        <v>39</v>
      </c>
      <c r="AG90" s="23" t="s">
        <v>39</v>
      </c>
      <c r="AH90" s="74" t="str">
        <f t="shared" si="67"/>
        <v>OK</v>
      </c>
      <c r="AJ90" s="151"/>
      <c r="AK90" s="152"/>
      <c r="AL90" s="152"/>
      <c r="AM90" s="152"/>
      <c r="AN90" s="152"/>
      <c r="AO90" s="152"/>
      <c r="AP90" s="152"/>
      <c r="AQ90" s="165"/>
      <c r="AR90" s="165"/>
      <c r="AS90" s="165"/>
      <c r="AT90" s="166"/>
    </row>
    <row r="91" spans="1:46" s="99" customFormat="1" ht="13">
      <c r="A91" s="3"/>
      <c r="B91" s="21" t="s">
        <v>24</v>
      </c>
      <c r="C91" s="129">
        <v>551.89</v>
      </c>
      <c r="D91" s="129">
        <v>527.9</v>
      </c>
      <c r="E91" s="129">
        <v>554.05099999999993</v>
      </c>
      <c r="F91" s="129">
        <v>544.95100000000002</v>
      </c>
      <c r="G91" s="129">
        <v>543.11900000000003</v>
      </c>
      <c r="H91" s="129">
        <v>536.73413000000005</v>
      </c>
      <c r="I91" s="129">
        <v>545.61400000000003</v>
      </c>
      <c r="J91" s="130">
        <v>536.20999999999992</v>
      </c>
      <c r="K91" s="130">
        <v>537.75</v>
      </c>
      <c r="L91" s="130">
        <v>524.96</v>
      </c>
      <c r="M91" s="130">
        <v>519.66999999999996</v>
      </c>
      <c r="N91" s="130">
        <v>515.86</v>
      </c>
      <c r="O91" s="130">
        <v>510.25</v>
      </c>
      <c r="P91" s="130">
        <v>505.82999999999993</v>
      </c>
      <c r="Q91" s="127">
        <f t="shared" si="59"/>
        <v>541.73819857142871</v>
      </c>
      <c r="R91" s="127">
        <f t="shared" si="59"/>
        <v>541.30635071428583</v>
      </c>
      <c r="S91" s="127">
        <f t="shared" si="59"/>
        <v>540.87450285714306</v>
      </c>
      <c r="T91" s="127">
        <f t="shared" si="59"/>
        <v>540.44265500000017</v>
      </c>
      <c r="U91" s="127">
        <f t="shared" si="59"/>
        <v>540.01080714285729</v>
      </c>
      <c r="V91" s="127">
        <f t="shared" si="59"/>
        <v>539.57895928571452</v>
      </c>
      <c r="W91" s="127">
        <f t="shared" si="59"/>
        <v>539.14711142857163</v>
      </c>
      <c r="X91" s="124">
        <f t="shared" si="60"/>
        <v>541.73819857142871</v>
      </c>
      <c r="Y91" s="124">
        <f t="shared" si="61"/>
        <v>541.30635071428583</v>
      </c>
      <c r="Z91" s="124">
        <f t="shared" si="62"/>
        <v>540.87450285714306</v>
      </c>
      <c r="AA91" s="124">
        <f t="shared" si="63"/>
        <v>540.44265500000017</v>
      </c>
      <c r="AB91" s="124">
        <f t="shared" si="64"/>
        <v>540.01080714285729</v>
      </c>
      <c r="AC91" s="124">
        <f t="shared" si="65"/>
        <v>539.57895928571452</v>
      </c>
      <c r="AD91" s="124">
        <f t="shared" si="66"/>
        <v>539.14711142857163</v>
      </c>
      <c r="AE91" s="79"/>
      <c r="AF91" s="76" t="s">
        <v>39</v>
      </c>
      <c r="AG91" s="23" t="s">
        <v>39</v>
      </c>
      <c r="AH91" s="74" t="str">
        <f t="shared" si="67"/>
        <v>OK</v>
      </c>
      <c r="AJ91" s="151"/>
      <c r="AK91" s="152"/>
      <c r="AL91" s="152"/>
      <c r="AM91" s="152"/>
      <c r="AN91" s="152"/>
      <c r="AO91" s="152"/>
      <c r="AP91" s="152"/>
      <c r="AQ91" s="165"/>
      <c r="AR91" s="165"/>
      <c r="AS91" s="165"/>
      <c r="AT91" s="166"/>
    </row>
    <row r="92" spans="1:46" s="99" customFormat="1" ht="13">
      <c r="A92" s="3"/>
      <c r="B92" s="21" t="s">
        <v>68</v>
      </c>
      <c r="C92" s="129">
        <v>1923.4045780390852</v>
      </c>
      <c r="D92" s="129">
        <v>1854.9502957641275</v>
      </c>
      <c r="E92" s="129">
        <v>1906.537507649809</v>
      </c>
      <c r="F92" s="129">
        <v>1908.6790128075038</v>
      </c>
      <c r="G92" s="129">
        <v>1941.0376501314752</v>
      </c>
      <c r="H92" s="129">
        <v>1957.3920756319706</v>
      </c>
      <c r="I92" s="129">
        <v>1994.47</v>
      </c>
      <c r="J92" s="130">
        <v>1988.693374824782</v>
      </c>
      <c r="K92" s="130">
        <v>1986.2370060585401</v>
      </c>
      <c r="L92" s="130">
        <v>1985.5609100763709</v>
      </c>
      <c r="M92" s="130">
        <v>1970.6085842457253</v>
      </c>
      <c r="N92" s="130">
        <v>1947.3171926550574</v>
      </c>
      <c r="O92" s="130">
        <v>1920.5061084625772</v>
      </c>
      <c r="P92" s="130">
        <v>1917.9574602616676</v>
      </c>
      <c r="Q92" s="127">
        <f t="shared" si="59"/>
        <v>1991.2930125891526</v>
      </c>
      <c r="R92" s="127">
        <f t="shared" si="59"/>
        <v>2007.4565828784416</v>
      </c>
      <c r="S92" s="127">
        <f t="shared" si="59"/>
        <v>2023.6201531677309</v>
      </c>
      <c r="T92" s="127">
        <f t="shared" si="59"/>
        <v>2039.7837234570202</v>
      </c>
      <c r="U92" s="127">
        <f t="shared" si="59"/>
        <v>2055.9472937463092</v>
      </c>
      <c r="V92" s="127">
        <f t="shared" si="59"/>
        <v>2072.1108640355983</v>
      </c>
      <c r="W92" s="127">
        <f t="shared" si="59"/>
        <v>2088.2744343248878</v>
      </c>
      <c r="X92" s="124">
        <f t="shared" si="60"/>
        <v>1991.2930125891526</v>
      </c>
      <c r="Y92" s="124">
        <f t="shared" si="61"/>
        <v>2007.4565828784416</v>
      </c>
      <c r="Z92" s="124">
        <f t="shared" si="62"/>
        <v>2023.6201531677309</v>
      </c>
      <c r="AA92" s="124">
        <f t="shared" si="63"/>
        <v>2039.7837234570202</v>
      </c>
      <c r="AB92" s="124">
        <f t="shared" si="64"/>
        <v>2055.9472937463092</v>
      </c>
      <c r="AC92" s="124">
        <f t="shared" si="65"/>
        <v>2072.1108640355983</v>
      </c>
      <c r="AD92" s="124">
        <f t="shared" si="66"/>
        <v>2088.2744343248878</v>
      </c>
      <c r="AE92" s="79"/>
      <c r="AF92" s="76" t="s">
        <v>39</v>
      </c>
      <c r="AG92" s="23" t="s">
        <v>39</v>
      </c>
      <c r="AH92" s="74" t="str">
        <f t="shared" si="67"/>
        <v>OK</v>
      </c>
      <c r="AJ92" s="151"/>
      <c r="AK92" s="152"/>
      <c r="AL92" s="152"/>
      <c r="AM92" s="152"/>
      <c r="AN92" s="152"/>
      <c r="AO92" s="152"/>
      <c r="AP92" s="152"/>
      <c r="AQ92" s="165"/>
      <c r="AR92" s="165"/>
      <c r="AS92" s="165"/>
      <c r="AT92" s="166"/>
    </row>
    <row r="93" spans="1:46" s="99" customFormat="1" ht="13">
      <c r="A93" s="3"/>
      <c r="B93" s="21" t="s">
        <v>25</v>
      </c>
      <c r="C93" s="129">
        <v>1858.8645780390852</v>
      </c>
      <c r="D93" s="129">
        <v>1790.8702957641271</v>
      </c>
      <c r="E93" s="129">
        <v>1840.0475076498089</v>
      </c>
      <c r="F93" s="129">
        <v>1844.909012807504</v>
      </c>
      <c r="G93" s="129">
        <v>1875.2676501314752</v>
      </c>
      <c r="H93" s="129">
        <v>1891.3220756319706</v>
      </c>
      <c r="I93" s="129">
        <v>1928.1000000000001</v>
      </c>
      <c r="J93" s="130">
        <v>0</v>
      </c>
      <c r="K93" s="130">
        <v>0</v>
      </c>
      <c r="L93" s="130">
        <v>0</v>
      </c>
      <c r="M93" s="130">
        <v>0</v>
      </c>
      <c r="N93" s="130">
        <v>0</v>
      </c>
      <c r="O93" s="130">
        <v>0</v>
      </c>
      <c r="P93" s="130">
        <v>0</v>
      </c>
      <c r="Q93" s="127">
        <f t="shared" si="59"/>
        <v>1924.7444411605811</v>
      </c>
      <c r="R93" s="127">
        <f t="shared" si="59"/>
        <v>1940.5955114498704</v>
      </c>
      <c r="S93" s="127">
        <f t="shared" si="59"/>
        <v>1956.4465817391597</v>
      </c>
      <c r="T93" s="127">
        <f t="shared" si="59"/>
        <v>1972.2976520284487</v>
      </c>
      <c r="U93" s="127">
        <f t="shared" si="59"/>
        <v>1988.148722317738</v>
      </c>
      <c r="V93" s="127">
        <f t="shared" si="59"/>
        <v>2003.9997926070273</v>
      </c>
      <c r="W93" s="127">
        <f t="shared" si="59"/>
        <v>2019.8508628963164</v>
      </c>
      <c r="X93" s="124">
        <f t="shared" si="60"/>
        <v>1924.7444411605811</v>
      </c>
      <c r="Y93" s="124">
        <f t="shared" si="61"/>
        <v>1940.5955114498704</v>
      </c>
      <c r="Z93" s="124">
        <f t="shared" si="62"/>
        <v>1956.4465817391597</v>
      </c>
      <c r="AA93" s="124">
        <f t="shared" si="63"/>
        <v>1972.2976520284487</v>
      </c>
      <c r="AB93" s="124">
        <f t="shared" si="64"/>
        <v>1988.148722317738</v>
      </c>
      <c r="AC93" s="124">
        <f t="shared" si="65"/>
        <v>2003.9997926070273</v>
      </c>
      <c r="AD93" s="124">
        <f t="shared" si="66"/>
        <v>2019.8508628963164</v>
      </c>
      <c r="AE93" s="79"/>
      <c r="AF93" s="76" t="s">
        <v>39</v>
      </c>
      <c r="AG93" s="23" t="s">
        <v>39</v>
      </c>
      <c r="AH93" s="74" t="str">
        <f t="shared" si="67"/>
        <v>OK</v>
      </c>
      <c r="AJ93" s="151"/>
      <c r="AK93" s="152"/>
      <c r="AL93" s="152"/>
      <c r="AM93" s="152"/>
      <c r="AN93" s="152"/>
      <c r="AO93" s="152"/>
      <c r="AP93" s="152"/>
      <c r="AQ93" s="165"/>
      <c r="AR93" s="165"/>
      <c r="AS93" s="165"/>
      <c r="AT93" s="166"/>
    </row>
    <row r="94" spans="1:46" s="99" customFormat="1" ht="13">
      <c r="A94" s="3"/>
      <c r="B94" s="21" t="s">
        <v>26</v>
      </c>
      <c r="C94" s="129">
        <v>562.93001528278683</v>
      </c>
      <c r="D94" s="129">
        <v>563.62569492695889</v>
      </c>
      <c r="E94" s="129">
        <v>570.6444583605753</v>
      </c>
      <c r="F94" s="129">
        <v>573.74497483797256</v>
      </c>
      <c r="G94" s="129">
        <v>569.07853374092895</v>
      </c>
      <c r="H94" s="129">
        <v>579.82000000000005</v>
      </c>
      <c r="I94" s="129">
        <v>597</v>
      </c>
      <c r="J94" s="130">
        <v>585.02</v>
      </c>
      <c r="K94" s="130">
        <v>582.93999999999994</v>
      </c>
      <c r="L94" s="130">
        <v>574.79</v>
      </c>
      <c r="M94" s="130">
        <v>568.73</v>
      </c>
      <c r="N94" s="130">
        <v>562.66999999999996</v>
      </c>
      <c r="O94" s="130">
        <v>557</v>
      </c>
      <c r="P94" s="130">
        <v>551.69999999999993</v>
      </c>
      <c r="Q94" s="127">
        <f t="shared" si="59"/>
        <v>592.83947383247119</v>
      </c>
      <c r="R94" s="127">
        <f t="shared" si="59"/>
        <v>597.59063953525958</v>
      </c>
      <c r="S94" s="127">
        <f t="shared" si="59"/>
        <v>602.34180523804798</v>
      </c>
      <c r="T94" s="127">
        <f t="shared" si="59"/>
        <v>607.09297094083638</v>
      </c>
      <c r="U94" s="127">
        <f t="shared" si="59"/>
        <v>611.84413664362478</v>
      </c>
      <c r="V94" s="127">
        <f t="shared" si="59"/>
        <v>616.59530234641318</v>
      </c>
      <c r="W94" s="127">
        <f t="shared" si="59"/>
        <v>621.34646804920158</v>
      </c>
      <c r="X94" s="124">
        <f t="shared" si="60"/>
        <v>592.83947383247119</v>
      </c>
      <c r="Y94" s="124">
        <f t="shared" si="61"/>
        <v>597.59063953525958</v>
      </c>
      <c r="Z94" s="124">
        <f t="shared" si="62"/>
        <v>602.34180523804798</v>
      </c>
      <c r="AA94" s="124">
        <f t="shared" si="63"/>
        <v>607.09297094083638</v>
      </c>
      <c r="AB94" s="124">
        <f t="shared" si="64"/>
        <v>611.84413664362478</v>
      </c>
      <c r="AC94" s="124">
        <f t="shared" si="65"/>
        <v>616.59530234641318</v>
      </c>
      <c r="AD94" s="124">
        <f t="shared" si="66"/>
        <v>621.34646804920158</v>
      </c>
      <c r="AE94" s="79"/>
      <c r="AF94" s="76" t="s">
        <v>39</v>
      </c>
      <c r="AG94" s="23" t="s">
        <v>39</v>
      </c>
      <c r="AH94" s="74" t="str">
        <f t="shared" si="67"/>
        <v>OK</v>
      </c>
      <c r="AJ94" s="151"/>
      <c r="AK94" s="152"/>
      <c r="AL94" s="152"/>
      <c r="AM94" s="152"/>
      <c r="AN94" s="152"/>
      <c r="AO94" s="152"/>
      <c r="AP94" s="152"/>
      <c r="AQ94" s="165"/>
      <c r="AR94" s="165"/>
      <c r="AS94" s="165"/>
      <c r="AT94" s="166"/>
    </row>
    <row r="95" spans="1:46" s="99" customFormat="1" ht="13">
      <c r="A95" s="3"/>
      <c r="B95" s="21" t="s">
        <v>27</v>
      </c>
      <c r="C95" s="129">
        <v>2602.56</v>
      </c>
      <c r="D95" s="129">
        <v>2583.2399999999998</v>
      </c>
      <c r="E95" s="129">
        <v>2597.5500000000002</v>
      </c>
      <c r="F95" s="129">
        <v>2572.3299999999995</v>
      </c>
      <c r="G95" s="129">
        <v>2698.15</v>
      </c>
      <c r="H95" s="129">
        <v>2692.08</v>
      </c>
      <c r="I95" s="129">
        <v>2726.6099999999997</v>
      </c>
      <c r="J95" s="130">
        <v>2726.6099999999997</v>
      </c>
      <c r="K95" s="130">
        <v>2726.6099999999997</v>
      </c>
      <c r="L95" s="130">
        <v>2726.6099999999997</v>
      </c>
      <c r="M95" s="130">
        <v>2726.6099999999997</v>
      </c>
      <c r="N95" s="130">
        <v>2726.6099999999997</v>
      </c>
      <c r="O95" s="130">
        <v>2726.6099999999997</v>
      </c>
      <c r="P95" s="130">
        <v>2726.6099999999997</v>
      </c>
      <c r="Q95" s="127">
        <f t="shared" si="59"/>
        <v>2737.5642857142852</v>
      </c>
      <c r="R95" s="127">
        <f t="shared" si="59"/>
        <v>2762.2224999999994</v>
      </c>
      <c r="S95" s="127">
        <f t="shared" si="59"/>
        <v>2786.8807142857136</v>
      </c>
      <c r="T95" s="127">
        <f t="shared" si="59"/>
        <v>2811.5389285714277</v>
      </c>
      <c r="U95" s="127">
        <f t="shared" si="59"/>
        <v>2836.1971428571424</v>
      </c>
      <c r="V95" s="127">
        <f t="shared" si="59"/>
        <v>2860.8553571428565</v>
      </c>
      <c r="W95" s="127">
        <f t="shared" si="59"/>
        <v>2885.5135714285707</v>
      </c>
      <c r="X95" s="124">
        <f t="shared" si="60"/>
        <v>2737.5642857142852</v>
      </c>
      <c r="Y95" s="124">
        <f t="shared" si="61"/>
        <v>2762.2224999999994</v>
      </c>
      <c r="Z95" s="124">
        <f t="shared" si="62"/>
        <v>2786.8807142857136</v>
      </c>
      <c r="AA95" s="124">
        <f t="shared" si="63"/>
        <v>2811.5389285714277</v>
      </c>
      <c r="AB95" s="124">
        <f t="shared" si="64"/>
        <v>2836.1971428571424</v>
      </c>
      <c r="AC95" s="124">
        <f t="shared" si="65"/>
        <v>2860.8553571428565</v>
      </c>
      <c r="AD95" s="124">
        <f t="shared" si="66"/>
        <v>2885.5135714285707</v>
      </c>
      <c r="AE95" s="79"/>
      <c r="AF95" s="76" t="s">
        <v>39</v>
      </c>
      <c r="AG95" s="23" t="s">
        <v>39</v>
      </c>
      <c r="AH95" s="74" t="str">
        <f t="shared" si="67"/>
        <v>OK</v>
      </c>
      <c r="AJ95" s="151"/>
      <c r="AK95" s="152"/>
      <c r="AL95" s="152"/>
      <c r="AM95" s="152"/>
      <c r="AN95" s="152"/>
      <c r="AO95" s="152"/>
      <c r="AP95" s="152"/>
      <c r="AQ95" s="165"/>
      <c r="AR95" s="165"/>
      <c r="AS95" s="165"/>
      <c r="AT95" s="166"/>
    </row>
    <row r="96" spans="1:46" s="99" customFormat="1" ht="13">
      <c r="A96" s="3"/>
      <c r="B96" s="21" t="s">
        <v>28</v>
      </c>
      <c r="C96" s="129">
        <v>827.66</v>
      </c>
      <c r="D96" s="129">
        <v>796.17</v>
      </c>
      <c r="E96" s="129">
        <v>800.06999999999994</v>
      </c>
      <c r="F96" s="129">
        <v>800.99</v>
      </c>
      <c r="G96" s="129">
        <v>795.61</v>
      </c>
      <c r="H96" s="129">
        <v>804.0200000000001</v>
      </c>
      <c r="I96" s="129">
        <v>815.2</v>
      </c>
      <c r="J96" s="130">
        <v>798.75</v>
      </c>
      <c r="K96" s="130">
        <v>798.49</v>
      </c>
      <c r="L96" s="130">
        <v>792.29</v>
      </c>
      <c r="M96" s="130">
        <v>783.24</v>
      </c>
      <c r="N96" s="130">
        <v>775.41</v>
      </c>
      <c r="O96" s="130">
        <v>765.46999999999991</v>
      </c>
      <c r="P96" s="130">
        <v>758.46</v>
      </c>
      <c r="Q96" s="127">
        <f t="shared" si="59"/>
        <v>801.93999999999994</v>
      </c>
      <c r="R96" s="127">
        <f t="shared" si="59"/>
        <v>801.00642857142861</v>
      </c>
      <c r="S96" s="127">
        <f t="shared" si="59"/>
        <v>800.07285714285717</v>
      </c>
      <c r="T96" s="127">
        <f t="shared" si="59"/>
        <v>799.13928571428573</v>
      </c>
      <c r="U96" s="127">
        <f t="shared" si="59"/>
        <v>798.20571428571429</v>
      </c>
      <c r="V96" s="127">
        <f t="shared" si="59"/>
        <v>797.27214285714297</v>
      </c>
      <c r="W96" s="127">
        <f t="shared" si="59"/>
        <v>796.33857142857153</v>
      </c>
      <c r="X96" s="124">
        <f t="shared" si="60"/>
        <v>801.93999999999994</v>
      </c>
      <c r="Y96" s="124">
        <f t="shared" si="61"/>
        <v>801.00642857142861</v>
      </c>
      <c r="Z96" s="124">
        <f t="shared" si="62"/>
        <v>800.07285714285717</v>
      </c>
      <c r="AA96" s="124">
        <f t="shared" si="63"/>
        <v>799.13928571428573</v>
      </c>
      <c r="AB96" s="124">
        <f t="shared" si="64"/>
        <v>798.20571428571429</v>
      </c>
      <c r="AC96" s="124">
        <f t="shared" si="65"/>
        <v>797.27214285714297</v>
      </c>
      <c r="AD96" s="124">
        <f t="shared" si="66"/>
        <v>796.33857142857153</v>
      </c>
      <c r="AE96" s="79"/>
      <c r="AF96" s="76" t="s">
        <v>39</v>
      </c>
      <c r="AG96" s="23" t="s">
        <v>39</v>
      </c>
      <c r="AH96" s="74" t="str">
        <f t="shared" si="67"/>
        <v>OK</v>
      </c>
      <c r="AJ96" s="151"/>
      <c r="AK96" s="152"/>
      <c r="AL96" s="152"/>
      <c r="AM96" s="152"/>
      <c r="AN96" s="152"/>
      <c r="AO96" s="152"/>
      <c r="AP96" s="152"/>
      <c r="AQ96" s="165"/>
      <c r="AR96" s="165"/>
      <c r="AS96" s="165"/>
      <c r="AT96" s="166"/>
    </row>
    <row r="97" spans="1:46" s="99" customFormat="1" ht="13.5" thickBot="1">
      <c r="A97" s="3"/>
      <c r="B97" s="21" t="s">
        <v>29</v>
      </c>
      <c r="C97" s="129">
        <v>334.149</v>
      </c>
      <c r="D97" s="129">
        <v>323.39687090319376</v>
      </c>
      <c r="E97" s="129">
        <v>330.4000564688792</v>
      </c>
      <c r="F97" s="129">
        <v>330.44000000000011</v>
      </c>
      <c r="G97" s="129">
        <v>332.65199999999999</v>
      </c>
      <c r="H97" s="129">
        <v>337.03055544345864</v>
      </c>
      <c r="I97" s="129">
        <v>340.81</v>
      </c>
      <c r="J97" s="130">
        <v>335.82142258208972</v>
      </c>
      <c r="K97" s="130">
        <v>335.24532548063524</v>
      </c>
      <c r="L97" s="130">
        <v>334.9793361264928</v>
      </c>
      <c r="M97" s="130">
        <v>334.7723479818452</v>
      </c>
      <c r="N97" s="130">
        <v>334.63909321725072</v>
      </c>
      <c r="O97" s="130">
        <v>334.44610223750578</v>
      </c>
      <c r="P97" s="130">
        <v>334.30255990949462</v>
      </c>
      <c r="Q97" s="127">
        <f t="shared" si="59"/>
        <v>339.76868506102608</v>
      </c>
      <c r="R97" s="127">
        <f t="shared" si="59"/>
        <v>341.53662479715643</v>
      </c>
      <c r="S97" s="127">
        <f t="shared" si="59"/>
        <v>343.30456453328679</v>
      </c>
      <c r="T97" s="127">
        <f t="shared" si="59"/>
        <v>345.07250426941721</v>
      </c>
      <c r="U97" s="127">
        <f t="shared" si="59"/>
        <v>346.84044400554757</v>
      </c>
      <c r="V97" s="127">
        <f t="shared" si="59"/>
        <v>348.60838374167793</v>
      </c>
      <c r="W97" s="127">
        <f t="shared" si="59"/>
        <v>350.37632347780834</v>
      </c>
      <c r="X97" s="124">
        <f t="shared" si="60"/>
        <v>339.76868506102608</v>
      </c>
      <c r="Y97" s="124">
        <f t="shared" si="61"/>
        <v>341.53662479715643</v>
      </c>
      <c r="Z97" s="124">
        <f t="shared" si="62"/>
        <v>343.30456453328679</v>
      </c>
      <c r="AA97" s="124">
        <f t="shared" si="63"/>
        <v>345.07250426941721</v>
      </c>
      <c r="AB97" s="124">
        <f t="shared" si="64"/>
        <v>346.84044400554757</v>
      </c>
      <c r="AC97" s="124">
        <f t="shared" si="65"/>
        <v>348.60838374167793</v>
      </c>
      <c r="AD97" s="124">
        <f t="shared" si="66"/>
        <v>350.37632347780834</v>
      </c>
      <c r="AE97" s="79"/>
      <c r="AF97" s="76" t="s">
        <v>39</v>
      </c>
      <c r="AG97" s="23" t="s">
        <v>39</v>
      </c>
      <c r="AH97" s="74" t="str">
        <f t="shared" si="67"/>
        <v>OK</v>
      </c>
      <c r="AJ97" s="154"/>
      <c r="AK97" s="155"/>
      <c r="AL97" s="155"/>
      <c r="AM97" s="155"/>
      <c r="AN97" s="155"/>
      <c r="AO97" s="155"/>
      <c r="AP97" s="155"/>
      <c r="AQ97" s="167"/>
      <c r="AR97" s="167"/>
      <c r="AS97" s="167"/>
      <c r="AT97" s="168"/>
    </row>
    <row r="98" spans="1:46" s="99" customFormat="1" ht="13">
      <c r="A98" s="3"/>
      <c r="B98" s="21" t="s">
        <v>30</v>
      </c>
      <c r="C98" s="129">
        <v>1250.3499999999997</v>
      </c>
      <c r="D98" s="129">
        <v>1211.7900000000002</v>
      </c>
      <c r="E98" s="129">
        <v>1251.3920000000001</v>
      </c>
      <c r="F98" s="129">
        <v>1246.1640000000002</v>
      </c>
      <c r="G98" s="129">
        <v>1250.32</v>
      </c>
      <c r="H98" s="129">
        <v>1274.0500000000002</v>
      </c>
      <c r="I98" s="129">
        <v>1285.4300000000003</v>
      </c>
      <c r="J98" s="130">
        <v>1265.47</v>
      </c>
      <c r="K98" s="130">
        <v>1226.1400000000001</v>
      </c>
      <c r="L98" s="130">
        <v>1198.0100000000002</v>
      </c>
      <c r="M98" s="130">
        <v>1191.6100000000001</v>
      </c>
      <c r="N98" s="130">
        <v>1184.25</v>
      </c>
      <c r="O98" s="130">
        <v>1176.8899999999999</v>
      </c>
      <c r="P98" s="130">
        <v>1169.52</v>
      </c>
      <c r="Q98" s="127">
        <f t="shared" ref="Q98:W105" si="68" xml:space="preserve"> INTERCEPT($C98:$I98,$C$9:$I$9)+SLOPE($C98:$I98,$C$9:$I$9)*Q$9</f>
        <v>1285.4548571428575</v>
      </c>
      <c r="R98" s="127">
        <f t="shared" si="68"/>
        <v>1293.6222857142859</v>
      </c>
      <c r="S98" s="127">
        <f t="shared" si="68"/>
        <v>1301.7897142857146</v>
      </c>
      <c r="T98" s="127">
        <f t="shared" si="68"/>
        <v>1309.9571428571433</v>
      </c>
      <c r="U98" s="127">
        <f t="shared" si="68"/>
        <v>1318.1245714285719</v>
      </c>
      <c r="V98" s="127">
        <f t="shared" si="68"/>
        <v>1326.2920000000006</v>
      </c>
      <c r="W98" s="127">
        <f t="shared" si="68"/>
        <v>1334.4594285714293</v>
      </c>
      <c r="X98" s="124">
        <f t="shared" si="60"/>
        <v>1285.4548571428575</v>
      </c>
      <c r="Y98" s="124">
        <f t="shared" si="61"/>
        <v>1293.6222857142859</v>
      </c>
      <c r="Z98" s="124">
        <f t="shared" si="62"/>
        <v>1301.7897142857146</v>
      </c>
      <c r="AA98" s="124">
        <f t="shared" si="63"/>
        <v>1309.9571428571433</v>
      </c>
      <c r="AB98" s="124">
        <f t="shared" si="64"/>
        <v>1318.1245714285719</v>
      </c>
      <c r="AC98" s="124">
        <f t="shared" si="65"/>
        <v>1326.2920000000006</v>
      </c>
      <c r="AD98" s="124">
        <f t="shared" si="66"/>
        <v>1334.4594285714293</v>
      </c>
      <c r="AE98" s="79"/>
      <c r="AF98" s="76" t="s">
        <v>39</v>
      </c>
      <c r="AG98" s="23" t="s">
        <v>39</v>
      </c>
      <c r="AH98" s="74" t="str">
        <f t="shared" si="67"/>
        <v>OK</v>
      </c>
    </row>
    <row r="99" spans="1:46" s="99" customFormat="1" ht="13">
      <c r="A99" s="3"/>
      <c r="B99" s="21" t="s">
        <v>31</v>
      </c>
      <c r="C99" s="129">
        <v>912.09019870700274</v>
      </c>
      <c r="D99" s="129">
        <v>887.81</v>
      </c>
      <c r="E99" s="129">
        <v>909.86000000000013</v>
      </c>
      <c r="F99" s="129">
        <v>904.26</v>
      </c>
      <c r="G99" s="129">
        <v>908.80000000000007</v>
      </c>
      <c r="H99" s="129">
        <v>907.17200000000003</v>
      </c>
      <c r="I99" s="129">
        <v>902.85</v>
      </c>
      <c r="J99" s="130">
        <v>893.07</v>
      </c>
      <c r="K99" s="130">
        <v>881.05</v>
      </c>
      <c r="L99" s="130">
        <v>860.95</v>
      </c>
      <c r="M99" s="130">
        <v>847.93000000000006</v>
      </c>
      <c r="N99" s="130">
        <v>831.34000000000015</v>
      </c>
      <c r="O99" s="130">
        <v>814.52</v>
      </c>
      <c r="P99" s="130">
        <v>801.6</v>
      </c>
      <c r="Q99" s="127">
        <f t="shared" si="68"/>
        <v>906.11222894085643</v>
      </c>
      <c r="R99" s="127">
        <f t="shared" si="68"/>
        <v>906.46735050796337</v>
      </c>
      <c r="S99" s="127">
        <f t="shared" si="68"/>
        <v>906.82247207507021</v>
      </c>
      <c r="T99" s="127">
        <f t="shared" si="68"/>
        <v>907.17759364217704</v>
      </c>
      <c r="U99" s="127">
        <f t="shared" si="68"/>
        <v>907.53271520928388</v>
      </c>
      <c r="V99" s="127">
        <f t="shared" si="68"/>
        <v>907.88783677639071</v>
      </c>
      <c r="W99" s="127">
        <f t="shared" si="68"/>
        <v>908.24295834349755</v>
      </c>
      <c r="X99" s="124">
        <f t="shared" si="60"/>
        <v>906.11222894085643</v>
      </c>
      <c r="Y99" s="124">
        <f t="shared" si="61"/>
        <v>906.46735050796337</v>
      </c>
      <c r="Z99" s="124">
        <f t="shared" si="62"/>
        <v>906.82247207507021</v>
      </c>
      <c r="AA99" s="124">
        <f t="shared" si="63"/>
        <v>907.17759364217704</v>
      </c>
      <c r="AB99" s="124">
        <f t="shared" si="64"/>
        <v>907.53271520928388</v>
      </c>
      <c r="AC99" s="124">
        <f t="shared" si="65"/>
        <v>907.88783677639071</v>
      </c>
      <c r="AD99" s="124">
        <f t="shared" si="66"/>
        <v>908.24295834349755</v>
      </c>
      <c r="AE99" s="79"/>
      <c r="AF99" s="76" t="s">
        <v>39</v>
      </c>
      <c r="AG99" s="23" t="s">
        <v>39</v>
      </c>
      <c r="AH99" s="74" t="str">
        <f t="shared" si="67"/>
        <v>OK</v>
      </c>
    </row>
    <row r="100" spans="1:46" s="99" customFormat="1" ht="13">
      <c r="A100" s="3"/>
      <c r="B100" s="21" t="s">
        <v>32</v>
      </c>
      <c r="C100" s="129">
        <v>278.04000000000002</v>
      </c>
      <c r="D100" s="129">
        <v>261.77</v>
      </c>
      <c r="E100" s="129">
        <v>265.97000000000003</v>
      </c>
      <c r="F100" s="129">
        <v>267.76</v>
      </c>
      <c r="G100" s="129">
        <v>265.66000000000003</v>
      </c>
      <c r="H100" s="129">
        <v>274.46999999999997</v>
      </c>
      <c r="I100" s="129">
        <v>279.01</v>
      </c>
      <c r="J100" s="130">
        <v>277.21999999999997</v>
      </c>
      <c r="K100" s="130">
        <v>273.60000000000002</v>
      </c>
      <c r="L100" s="130">
        <v>271.21000000000004</v>
      </c>
      <c r="M100" s="130">
        <v>270.85000000000002</v>
      </c>
      <c r="N100" s="130">
        <v>270.13</v>
      </c>
      <c r="O100" s="130">
        <v>269.33</v>
      </c>
      <c r="P100" s="130">
        <v>268.55</v>
      </c>
      <c r="Q100" s="127">
        <f t="shared" si="68"/>
        <v>274.38285714285712</v>
      </c>
      <c r="R100" s="127">
        <f t="shared" si="68"/>
        <v>275.38285714285712</v>
      </c>
      <c r="S100" s="127">
        <f t="shared" si="68"/>
        <v>276.38285714285712</v>
      </c>
      <c r="T100" s="127">
        <f t="shared" si="68"/>
        <v>277.38285714285712</v>
      </c>
      <c r="U100" s="127">
        <f t="shared" si="68"/>
        <v>278.38285714285712</v>
      </c>
      <c r="V100" s="127">
        <f t="shared" si="68"/>
        <v>279.38285714285712</v>
      </c>
      <c r="W100" s="127">
        <f t="shared" si="68"/>
        <v>280.38285714285712</v>
      </c>
      <c r="X100" s="124">
        <f t="shared" si="60"/>
        <v>274.38285714285712</v>
      </c>
      <c r="Y100" s="124">
        <f t="shared" si="61"/>
        <v>275.38285714285712</v>
      </c>
      <c r="Z100" s="124">
        <f t="shared" si="62"/>
        <v>276.38285714285712</v>
      </c>
      <c r="AA100" s="124">
        <f t="shared" si="63"/>
        <v>277.38285714285712</v>
      </c>
      <c r="AB100" s="124">
        <f t="shared" si="64"/>
        <v>278.38285714285712</v>
      </c>
      <c r="AC100" s="124">
        <f t="shared" si="65"/>
        <v>279.38285714285712</v>
      </c>
      <c r="AD100" s="124">
        <f t="shared" si="66"/>
        <v>280.38285714285712</v>
      </c>
      <c r="AE100" s="80"/>
      <c r="AF100" s="76" t="s">
        <v>39</v>
      </c>
      <c r="AG100" s="23" t="s">
        <v>39</v>
      </c>
      <c r="AH100" s="74" t="str">
        <f t="shared" si="67"/>
        <v>OK</v>
      </c>
    </row>
    <row r="101" spans="1:46" s="99" customFormat="1" ht="13">
      <c r="A101" s="3"/>
      <c r="B101" s="21" t="s">
        <v>33</v>
      </c>
      <c r="C101" s="129">
        <v>64.539999999999992</v>
      </c>
      <c r="D101" s="129">
        <v>64.08</v>
      </c>
      <c r="E101" s="129">
        <v>66.489999999999995</v>
      </c>
      <c r="F101" s="129">
        <v>63.77</v>
      </c>
      <c r="G101" s="129">
        <v>65.77</v>
      </c>
      <c r="H101" s="129">
        <v>66.070000000000007</v>
      </c>
      <c r="I101" s="129">
        <v>66.37</v>
      </c>
      <c r="J101" s="130">
        <v>0</v>
      </c>
      <c r="K101" s="130">
        <v>0</v>
      </c>
      <c r="L101" s="130">
        <v>0</v>
      </c>
      <c r="M101" s="130">
        <v>0</v>
      </c>
      <c r="N101" s="130">
        <v>0</v>
      </c>
      <c r="O101" s="130">
        <v>0</v>
      </c>
      <c r="P101" s="130">
        <v>0</v>
      </c>
      <c r="Q101" s="127">
        <f t="shared" si="68"/>
        <v>66.548571428571421</v>
      </c>
      <c r="R101" s="127">
        <f t="shared" si="68"/>
        <v>66.861071428571421</v>
      </c>
      <c r="S101" s="127">
        <f t="shared" si="68"/>
        <v>67.173571428571421</v>
      </c>
      <c r="T101" s="127">
        <f t="shared" si="68"/>
        <v>67.486071428571435</v>
      </c>
      <c r="U101" s="127">
        <f t="shared" si="68"/>
        <v>67.798571428571435</v>
      </c>
      <c r="V101" s="127">
        <f t="shared" si="68"/>
        <v>68.111071428571435</v>
      </c>
      <c r="W101" s="127">
        <f t="shared" si="68"/>
        <v>68.423571428571435</v>
      </c>
      <c r="X101" s="124">
        <f t="shared" si="60"/>
        <v>66.548571428571421</v>
      </c>
      <c r="Y101" s="124">
        <f t="shared" si="61"/>
        <v>66.861071428571421</v>
      </c>
      <c r="Z101" s="124">
        <f t="shared" si="62"/>
        <v>67.173571428571421</v>
      </c>
      <c r="AA101" s="124">
        <f t="shared" si="63"/>
        <v>67.486071428571435</v>
      </c>
      <c r="AB101" s="124">
        <f t="shared" si="64"/>
        <v>67.798571428571435</v>
      </c>
      <c r="AC101" s="124">
        <f t="shared" si="65"/>
        <v>68.111071428571435</v>
      </c>
      <c r="AD101" s="124">
        <f t="shared" si="66"/>
        <v>68.423571428571435</v>
      </c>
      <c r="AE101" s="81"/>
      <c r="AF101" s="76" t="s">
        <v>39</v>
      </c>
      <c r="AG101" s="23" t="s">
        <v>39</v>
      </c>
      <c r="AH101" s="74" t="str">
        <f t="shared" si="67"/>
        <v>OK</v>
      </c>
    </row>
    <row r="102" spans="1:46" s="99" customFormat="1" ht="13">
      <c r="A102" s="3"/>
      <c r="B102" s="21" t="s">
        <v>34</v>
      </c>
      <c r="C102" s="129">
        <v>132.04000000000002</v>
      </c>
      <c r="D102" s="129">
        <v>128.32999999999998</v>
      </c>
      <c r="E102" s="129">
        <v>128.82000000000002</v>
      </c>
      <c r="F102" s="129">
        <v>120.58000000000001</v>
      </c>
      <c r="G102" s="129">
        <v>172.92</v>
      </c>
      <c r="H102" s="129">
        <v>176.97000000000003</v>
      </c>
      <c r="I102" s="129">
        <v>178.90999999999997</v>
      </c>
      <c r="J102" s="130">
        <v>175.85000000000002</v>
      </c>
      <c r="K102" s="130">
        <v>175.87</v>
      </c>
      <c r="L102" s="130">
        <v>174</v>
      </c>
      <c r="M102" s="130">
        <v>172.14</v>
      </c>
      <c r="N102" s="130">
        <v>171.82</v>
      </c>
      <c r="O102" s="130">
        <v>170.11</v>
      </c>
      <c r="P102" s="130">
        <v>168.45999999999998</v>
      </c>
      <c r="Q102" s="127">
        <f t="shared" si="68"/>
        <v>188.6514285714286</v>
      </c>
      <c r="R102" s="127">
        <f t="shared" si="68"/>
        <v>198.72250000000003</v>
      </c>
      <c r="S102" s="127">
        <f t="shared" si="68"/>
        <v>208.79357142857145</v>
      </c>
      <c r="T102" s="127">
        <f t="shared" si="68"/>
        <v>218.86464285714285</v>
      </c>
      <c r="U102" s="127">
        <f t="shared" si="68"/>
        <v>228.93571428571428</v>
      </c>
      <c r="V102" s="127">
        <f t="shared" si="68"/>
        <v>239.00678571428568</v>
      </c>
      <c r="W102" s="127">
        <f t="shared" si="68"/>
        <v>249.07785714285711</v>
      </c>
      <c r="X102" s="124">
        <f t="shared" si="60"/>
        <v>188.6514285714286</v>
      </c>
      <c r="Y102" s="124">
        <f t="shared" si="61"/>
        <v>198.72250000000003</v>
      </c>
      <c r="Z102" s="124">
        <f t="shared" si="62"/>
        <v>208.79357142857145</v>
      </c>
      <c r="AA102" s="124">
        <f t="shared" si="63"/>
        <v>218.86464285714285</v>
      </c>
      <c r="AB102" s="124">
        <f t="shared" si="64"/>
        <v>228.93571428571428</v>
      </c>
      <c r="AC102" s="124">
        <f t="shared" si="65"/>
        <v>239.00678571428568</v>
      </c>
      <c r="AD102" s="124">
        <f t="shared" si="66"/>
        <v>249.07785714285711</v>
      </c>
      <c r="AE102" s="82"/>
      <c r="AF102" s="76" t="s">
        <v>39</v>
      </c>
      <c r="AG102" s="23" t="s">
        <v>39</v>
      </c>
      <c r="AH102" s="74" t="str">
        <f t="shared" si="67"/>
        <v>OK</v>
      </c>
    </row>
    <row r="103" spans="1:46" s="99" customFormat="1" ht="13">
      <c r="A103" s="3"/>
      <c r="B103" s="21" t="s">
        <v>35</v>
      </c>
      <c r="C103" s="129">
        <v>156.32499999999999</v>
      </c>
      <c r="D103" s="129">
        <v>151.179</v>
      </c>
      <c r="E103" s="129">
        <v>158.73000000000002</v>
      </c>
      <c r="F103" s="129">
        <v>158.15</v>
      </c>
      <c r="G103" s="129">
        <v>159.88999999999999</v>
      </c>
      <c r="H103" s="129">
        <v>163.41899999999998</v>
      </c>
      <c r="I103" s="129">
        <v>164.37</v>
      </c>
      <c r="J103" s="130">
        <v>164.31</v>
      </c>
      <c r="K103" s="130">
        <v>164.33</v>
      </c>
      <c r="L103" s="130">
        <v>162.56</v>
      </c>
      <c r="M103" s="130">
        <v>160.59</v>
      </c>
      <c r="N103" s="130">
        <v>158.71</v>
      </c>
      <c r="O103" s="130">
        <v>156.94999999999999</v>
      </c>
      <c r="P103" s="130">
        <v>155.20999999999998</v>
      </c>
      <c r="Q103" s="127">
        <f t="shared" si="68"/>
        <v>165.97685714285714</v>
      </c>
      <c r="R103" s="127">
        <f t="shared" si="68"/>
        <v>167.75453571428571</v>
      </c>
      <c r="S103" s="127">
        <f t="shared" si="68"/>
        <v>169.53221428571428</v>
      </c>
      <c r="T103" s="127">
        <f t="shared" si="68"/>
        <v>171.30989285714287</v>
      </c>
      <c r="U103" s="127">
        <f t="shared" si="68"/>
        <v>173.08757142857144</v>
      </c>
      <c r="V103" s="127">
        <f t="shared" si="68"/>
        <v>174.86525</v>
      </c>
      <c r="W103" s="127">
        <f t="shared" si="68"/>
        <v>176.64292857142857</v>
      </c>
      <c r="X103" s="124">
        <f t="shared" si="60"/>
        <v>165.97685714285714</v>
      </c>
      <c r="Y103" s="124">
        <f t="shared" si="61"/>
        <v>167.75453571428571</v>
      </c>
      <c r="Z103" s="124">
        <f t="shared" si="62"/>
        <v>169.53221428571428</v>
      </c>
      <c r="AA103" s="124">
        <f t="shared" si="63"/>
        <v>171.30989285714287</v>
      </c>
      <c r="AB103" s="124">
        <f t="shared" si="64"/>
        <v>173.08757142857144</v>
      </c>
      <c r="AC103" s="124">
        <f t="shared" si="65"/>
        <v>174.86525</v>
      </c>
      <c r="AD103" s="124">
        <f t="shared" si="66"/>
        <v>176.64292857142857</v>
      </c>
      <c r="AE103" s="82"/>
      <c r="AF103" s="76" t="s">
        <v>39</v>
      </c>
      <c r="AG103" s="23" t="s">
        <v>39</v>
      </c>
      <c r="AH103" s="74" t="str">
        <f t="shared" si="67"/>
        <v>OK</v>
      </c>
    </row>
    <row r="104" spans="1:46" s="99" customFormat="1" ht="13">
      <c r="A104" s="3"/>
      <c r="B104" s="21" t="s">
        <v>36</v>
      </c>
      <c r="C104" s="129">
        <v>516.60674918541326</v>
      </c>
      <c r="D104" s="129">
        <v>484.3299448679054</v>
      </c>
      <c r="E104" s="129">
        <v>489.5864114348247</v>
      </c>
      <c r="F104" s="129">
        <v>508.687960287517</v>
      </c>
      <c r="G104" s="129">
        <v>512.66</v>
      </c>
      <c r="H104" s="129">
        <v>496.04529344219753</v>
      </c>
      <c r="I104" s="129">
        <v>492.34</v>
      </c>
      <c r="J104" s="130">
        <v>482.46000000000004</v>
      </c>
      <c r="K104" s="130">
        <v>483.95</v>
      </c>
      <c r="L104" s="130">
        <v>491.58000000000004</v>
      </c>
      <c r="M104" s="130">
        <v>492.6</v>
      </c>
      <c r="N104" s="130">
        <v>493.60000000000008</v>
      </c>
      <c r="O104" s="130">
        <v>498.64000000000004</v>
      </c>
      <c r="P104" s="130">
        <v>494.91999999999996</v>
      </c>
      <c r="Q104" s="127">
        <f t="shared" si="68"/>
        <v>496.28005676791105</v>
      </c>
      <c r="R104" s="127">
        <f t="shared" si="68"/>
        <v>495.34091527353678</v>
      </c>
      <c r="S104" s="127">
        <f t="shared" si="68"/>
        <v>494.40177377916245</v>
      </c>
      <c r="T104" s="127">
        <f t="shared" si="68"/>
        <v>493.46263228478813</v>
      </c>
      <c r="U104" s="127">
        <f t="shared" si="68"/>
        <v>492.52349079041386</v>
      </c>
      <c r="V104" s="127">
        <f t="shared" si="68"/>
        <v>491.58434929603959</v>
      </c>
      <c r="W104" s="127">
        <f t="shared" si="68"/>
        <v>490.64520780166526</v>
      </c>
      <c r="X104" s="124">
        <f t="shared" si="60"/>
        <v>496.28005676791105</v>
      </c>
      <c r="Y104" s="124">
        <f t="shared" si="61"/>
        <v>495.34091527353678</v>
      </c>
      <c r="Z104" s="124">
        <f t="shared" si="62"/>
        <v>494.40177377916245</v>
      </c>
      <c r="AA104" s="124">
        <f t="shared" si="63"/>
        <v>493.46263228478813</v>
      </c>
      <c r="AB104" s="124">
        <f t="shared" si="64"/>
        <v>492.52349079041386</v>
      </c>
      <c r="AC104" s="124">
        <f t="shared" si="65"/>
        <v>491.58434929603959</v>
      </c>
      <c r="AD104" s="124">
        <f t="shared" si="66"/>
        <v>490.64520780166526</v>
      </c>
      <c r="AE104" s="82"/>
      <c r="AF104" s="76" t="s">
        <v>39</v>
      </c>
      <c r="AG104" s="23" t="s">
        <v>39</v>
      </c>
      <c r="AH104" s="74" t="str">
        <f t="shared" si="67"/>
        <v>OK</v>
      </c>
    </row>
    <row r="105" spans="1:46" s="99" customFormat="1" ht="13">
      <c r="A105" s="3"/>
      <c r="B105" s="21" t="s">
        <v>37</v>
      </c>
      <c r="C105" s="129">
        <v>371.96227700000003</v>
      </c>
      <c r="D105" s="129">
        <v>358.43400500000001</v>
      </c>
      <c r="E105" s="129">
        <v>367.53517808399999</v>
      </c>
      <c r="F105" s="129">
        <v>370.45254794520554</v>
      </c>
      <c r="G105" s="129">
        <v>378.8739344262296</v>
      </c>
      <c r="H105" s="129">
        <v>375.43175342465747</v>
      </c>
      <c r="I105" s="129">
        <v>389.45</v>
      </c>
      <c r="J105" s="130">
        <v>378.51657602076847</v>
      </c>
      <c r="K105" s="130">
        <v>381.28189907972524</v>
      </c>
      <c r="L105" s="130">
        <v>382.42171574602423</v>
      </c>
      <c r="M105" s="130">
        <v>379.65760944344464</v>
      </c>
      <c r="N105" s="130">
        <v>376.96183463674242</v>
      </c>
      <c r="O105" s="130">
        <v>374.51432711876782</v>
      </c>
      <c r="P105" s="130">
        <v>372.05636888952387</v>
      </c>
      <c r="Q105" s="127">
        <f t="shared" si="68"/>
        <v>387.13387401023385</v>
      </c>
      <c r="R105" s="127">
        <f t="shared" si="68"/>
        <v>390.62663908850328</v>
      </c>
      <c r="S105" s="127">
        <f t="shared" si="68"/>
        <v>394.11940416677271</v>
      </c>
      <c r="T105" s="127">
        <f t="shared" si="68"/>
        <v>397.6121692450422</v>
      </c>
      <c r="U105" s="127">
        <f t="shared" si="68"/>
        <v>401.10493432331162</v>
      </c>
      <c r="V105" s="127">
        <f t="shared" si="68"/>
        <v>404.59769940158105</v>
      </c>
      <c r="W105" s="127">
        <f t="shared" si="68"/>
        <v>408.09046447985054</v>
      </c>
      <c r="X105" s="124">
        <f t="shared" si="60"/>
        <v>387.13387401023385</v>
      </c>
      <c r="Y105" s="124">
        <f t="shared" si="61"/>
        <v>390.62663908850328</v>
      </c>
      <c r="Z105" s="124">
        <f t="shared" si="62"/>
        <v>394.11940416677271</v>
      </c>
      <c r="AA105" s="124">
        <f t="shared" si="63"/>
        <v>397.6121692450422</v>
      </c>
      <c r="AB105" s="124">
        <f t="shared" si="64"/>
        <v>401.10493432331162</v>
      </c>
      <c r="AC105" s="124">
        <f t="shared" si="65"/>
        <v>404.59769940158105</v>
      </c>
      <c r="AD105" s="124">
        <f t="shared" si="66"/>
        <v>408.09046447985054</v>
      </c>
      <c r="AE105" s="82"/>
      <c r="AF105" s="76" t="s">
        <v>39</v>
      </c>
      <c r="AG105" s="23" t="s">
        <v>39</v>
      </c>
      <c r="AH105" s="74" t="str">
        <f t="shared" si="67"/>
        <v>OK</v>
      </c>
    </row>
    <row r="106" spans="1:46" s="99" customFormat="1" ht="13">
      <c r="A106" s="3"/>
      <c r="B106" s="22" t="s">
        <v>41</v>
      </c>
      <c r="C106" s="128">
        <f>SUM(C88:C105)</f>
        <v>16702.757320605971</v>
      </c>
      <c r="D106" s="128">
        <f t="shared" ref="D106:W106" si="69">SUM(D88:D105)</f>
        <v>16212.277278944894</v>
      </c>
      <c r="E106" s="128">
        <f t="shared" si="69"/>
        <v>16484.119765020041</v>
      </c>
      <c r="F106" s="128">
        <f t="shared" si="69"/>
        <v>16394.3218538937</v>
      </c>
      <c r="G106" s="128">
        <f t="shared" si="69"/>
        <v>16736.568966881048</v>
      </c>
      <c r="H106" s="128">
        <f t="shared" si="69"/>
        <v>16884.8688735455</v>
      </c>
      <c r="I106" s="128">
        <f t="shared" si="69"/>
        <v>17070.956323613602</v>
      </c>
      <c r="J106" s="128">
        <f t="shared" ref="J106:P106" si="70">SUM(J88:J105)</f>
        <v>14868.781472384841</v>
      </c>
      <c r="K106" s="128">
        <f t="shared" si="70"/>
        <v>14812.47876489103</v>
      </c>
      <c r="L106" s="128">
        <f t="shared" si="70"/>
        <v>14681.881505008236</v>
      </c>
      <c r="M106" s="128">
        <f t="shared" si="70"/>
        <v>14647.481813151095</v>
      </c>
      <c r="N106" s="128">
        <f t="shared" si="70"/>
        <v>14566.125886291906</v>
      </c>
      <c r="O106" s="128">
        <f t="shared" si="70"/>
        <v>14480.192883652107</v>
      </c>
      <c r="P106" s="128">
        <f t="shared" si="70"/>
        <v>14418.869316850352</v>
      </c>
      <c r="Q106" s="128">
        <f t="shared" si="69"/>
        <v>17026.871397512838</v>
      </c>
      <c r="R106" s="128">
        <f t="shared" si="69"/>
        <v>17123.379590373024</v>
      </c>
      <c r="S106" s="128">
        <f t="shared" si="69"/>
        <v>17219.887783233207</v>
      </c>
      <c r="T106" s="128">
        <f t="shared" si="69"/>
        <v>17316.395976093387</v>
      </c>
      <c r="U106" s="128">
        <f t="shared" si="69"/>
        <v>17412.904168953566</v>
      </c>
      <c r="V106" s="128">
        <f t="shared" si="69"/>
        <v>17509.412361813753</v>
      </c>
      <c r="W106" s="128">
        <f t="shared" si="69"/>
        <v>17605.920554673939</v>
      </c>
      <c r="X106" s="125">
        <f t="shared" si="60"/>
        <v>17026.871397512838</v>
      </c>
      <c r="Y106" s="125">
        <f t="shared" si="61"/>
        <v>17123.379590373024</v>
      </c>
      <c r="Z106" s="125">
        <f t="shared" si="62"/>
        <v>17219.887783233207</v>
      </c>
      <c r="AA106" s="125">
        <f t="shared" si="63"/>
        <v>17316.395976093387</v>
      </c>
      <c r="AB106" s="125">
        <f t="shared" si="64"/>
        <v>17412.904168953566</v>
      </c>
      <c r="AC106" s="125">
        <f t="shared" si="65"/>
        <v>17509.412361813753</v>
      </c>
      <c r="AD106" s="125">
        <f t="shared" si="66"/>
        <v>17605.920554673939</v>
      </c>
      <c r="AE106" s="24"/>
      <c r="AF106" s="76" t="s">
        <v>39</v>
      </c>
      <c r="AG106" s="23" t="s">
        <v>39</v>
      </c>
      <c r="AH106" s="74" t="str">
        <f t="shared" si="67"/>
        <v>OK</v>
      </c>
    </row>
    <row r="107" spans="1:46" ht="15" thickBot="1">
      <c r="B107" s="9"/>
      <c r="C107" s="10"/>
      <c r="D107" s="10"/>
      <c r="E107" s="10"/>
      <c r="F107" s="10"/>
      <c r="G107" s="10"/>
      <c r="H107" s="10"/>
      <c r="I107" s="10"/>
      <c r="J107" s="10"/>
      <c r="K107" s="10"/>
      <c r="L107" s="10"/>
      <c r="M107" s="10"/>
      <c r="N107" s="10"/>
      <c r="O107" s="10"/>
      <c r="P107" s="10"/>
      <c r="Q107" s="10"/>
      <c r="R107" s="10"/>
      <c r="S107" s="10"/>
      <c r="T107" s="10"/>
      <c r="U107" s="10"/>
      <c r="V107" s="10"/>
      <c r="W107" s="10"/>
      <c r="X107" s="11"/>
      <c r="Y107" s="11"/>
      <c r="Z107" s="11"/>
      <c r="AA107" s="11"/>
      <c r="AB107" s="11"/>
      <c r="AC107" s="11"/>
      <c r="AD107" s="11"/>
      <c r="AE107" s="11"/>
      <c r="AF107" s="11"/>
      <c r="AG107" s="11"/>
      <c r="AH107" s="11"/>
    </row>
    <row r="108" spans="1:46" ht="18">
      <c r="A108" s="14" t="s">
        <v>57</v>
      </c>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row>
    <row r="109" spans="1:46">
      <c r="B109" s="7"/>
      <c r="C109" s="8"/>
      <c r="D109" s="8"/>
      <c r="E109" s="8"/>
      <c r="F109" s="8"/>
      <c r="G109" s="8"/>
      <c r="H109" s="8"/>
      <c r="I109" s="8"/>
      <c r="J109" s="8"/>
      <c r="K109" s="8"/>
      <c r="L109" s="8"/>
      <c r="M109" s="8"/>
      <c r="N109" s="8"/>
      <c r="O109" s="8"/>
      <c r="P109" s="8"/>
      <c r="Q109" s="8"/>
      <c r="R109" s="8"/>
      <c r="S109" s="8"/>
      <c r="T109" s="8"/>
      <c r="U109" s="8"/>
      <c r="V109" s="8"/>
      <c r="W109" s="8"/>
    </row>
    <row r="110" spans="1:46">
      <c r="B110" s="18" t="s">
        <v>46</v>
      </c>
      <c r="X110" s="87"/>
      <c r="Y110" s="87"/>
      <c r="Z110" s="87"/>
      <c r="AA110" s="87"/>
      <c r="AB110" s="87"/>
      <c r="AC110" s="87"/>
      <c r="AD110" s="87"/>
      <c r="AF110" s="117"/>
      <c r="AG110" s="117"/>
      <c r="AH110" s="117"/>
    </row>
    <row r="111" spans="1:46" ht="15" customHeight="1">
      <c r="B111" s="17"/>
      <c r="C111" s="142" t="s">
        <v>69</v>
      </c>
      <c r="D111" s="142"/>
      <c r="E111" s="142"/>
      <c r="F111" s="142"/>
      <c r="G111" s="142"/>
      <c r="H111" s="142"/>
      <c r="I111" s="142"/>
      <c r="J111" s="67" t="s">
        <v>70</v>
      </c>
      <c r="K111" s="71"/>
      <c r="L111" s="71"/>
      <c r="M111" s="71"/>
      <c r="N111" s="71"/>
      <c r="O111" s="71"/>
      <c r="P111" s="72"/>
      <c r="Q111" s="160" t="s">
        <v>76</v>
      </c>
      <c r="R111" s="161"/>
      <c r="S111" s="161"/>
      <c r="T111" s="161"/>
      <c r="U111" s="161"/>
      <c r="V111" s="161"/>
      <c r="W111" s="162"/>
      <c r="X111" s="92" t="s">
        <v>0</v>
      </c>
      <c r="Y111" s="93"/>
      <c r="Z111" s="93"/>
      <c r="AA111" s="93"/>
      <c r="AB111" s="93"/>
      <c r="AC111" s="93"/>
      <c r="AD111" s="93"/>
      <c r="AE111" s="147"/>
      <c r="AF111" s="146" t="s">
        <v>0</v>
      </c>
      <c r="AG111" s="146" t="s">
        <v>81</v>
      </c>
      <c r="AH111" s="146" t="s">
        <v>40</v>
      </c>
    </row>
    <row r="112" spans="1:46" s="111" customFormat="1" ht="17.25" customHeight="1" thickBot="1">
      <c r="A112" s="48"/>
      <c r="B112" s="49"/>
      <c r="C112" s="50" t="s">
        <v>8</v>
      </c>
      <c r="D112" s="50" t="s">
        <v>9</v>
      </c>
      <c r="E112" s="50" t="s">
        <v>10</v>
      </c>
      <c r="F112" s="50" t="s">
        <v>11</v>
      </c>
      <c r="G112" s="50" t="s">
        <v>12</v>
      </c>
      <c r="H112" s="50" t="s">
        <v>13</v>
      </c>
      <c r="I112" s="50" t="s">
        <v>14</v>
      </c>
      <c r="J112" s="70" t="s">
        <v>15</v>
      </c>
      <c r="K112" s="70" t="s">
        <v>16</v>
      </c>
      <c r="L112" s="70" t="s">
        <v>17</v>
      </c>
      <c r="M112" s="70" t="s">
        <v>18</v>
      </c>
      <c r="N112" s="70" t="s">
        <v>19</v>
      </c>
      <c r="O112" s="70" t="s">
        <v>20</v>
      </c>
      <c r="P112" s="70" t="s">
        <v>21</v>
      </c>
      <c r="Q112" s="51" t="s">
        <v>15</v>
      </c>
      <c r="R112" s="51" t="s">
        <v>16</v>
      </c>
      <c r="S112" s="51" t="s">
        <v>17</v>
      </c>
      <c r="T112" s="51" t="s">
        <v>18</v>
      </c>
      <c r="U112" s="51" t="s">
        <v>19</v>
      </c>
      <c r="V112" s="51" t="s">
        <v>20</v>
      </c>
      <c r="W112" s="51" t="s">
        <v>21</v>
      </c>
      <c r="X112" s="75" t="s">
        <v>15</v>
      </c>
      <c r="Y112" s="75" t="s">
        <v>16</v>
      </c>
      <c r="Z112" s="75" t="s">
        <v>17</v>
      </c>
      <c r="AA112" s="75" t="s">
        <v>18</v>
      </c>
      <c r="AB112" s="75" t="s">
        <v>19</v>
      </c>
      <c r="AC112" s="75" t="s">
        <v>20</v>
      </c>
      <c r="AD112" s="75" t="s">
        <v>21</v>
      </c>
      <c r="AE112" s="147"/>
      <c r="AF112" s="146"/>
      <c r="AG112" s="146"/>
      <c r="AH112" s="146"/>
    </row>
    <row r="113" spans="1:46" s="112" customFormat="1" ht="13">
      <c r="A113" s="59"/>
      <c r="B113" s="61" t="s">
        <v>38</v>
      </c>
      <c r="C113" s="60">
        <v>1</v>
      </c>
      <c r="D113" s="60">
        <v>2</v>
      </c>
      <c r="E113" s="60">
        <v>3</v>
      </c>
      <c r="F113" s="60">
        <v>4</v>
      </c>
      <c r="G113" s="60">
        <v>5</v>
      </c>
      <c r="H113" s="60">
        <v>6</v>
      </c>
      <c r="I113" s="61">
        <v>7</v>
      </c>
      <c r="J113" s="62">
        <v>8</v>
      </c>
      <c r="K113" s="62">
        <v>9</v>
      </c>
      <c r="L113" s="62">
        <v>10</v>
      </c>
      <c r="M113" s="62">
        <v>11</v>
      </c>
      <c r="N113" s="62">
        <v>12</v>
      </c>
      <c r="O113" s="62">
        <v>13</v>
      </c>
      <c r="P113" s="62">
        <v>14</v>
      </c>
      <c r="Q113" s="63">
        <f>I113+1</f>
        <v>8</v>
      </c>
      <c r="R113" s="63">
        <f t="shared" ref="R113" si="71">Q113+1</f>
        <v>9</v>
      </c>
      <c r="S113" s="63">
        <f t="shared" ref="S113" si="72">R113+1</f>
        <v>10</v>
      </c>
      <c r="T113" s="63">
        <f t="shared" ref="T113" si="73">S113+1</f>
        <v>11</v>
      </c>
      <c r="U113" s="63">
        <f t="shared" ref="U113" si="74">T113+1</f>
        <v>12</v>
      </c>
      <c r="V113" s="63">
        <f t="shared" ref="V113" si="75">U113+1</f>
        <v>13</v>
      </c>
      <c r="W113" s="63">
        <f t="shared" ref="W113" si="76">V113+1</f>
        <v>14</v>
      </c>
      <c r="X113" s="91">
        <v>8</v>
      </c>
      <c r="Y113" s="91">
        <v>9</v>
      </c>
      <c r="Z113" s="91">
        <v>10</v>
      </c>
      <c r="AA113" s="91">
        <v>11</v>
      </c>
      <c r="AB113" s="91">
        <v>12</v>
      </c>
      <c r="AC113" s="91">
        <v>13</v>
      </c>
      <c r="AD113" s="91">
        <v>14</v>
      </c>
      <c r="AE113" s="78"/>
      <c r="AF113" s="90"/>
      <c r="AG113" s="90"/>
      <c r="AH113" s="90"/>
      <c r="AJ113" s="148" t="s">
        <v>94</v>
      </c>
      <c r="AK113" s="149"/>
      <c r="AL113" s="149"/>
      <c r="AM113" s="149"/>
      <c r="AN113" s="149"/>
      <c r="AO113" s="149"/>
      <c r="AP113" s="149"/>
      <c r="AQ113" s="149"/>
      <c r="AR113" s="149"/>
      <c r="AS113" s="149"/>
      <c r="AT113" s="150"/>
    </row>
    <row r="114" spans="1:46" s="99" customFormat="1" ht="13">
      <c r="A114" s="3"/>
      <c r="B114" s="21" t="s">
        <v>7</v>
      </c>
      <c r="C114" s="129">
        <f t="shared" ref="C114:I123" si="77">C62/C88*100</f>
        <v>80.526046718272525</v>
      </c>
      <c r="D114" s="129">
        <f t="shared" si="77"/>
        <v>81.611902255222475</v>
      </c>
      <c r="E114" s="129">
        <f t="shared" si="77"/>
        <v>83.914025140926682</v>
      </c>
      <c r="F114" s="129">
        <f t="shared" si="77"/>
        <v>83.181572758137861</v>
      </c>
      <c r="G114" s="129">
        <f t="shared" si="77"/>
        <v>82.423322184868013</v>
      </c>
      <c r="H114" s="129">
        <f t="shared" si="77"/>
        <v>85.079903231904837</v>
      </c>
      <c r="I114" s="129">
        <f t="shared" si="77"/>
        <v>79.832605138716588</v>
      </c>
      <c r="J114" s="130">
        <f t="shared" ref="J114:P114" si="78">J62/J88*100</f>
        <v>79.832348915940372</v>
      </c>
      <c r="K114" s="130">
        <f t="shared" si="78"/>
        <v>79.832401230016714</v>
      </c>
      <c r="L114" s="130">
        <f t="shared" si="78"/>
        <v>79.832669250716037</v>
      </c>
      <c r="M114" s="130">
        <f t="shared" si="78"/>
        <v>79.833227589957389</v>
      </c>
      <c r="N114" s="130">
        <f t="shared" si="78"/>
        <v>80.235888948502719</v>
      </c>
      <c r="O114" s="130">
        <f t="shared" si="78"/>
        <v>80.235412199461649</v>
      </c>
      <c r="P114" s="130">
        <f t="shared" si="78"/>
        <v>80.235931508479084</v>
      </c>
      <c r="Q114" s="127">
        <f>(Q62/Q88)*100</f>
        <v>82.858361834754874</v>
      </c>
      <c r="R114" s="127">
        <f t="shared" ref="R114:W114" si="79">(R62/R88)*100</f>
        <v>82.987266219041018</v>
      </c>
      <c r="S114" s="127">
        <f t="shared" si="79"/>
        <v>83.117098615310937</v>
      </c>
      <c r="T114" s="127">
        <f t="shared" si="79"/>
        <v>83.24786908122239</v>
      </c>
      <c r="U114" s="127">
        <f t="shared" si="79"/>
        <v>83.379587820297971</v>
      </c>
      <c r="V114" s="127">
        <f t="shared" si="79"/>
        <v>83.512265184579022</v>
      </c>
      <c r="W114" s="127">
        <f t="shared" si="79"/>
        <v>83.645911677337736</v>
      </c>
      <c r="X114" s="124">
        <f t="shared" ref="X114:X132" si="80" xml:space="preserve"> IF($AF114="Company forecast",J114, IF($AF114="Ofwat forecast",Q114))</f>
        <v>82.858361834754874</v>
      </c>
      <c r="Y114" s="124">
        <f t="shared" ref="Y114:Y132" si="81" xml:space="preserve"> IF($AF114="Company forecast",K114, IF($AF114="Ofwat forecast",R114))</f>
        <v>82.987266219041018</v>
      </c>
      <c r="Z114" s="124">
        <f t="shared" ref="Z114:Z132" si="82" xml:space="preserve"> IF($AF114="Company forecast",L114, IF($AF114="Ofwat forecast",S114))</f>
        <v>83.117098615310937</v>
      </c>
      <c r="AA114" s="124">
        <f t="shared" ref="AA114:AA132" si="83" xml:space="preserve"> IF($AF114="Company forecast",M114, IF($AF114="Ofwat forecast",T114))</f>
        <v>83.24786908122239</v>
      </c>
      <c r="AB114" s="124">
        <f t="shared" ref="AB114:AB132" si="84" xml:space="preserve"> IF($AF114="Company forecast",N114, IF($AF114="Ofwat forecast",U114))</f>
        <v>83.379587820297971</v>
      </c>
      <c r="AC114" s="124">
        <f t="shared" ref="AC114:AC132" si="85" xml:space="preserve"> IF($AF114="Company forecast",O114, IF($AF114="Ofwat forecast",V114))</f>
        <v>83.512265184579022</v>
      </c>
      <c r="AD114" s="124">
        <f t="shared" ref="AD114:AD132" si="86" xml:space="preserve"> IF($AF114="Company forecast",P114, IF($AF114="Ofwat forecast",W114))</f>
        <v>83.645911677337736</v>
      </c>
      <c r="AE114" s="79"/>
      <c r="AF114" s="76" t="s">
        <v>39</v>
      </c>
      <c r="AG114" s="23" t="s">
        <v>39</v>
      </c>
      <c r="AH114" s="74" t="str">
        <f t="shared" ref="AH114:AH132" si="87" xml:space="preserve"> IF(AF114=AG114, "OK", "error")</f>
        <v>OK</v>
      </c>
      <c r="AJ114" s="151"/>
      <c r="AK114" s="152"/>
      <c r="AL114" s="152"/>
      <c r="AM114" s="152"/>
      <c r="AN114" s="152"/>
      <c r="AO114" s="152"/>
      <c r="AP114" s="152"/>
      <c r="AQ114" s="152"/>
      <c r="AR114" s="152"/>
      <c r="AS114" s="152"/>
      <c r="AT114" s="153"/>
    </row>
    <row r="115" spans="1:46" s="99" customFormat="1" ht="13">
      <c r="A115" s="3"/>
      <c r="B115" s="21" t="s">
        <v>22</v>
      </c>
      <c r="C115" s="129">
        <f t="shared" si="77"/>
        <v>97.805172957628017</v>
      </c>
      <c r="D115" s="129">
        <f t="shared" si="77"/>
        <v>97.99135381114904</v>
      </c>
      <c r="E115" s="129">
        <f t="shared" si="77"/>
        <v>98.345841350318693</v>
      </c>
      <c r="F115" s="129">
        <f t="shared" si="77"/>
        <v>98.274567963755075</v>
      </c>
      <c r="G115" s="129">
        <f t="shared" si="77"/>
        <v>98.275114299654859</v>
      </c>
      <c r="H115" s="129">
        <f t="shared" si="77"/>
        <v>98.457398457398469</v>
      </c>
      <c r="I115" s="129">
        <f t="shared" si="77"/>
        <v>98.24556725769898</v>
      </c>
      <c r="J115" s="130">
        <f t="shared" ref="J115:P115" si="88">J63/J89*100</f>
        <v>98.245645202838944</v>
      </c>
      <c r="K115" s="130">
        <f t="shared" si="88"/>
        <v>98.245894363071457</v>
      </c>
      <c r="L115" s="130">
        <f t="shared" si="88"/>
        <v>98.245723728283693</v>
      </c>
      <c r="M115" s="130">
        <f t="shared" si="88"/>
        <v>98.24545634314272</v>
      </c>
      <c r="N115" s="130">
        <f t="shared" si="88"/>
        <v>98.245328413017106</v>
      </c>
      <c r="O115" s="130">
        <f t="shared" si="88"/>
        <v>98.244751552229573</v>
      </c>
      <c r="P115" s="130">
        <f t="shared" si="88"/>
        <v>98.244730067700644</v>
      </c>
      <c r="Q115" s="127">
        <f t="shared" ref="Q115:W117" si="89">(Q63/Q89)*100</f>
        <v>98.514249539683703</v>
      </c>
      <c r="R115" s="127">
        <f t="shared" si="89"/>
        <v>98.593534584297174</v>
      </c>
      <c r="S115" s="127">
        <f t="shared" si="89"/>
        <v>98.672889469271695</v>
      </c>
      <c r="T115" s="127">
        <f t="shared" si="89"/>
        <v>98.752314286929064</v>
      </c>
      <c r="U115" s="127">
        <f t="shared" si="89"/>
        <v>98.831809129753879</v>
      </c>
      <c r="V115" s="127">
        <f t="shared" si="89"/>
        <v>98.911374090393863</v>
      </c>
      <c r="W115" s="127">
        <f t="shared" si="89"/>
        <v>98.991009261660295</v>
      </c>
      <c r="X115" s="124">
        <f t="shared" si="80"/>
        <v>98.514249539683703</v>
      </c>
      <c r="Y115" s="124">
        <f t="shared" si="81"/>
        <v>98.593534584297174</v>
      </c>
      <c r="Z115" s="124">
        <f t="shared" si="82"/>
        <v>98.672889469271695</v>
      </c>
      <c r="AA115" s="124">
        <f t="shared" si="83"/>
        <v>98.752314286929064</v>
      </c>
      <c r="AB115" s="124">
        <f t="shared" si="84"/>
        <v>98.831809129753879</v>
      </c>
      <c r="AC115" s="124">
        <f t="shared" si="85"/>
        <v>98.911374090393863</v>
      </c>
      <c r="AD115" s="124">
        <f t="shared" si="86"/>
        <v>98.991009261660295</v>
      </c>
      <c r="AE115" s="79"/>
      <c r="AF115" s="76" t="s">
        <v>39</v>
      </c>
      <c r="AG115" s="23" t="s">
        <v>39</v>
      </c>
      <c r="AH115" s="74" t="str">
        <f t="shared" si="87"/>
        <v>OK</v>
      </c>
      <c r="AJ115" s="151"/>
      <c r="AK115" s="152"/>
      <c r="AL115" s="152"/>
      <c r="AM115" s="152"/>
      <c r="AN115" s="152"/>
      <c r="AO115" s="152"/>
      <c r="AP115" s="152"/>
      <c r="AQ115" s="152"/>
      <c r="AR115" s="152"/>
      <c r="AS115" s="152"/>
      <c r="AT115" s="153"/>
    </row>
    <row r="116" spans="1:46" s="99" customFormat="1" ht="13">
      <c r="A116" s="3"/>
      <c r="B116" s="21" t="s">
        <v>23</v>
      </c>
      <c r="C116" s="129">
        <f t="shared" si="77"/>
        <v>83.947465478271013</v>
      </c>
      <c r="D116" s="129">
        <f t="shared" si="77"/>
        <v>85.051916384263578</v>
      </c>
      <c r="E116" s="129">
        <f t="shared" si="77"/>
        <v>86.387682366366491</v>
      </c>
      <c r="F116" s="129">
        <f t="shared" si="77"/>
        <v>85.070231922783307</v>
      </c>
      <c r="G116" s="129">
        <f t="shared" si="77"/>
        <v>84.978346832838156</v>
      </c>
      <c r="H116" s="129">
        <f t="shared" si="77"/>
        <v>98.197011639281797</v>
      </c>
      <c r="I116" s="129">
        <f t="shared" si="77"/>
        <v>98.131690429878731</v>
      </c>
      <c r="J116" s="130">
        <f t="shared" ref="J116:P116" si="90">J64/J90*100</f>
        <v>98.669969478535265</v>
      </c>
      <c r="K116" s="130">
        <f t="shared" si="90"/>
        <v>98.669969478535265</v>
      </c>
      <c r="L116" s="130">
        <f t="shared" si="90"/>
        <v>98.669969478535251</v>
      </c>
      <c r="M116" s="130">
        <f t="shared" si="90"/>
        <v>98.669969478535251</v>
      </c>
      <c r="N116" s="130">
        <f t="shared" si="90"/>
        <v>98.669969478535265</v>
      </c>
      <c r="O116" s="130">
        <f t="shared" si="90"/>
        <v>98.669969478535279</v>
      </c>
      <c r="P116" s="130">
        <f t="shared" si="90"/>
        <v>98.669969478535265</v>
      </c>
      <c r="Q116" s="126">
        <f>AVERAGE($H$116:$I$116)</f>
        <v>98.164351034580264</v>
      </c>
      <c r="R116" s="126">
        <f t="shared" ref="R116:W116" si="91">AVERAGE($H$116:$I$116)</f>
        <v>98.164351034580264</v>
      </c>
      <c r="S116" s="126">
        <f t="shared" si="91"/>
        <v>98.164351034580264</v>
      </c>
      <c r="T116" s="126">
        <f t="shared" si="91"/>
        <v>98.164351034580264</v>
      </c>
      <c r="U116" s="126">
        <f t="shared" si="91"/>
        <v>98.164351034580264</v>
      </c>
      <c r="V116" s="126">
        <f t="shared" si="91"/>
        <v>98.164351034580264</v>
      </c>
      <c r="W116" s="126">
        <f t="shared" si="91"/>
        <v>98.164351034580264</v>
      </c>
      <c r="X116" s="124">
        <f t="shared" si="80"/>
        <v>98.164351034580264</v>
      </c>
      <c r="Y116" s="124">
        <f t="shared" si="81"/>
        <v>98.164351034580264</v>
      </c>
      <c r="Z116" s="124">
        <f t="shared" si="82"/>
        <v>98.164351034580264</v>
      </c>
      <c r="AA116" s="124">
        <f t="shared" si="83"/>
        <v>98.164351034580264</v>
      </c>
      <c r="AB116" s="124">
        <f t="shared" si="84"/>
        <v>98.164351034580264</v>
      </c>
      <c r="AC116" s="124">
        <f t="shared" si="85"/>
        <v>98.164351034580264</v>
      </c>
      <c r="AD116" s="124">
        <f t="shared" si="86"/>
        <v>98.164351034580264</v>
      </c>
      <c r="AE116" s="79"/>
      <c r="AF116" s="76" t="s">
        <v>39</v>
      </c>
      <c r="AG116" s="23" t="s">
        <v>39</v>
      </c>
      <c r="AH116" s="74" t="str">
        <f t="shared" si="87"/>
        <v>OK</v>
      </c>
      <c r="AJ116" s="151"/>
      <c r="AK116" s="152"/>
      <c r="AL116" s="152"/>
      <c r="AM116" s="152"/>
      <c r="AN116" s="152"/>
      <c r="AO116" s="152"/>
      <c r="AP116" s="152"/>
      <c r="AQ116" s="152"/>
      <c r="AR116" s="152"/>
      <c r="AS116" s="152"/>
      <c r="AT116" s="153"/>
    </row>
    <row r="117" spans="1:46" s="99" customFormat="1" ht="13">
      <c r="A117" s="3"/>
      <c r="B117" s="21" t="s">
        <v>24</v>
      </c>
      <c r="C117" s="129">
        <f t="shared" si="77"/>
        <v>82.906013879577444</v>
      </c>
      <c r="D117" s="129">
        <f t="shared" si="77"/>
        <v>84.192081833680632</v>
      </c>
      <c r="E117" s="129">
        <f t="shared" si="77"/>
        <v>85.846068322230281</v>
      </c>
      <c r="F117" s="129">
        <f t="shared" si="77"/>
        <v>85.996906143855128</v>
      </c>
      <c r="G117" s="129">
        <f t="shared" si="77"/>
        <v>85.507780062932795</v>
      </c>
      <c r="H117" s="129">
        <f t="shared" si="77"/>
        <v>86.155156557679675</v>
      </c>
      <c r="I117" s="129">
        <f t="shared" si="77"/>
        <v>89.17861345200086</v>
      </c>
      <c r="J117" s="130">
        <f t="shared" ref="J117:P117" si="92">J65/J91*100</f>
        <v>89.177747524290865</v>
      </c>
      <c r="K117" s="130">
        <f t="shared" si="92"/>
        <v>89.178986517898636</v>
      </c>
      <c r="L117" s="130">
        <f t="shared" si="92"/>
        <v>89.178223102712579</v>
      </c>
      <c r="M117" s="130">
        <f t="shared" si="92"/>
        <v>89.179671714742042</v>
      </c>
      <c r="N117" s="130">
        <f t="shared" si="92"/>
        <v>89.545613150854891</v>
      </c>
      <c r="O117" s="130">
        <f t="shared" si="92"/>
        <v>89.546300832925041</v>
      </c>
      <c r="P117" s="130">
        <f t="shared" si="92"/>
        <v>92.667496985153136</v>
      </c>
      <c r="Q117" s="127">
        <f t="shared" si="89"/>
        <v>88.906027695154009</v>
      </c>
      <c r="R117" s="127">
        <f t="shared" si="89"/>
        <v>89.714518550863716</v>
      </c>
      <c r="S117" s="127">
        <f t="shared" si="89"/>
        <v>90.524300445591578</v>
      </c>
      <c r="T117" s="127">
        <f t="shared" si="89"/>
        <v>91.335376474203059</v>
      </c>
      <c r="U117" s="127">
        <f t="shared" si="89"/>
        <v>92.147749741463485</v>
      </c>
      <c r="V117" s="127">
        <f t="shared" si="89"/>
        <v>92.961423362077653</v>
      </c>
      <c r="W117" s="127">
        <f t="shared" si="89"/>
        <v>93.776400460729761</v>
      </c>
      <c r="X117" s="124">
        <f t="shared" si="80"/>
        <v>88.906027695154009</v>
      </c>
      <c r="Y117" s="124">
        <f t="shared" si="81"/>
        <v>89.714518550863716</v>
      </c>
      <c r="Z117" s="124">
        <f t="shared" si="82"/>
        <v>90.524300445591578</v>
      </c>
      <c r="AA117" s="124">
        <f t="shared" si="83"/>
        <v>91.335376474203059</v>
      </c>
      <c r="AB117" s="124">
        <f t="shared" si="84"/>
        <v>92.147749741463485</v>
      </c>
      <c r="AC117" s="124">
        <f t="shared" si="85"/>
        <v>92.961423362077653</v>
      </c>
      <c r="AD117" s="124">
        <f t="shared" si="86"/>
        <v>93.776400460729761</v>
      </c>
      <c r="AE117" s="79"/>
      <c r="AF117" s="76" t="s">
        <v>39</v>
      </c>
      <c r="AG117" s="23" t="s">
        <v>39</v>
      </c>
      <c r="AH117" s="74" t="str">
        <f t="shared" si="87"/>
        <v>OK</v>
      </c>
      <c r="AJ117" s="151"/>
      <c r="AK117" s="152"/>
      <c r="AL117" s="152"/>
      <c r="AM117" s="152"/>
      <c r="AN117" s="152"/>
      <c r="AO117" s="152"/>
      <c r="AP117" s="152"/>
      <c r="AQ117" s="152"/>
      <c r="AR117" s="152"/>
      <c r="AS117" s="152"/>
      <c r="AT117" s="153"/>
    </row>
    <row r="118" spans="1:46" s="99" customFormat="1" ht="13">
      <c r="A118" s="3"/>
      <c r="B118" s="21" t="s">
        <v>68</v>
      </c>
      <c r="C118" s="129">
        <f t="shared" si="77"/>
        <v>84.511838881879456</v>
      </c>
      <c r="D118" s="129">
        <f t="shared" si="77"/>
        <v>84.723040792677168</v>
      </c>
      <c r="E118" s="129">
        <f t="shared" si="77"/>
        <v>85.299528654671491</v>
      </c>
      <c r="F118" s="129">
        <f t="shared" si="77"/>
        <v>85.930059575340238</v>
      </c>
      <c r="G118" s="129">
        <f t="shared" si="77"/>
        <v>87.148626406957959</v>
      </c>
      <c r="H118" s="129">
        <f t="shared" si="77"/>
        <v>89.89887711955204</v>
      </c>
      <c r="I118" s="129">
        <f t="shared" si="77"/>
        <v>90.93994895887127</v>
      </c>
      <c r="J118" s="130">
        <f t="shared" ref="J118:P118" si="93">J66/J92*100</f>
        <v>91.567850397761305</v>
      </c>
      <c r="K118" s="130">
        <f t="shared" si="93"/>
        <v>91.58563846900428</v>
      </c>
      <c r="L118" s="130">
        <f t="shared" si="93"/>
        <v>91.602481401915298</v>
      </c>
      <c r="M118" s="130">
        <f t="shared" si="93"/>
        <v>92.345118560362096</v>
      </c>
      <c r="N118" s="130">
        <f t="shared" si="93"/>
        <v>92.845421269769261</v>
      </c>
      <c r="O118" s="130">
        <f t="shared" si="93"/>
        <v>92.814424635709543</v>
      </c>
      <c r="P118" s="130">
        <f t="shared" si="93"/>
        <v>92.855027159664104</v>
      </c>
      <c r="Q118" s="127">
        <f t="shared" ref="Q118:W118" si="94">(Q66/Q92)*100</f>
        <v>91.360776793040117</v>
      </c>
      <c r="R118" s="127">
        <f t="shared" si="94"/>
        <v>92.415491359769248</v>
      </c>
      <c r="S118" s="127">
        <f t="shared" si="94"/>
        <v>93.453356961036377</v>
      </c>
      <c r="T118" s="127">
        <f t="shared" si="94"/>
        <v>94.474774138478935</v>
      </c>
      <c r="U118" s="127">
        <f t="shared" si="94"/>
        <v>95.480130837724928</v>
      </c>
      <c r="V118" s="127">
        <f t="shared" si="94"/>
        <v>96.469802899670725</v>
      </c>
      <c r="W118" s="127">
        <f t="shared" si="94"/>
        <v>97.444154528943827</v>
      </c>
      <c r="X118" s="124">
        <f t="shared" si="80"/>
        <v>91.360776793040117</v>
      </c>
      <c r="Y118" s="124">
        <f t="shared" si="81"/>
        <v>92.415491359769248</v>
      </c>
      <c r="Z118" s="124">
        <f t="shared" si="82"/>
        <v>93.453356961036377</v>
      </c>
      <c r="AA118" s="124">
        <f t="shared" si="83"/>
        <v>94.474774138478935</v>
      </c>
      <c r="AB118" s="124">
        <f t="shared" si="84"/>
        <v>95.480130837724928</v>
      </c>
      <c r="AC118" s="124">
        <f t="shared" si="85"/>
        <v>96.469802899670725</v>
      </c>
      <c r="AD118" s="124">
        <f t="shared" si="86"/>
        <v>97.444154528943827</v>
      </c>
      <c r="AE118" s="79"/>
      <c r="AF118" s="76" t="s">
        <v>39</v>
      </c>
      <c r="AG118" s="23" t="s">
        <v>39</v>
      </c>
      <c r="AH118" s="74" t="str">
        <f t="shared" si="87"/>
        <v>OK</v>
      </c>
      <c r="AJ118" s="151"/>
      <c r="AK118" s="152"/>
      <c r="AL118" s="152"/>
      <c r="AM118" s="152"/>
      <c r="AN118" s="152"/>
      <c r="AO118" s="152"/>
      <c r="AP118" s="152"/>
      <c r="AQ118" s="152"/>
      <c r="AR118" s="152"/>
      <c r="AS118" s="152"/>
      <c r="AT118" s="153"/>
    </row>
    <row r="119" spans="1:46" s="99" customFormat="1" ht="13">
      <c r="A119" s="3"/>
      <c r="B119" s="21" t="s">
        <v>25</v>
      </c>
      <c r="C119" s="129">
        <f t="shared" si="77"/>
        <v>84.120951924783313</v>
      </c>
      <c r="D119" s="129">
        <f t="shared" si="77"/>
        <v>84.334990609674534</v>
      </c>
      <c r="E119" s="129">
        <f t="shared" si="77"/>
        <v>84.917780717821728</v>
      </c>
      <c r="F119" s="129">
        <f t="shared" si="77"/>
        <v>85.566767891995582</v>
      </c>
      <c r="G119" s="129">
        <f t="shared" si="77"/>
        <v>86.697898831534218</v>
      </c>
      <c r="H119" s="129">
        <f t="shared" si="77"/>
        <v>89.546012212347804</v>
      </c>
      <c r="I119" s="129">
        <f t="shared" si="77"/>
        <v>90.628079456459716</v>
      </c>
      <c r="J119" s="130"/>
      <c r="K119" s="130"/>
      <c r="L119" s="130"/>
      <c r="M119" s="130"/>
      <c r="N119" s="130"/>
      <c r="O119" s="130"/>
      <c r="P119" s="130"/>
      <c r="Q119" s="127">
        <f t="shared" ref="Q119:W119" si="95">(Q67/Q93)*100</f>
        <v>91.017317783271537</v>
      </c>
      <c r="R119" s="127">
        <f t="shared" si="95"/>
        <v>92.079198520744015</v>
      </c>
      <c r="S119" s="127">
        <f t="shared" si="95"/>
        <v>93.123872607786438</v>
      </c>
      <c r="T119" s="127">
        <f t="shared" si="95"/>
        <v>94.151754906463594</v>
      </c>
      <c r="U119" s="127">
        <f t="shared" si="95"/>
        <v>95.163247048426044</v>
      </c>
      <c r="V119" s="127">
        <f t="shared" si="95"/>
        <v>96.15873795815439</v>
      </c>
      <c r="W119" s="127">
        <f t="shared" si="95"/>
        <v>97.138604351565888</v>
      </c>
      <c r="X119" s="124">
        <f t="shared" si="80"/>
        <v>91.017317783271537</v>
      </c>
      <c r="Y119" s="124">
        <f t="shared" si="81"/>
        <v>92.079198520744015</v>
      </c>
      <c r="Z119" s="124">
        <f t="shared" si="82"/>
        <v>93.123872607786438</v>
      </c>
      <c r="AA119" s="124">
        <f t="shared" si="83"/>
        <v>94.151754906463594</v>
      </c>
      <c r="AB119" s="124">
        <f t="shared" si="84"/>
        <v>95.163247048426044</v>
      </c>
      <c r="AC119" s="124">
        <f t="shared" si="85"/>
        <v>96.15873795815439</v>
      </c>
      <c r="AD119" s="124">
        <f t="shared" si="86"/>
        <v>97.138604351565888</v>
      </c>
      <c r="AE119" s="79"/>
      <c r="AF119" s="76" t="s">
        <v>39</v>
      </c>
      <c r="AG119" s="23" t="s">
        <v>39</v>
      </c>
      <c r="AH119" s="74" t="str">
        <f t="shared" si="87"/>
        <v>OK</v>
      </c>
      <c r="AJ119" s="151"/>
      <c r="AK119" s="152"/>
      <c r="AL119" s="152"/>
      <c r="AM119" s="152"/>
      <c r="AN119" s="152"/>
      <c r="AO119" s="152"/>
      <c r="AP119" s="152"/>
      <c r="AQ119" s="152"/>
      <c r="AR119" s="152"/>
      <c r="AS119" s="152"/>
      <c r="AT119" s="153"/>
    </row>
    <row r="120" spans="1:46" s="99" customFormat="1" ht="13">
      <c r="A120" s="3"/>
      <c r="B120" s="21" t="s">
        <v>26</v>
      </c>
      <c r="C120" s="129">
        <f t="shared" si="77"/>
        <v>96.963097757890836</v>
      </c>
      <c r="D120" s="129">
        <f t="shared" si="77"/>
        <v>96.912170271955986</v>
      </c>
      <c r="E120" s="129">
        <f t="shared" si="77"/>
        <v>96.723751254097095</v>
      </c>
      <c r="F120" s="129">
        <f t="shared" si="77"/>
        <v>96.86481354128378</v>
      </c>
      <c r="G120" s="129">
        <f t="shared" si="77"/>
        <v>96.661625514216027</v>
      </c>
      <c r="H120" s="129">
        <f t="shared" si="77"/>
        <v>96.830050705391329</v>
      </c>
      <c r="I120" s="129">
        <f t="shared" si="77"/>
        <v>96.835845896147404</v>
      </c>
      <c r="J120" s="130">
        <f t="shared" ref="J120:P120" si="96">J68/J94*100</f>
        <v>96.839424293186553</v>
      </c>
      <c r="K120" s="130">
        <f t="shared" si="96"/>
        <v>96.838439633581501</v>
      </c>
      <c r="L120" s="130">
        <f t="shared" si="96"/>
        <v>96.826667130604221</v>
      </c>
      <c r="M120" s="130">
        <f t="shared" si="96"/>
        <v>96.820987111634693</v>
      </c>
      <c r="N120" s="130">
        <f t="shared" si="96"/>
        <v>96.815184744166217</v>
      </c>
      <c r="O120" s="130">
        <f t="shared" si="96"/>
        <v>96.809694793536806</v>
      </c>
      <c r="P120" s="130">
        <f t="shared" si="96"/>
        <v>96.804422693492839</v>
      </c>
      <c r="Q120" s="127">
        <f t="shared" ref="Q120:W126" si="97">(Q68/Q94)*100</f>
        <v>96.744749979998943</v>
      </c>
      <c r="R120" s="127">
        <f t="shared" si="97"/>
        <v>96.7249849607296</v>
      </c>
      <c r="S120" s="127">
        <f t="shared" si="97"/>
        <v>96.70553174741778</v>
      </c>
      <c r="T120" s="127">
        <f t="shared" si="97"/>
        <v>96.686383019396743</v>
      </c>
      <c r="U120" s="127">
        <f t="shared" si="97"/>
        <v>96.667531683389058</v>
      </c>
      <c r="V120" s="127">
        <f t="shared" si="97"/>
        <v>96.648970864745849</v>
      </c>
      <c r="W120" s="127">
        <f t="shared" si="97"/>
        <v>96.630693899088001</v>
      </c>
      <c r="X120" s="124">
        <f t="shared" si="80"/>
        <v>96.744749979998943</v>
      </c>
      <c r="Y120" s="124">
        <f t="shared" si="81"/>
        <v>96.7249849607296</v>
      </c>
      <c r="Z120" s="124">
        <f t="shared" si="82"/>
        <v>96.70553174741778</v>
      </c>
      <c r="AA120" s="124">
        <f t="shared" si="83"/>
        <v>96.686383019396743</v>
      </c>
      <c r="AB120" s="124">
        <f t="shared" si="84"/>
        <v>96.667531683389058</v>
      </c>
      <c r="AC120" s="124">
        <f t="shared" si="85"/>
        <v>96.648970864745849</v>
      </c>
      <c r="AD120" s="124">
        <f t="shared" si="86"/>
        <v>96.630693899088001</v>
      </c>
      <c r="AE120" s="79"/>
      <c r="AF120" s="76" t="s">
        <v>39</v>
      </c>
      <c r="AG120" s="23" t="s">
        <v>39</v>
      </c>
      <c r="AH120" s="74" t="str">
        <f t="shared" si="87"/>
        <v>OK</v>
      </c>
      <c r="AJ120" s="151"/>
      <c r="AK120" s="152"/>
      <c r="AL120" s="152"/>
      <c r="AM120" s="152"/>
      <c r="AN120" s="152"/>
      <c r="AO120" s="152"/>
      <c r="AP120" s="152"/>
      <c r="AQ120" s="152"/>
      <c r="AR120" s="152"/>
      <c r="AS120" s="152"/>
      <c r="AT120" s="153"/>
    </row>
    <row r="121" spans="1:46" s="99" customFormat="1" ht="13">
      <c r="A121" s="3"/>
      <c r="B121" s="21" t="s">
        <v>27</v>
      </c>
      <c r="C121" s="129">
        <f t="shared" si="77"/>
        <v>89.511865240378711</v>
      </c>
      <c r="D121" s="129">
        <f t="shared" si="77"/>
        <v>89.582075223362907</v>
      </c>
      <c r="E121" s="129">
        <f t="shared" si="77"/>
        <v>89.44043425535601</v>
      </c>
      <c r="F121" s="129">
        <f t="shared" si="77"/>
        <v>89.545276072665658</v>
      </c>
      <c r="G121" s="129">
        <f t="shared" si="77"/>
        <v>89.499842484665422</v>
      </c>
      <c r="H121" s="129">
        <f t="shared" si="77"/>
        <v>89.444593028438973</v>
      </c>
      <c r="I121" s="129">
        <f t="shared" si="77"/>
        <v>90.078155658491681</v>
      </c>
      <c r="J121" s="130">
        <f t="shared" ref="J121:P121" si="98">J69/J95*100</f>
        <v>90.078155658491681</v>
      </c>
      <c r="K121" s="130">
        <f t="shared" si="98"/>
        <v>90.078155658491681</v>
      </c>
      <c r="L121" s="130">
        <f t="shared" si="98"/>
        <v>90.078155658491681</v>
      </c>
      <c r="M121" s="130">
        <f t="shared" si="98"/>
        <v>90.078155658491681</v>
      </c>
      <c r="N121" s="130">
        <f t="shared" si="98"/>
        <v>90.078155658491681</v>
      </c>
      <c r="O121" s="130">
        <f t="shared" si="98"/>
        <v>90.078155658491681</v>
      </c>
      <c r="P121" s="130">
        <f t="shared" si="98"/>
        <v>90.078155658491681</v>
      </c>
      <c r="Q121" s="127">
        <f t="shared" si="97"/>
        <v>89.797447678984724</v>
      </c>
      <c r="R121" s="127">
        <f t="shared" si="97"/>
        <v>89.847396435298052</v>
      </c>
      <c r="S121" s="127">
        <f t="shared" si="97"/>
        <v>89.896461302229113</v>
      </c>
      <c r="T121" s="127">
        <f t="shared" si="97"/>
        <v>89.9446655358676</v>
      </c>
      <c r="U121" s="127">
        <f t="shared" si="97"/>
        <v>89.99203158353896</v>
      </c>
      <c r="V121" s="127">
        <f t="shared" si="97"/>
        <v>90.038581118658982</v>
      </c>
      <c r="W121" s="127">
        <f t="shared" si="97"/>
        <v>90.084335073800943</v>
      </c>
      <c r="X121" s="124">
        <f t="shared" si="80"/>
        <v>89.797447678984724</v>
      </c>
      <c r="Y121" s="124">
        <f t="shared" si="81"/>
        <v>89.847396435298052</v>
      </c>
      <c r="Z121" s="124">
        <f t="shared" si="82"/>
        <v>89.896461302229113</v>
      </c>
      <c r="AA121" s="124">
        <f t="shared" si="83"/>
        <v>89.9446655358676</v>
      </c>
      <c r="AB121" s="124">
        <f t="shared" si="84"/>
        <v>89.99203158353896</v>
      </c>
      <c r="AC121" s="124">
        <f t="shared" si="85"/>
        <v>90.038581118658982</v>
      </c>
      <c r="AD121" s="124">
        <f t="shared" si="86"/>
        <v>90.084335073800943</v>
      </c>
      <c r="AE121" s="79"/>
      <c r="AF121" s="76" t="s">
        <v>39</v>
      </c>
      <c r="AG121" s="23" t="s">
        <v>39</v>
      </c>
      <c r="AH121" s="74" t="str">
        <f t="shared" si="87"/>
        <v>OK</v>
      </c>
      <c r="AJ121" s="151"/>
      <c r="AK121" s="152"/>
      <c r="AL121" s="152"/>
      <c r="AM121" s="152"/>
      <c r="AN121" s="152"/>
      <c r="AO121" s="152"/>
      <c r="AP121" s="152"/>
      <c r="AQ121" s="152"/>
      <c r="AR121" s="152"/>
      <c r="AS121" s="152"/>
      <c r="AT121" s="153"/>
    </row>
    <row r="122" spans="1:46" s="99" customFormat="1" ht="13.5" thickBot="1">
      <c r="A122" s="3"/>
      <c r="B122" s="21" t="s">
        <v>28</v>
      </c>
      <c r="C122" s="129">
        <f t="shared" si="77"/>
        <v>98.873571273228123</v>
      </c>
      <c r="D122" s="129">
        <f t="shared" si="77"/>
        <v>98.904756521848356</v>
      </c>
      <c r="E122" s="129">
        <f t="shared" si="77"/>
        <v>98.92259427300111</v>
      </c>
      <c r="F122" s="129">
        <f t="shared" si="77"/>
        <v>98.913844117904105</v>
      </c>
      <c r="G122" s="129">
        <f t="shared" si="77"/>
        <v>99.406744510501383</v>
      </c>
      <c r="H122" s="129">
        <f t="shared" si="77"/>
        <v>99.956468744558592</v>
      </c>
      <c r="I122" s="129">
        <f t="shared" si="77"/>
        <v>100</v>
      </c>
      <c r="J122" s="130">
        <f t="shared" ref="J122:P122" si="99">J70/J96*100</f>
        <v>100</v>
      </c>
      <c r="K122" s="130">
        <f t="shared" si="99"/>
        <v>100</v>
      </c>
      <c r="L122" s="130">
        <f t="shared" si="99"/>
        <v>100</v>
      </c>
      <c r="M122" s="130">
        <f t="shared" si="99"/>
        <v>100</v>
      </c>
      <c r="N122" s="130">
        <f t="shared" si="99"/>
        <v>100</v>
      </c>
      <c r="O122" s="130">
        <f t="shared" si="99"/>
        <v>100</v>
      </c>
      <c r="P122" s="130">
        <f t="shared" si="99"/>
        <v>100</v>
      </c>
      <c r="Q122" s="126">
        <f>AVERAGE($H$122:$I$122)</f>
        <v>99.978234372279303</v>
      </c>
      <c r="R122" s="126">
        <f t="shared" ref="R122:W122" si="100">AVERAGE($H$122:$I$122)</f>
        <v>99.978234372279303</v>
      </c>
      <c r="S122" s="126">
        <f t="shared" si="100"/>
        <v>99.978234372279303</v>
      </c>
      <c r="T122" s="126">
        <f t="shared" si="100"/>
        <v>99.978234372279303</v>
      </c>
      <c r="U122" s="126">
        <f t="shared" si="100"/>
        <v>99.978234372279303</v>
      </c>
      <c r="V122" s="126">
        <f t="shared" si="100"/>
        <v>99.978234372279303</v>
      </c>
      <c r="W122" s="126">
        <f t="shared" si="100"/>
        <v>99.978234372279303</v>
      </c>
      <c r="X122" s="124">
        <f t="shared" si="80"/>
        <v>99.978234372279303</v>
      </c>
      <c r="Y122" s="124">
        <f t="shared" si="81"/>
        <v>99.978234372279303</v>
      </c>
      <c r="Z122" s="124">
        <f t="shared" si="82"/>
        <v>99.978234372279303</v>
      </c>
      <c r="AA122" s="124">
        <f t="shared" si="83"/>
        <v>99.978234372279303</v>
      </c>
      <c r="AB122" s="124">
        <f t="shared" si="84"/>
        <v>99.978234372279303</v>
      </c>
      <c r="AC122" s="124">
        <f t="shared" si="85"/>
        <v>99.978234372279303</v>
      </c>
      <c r="AD122" s="124">
        <f t="shared" si="86"/>
        <v>99.978234372279303</v>
      </c>
      <c r="AE122" s="79"/>
      <c r="AF122" s="76" t="s">
        <v>39</v>
      </c>
      <c r="AG122" s="23" t="s">
        <v>39</v>
      </c>
      <c r="AH122" s="74" t="str">
        <f t="shared" si="87"/>
        <v>OK</v>
      </c>
      <c r="AJ122" s="154"/>
      <c r="AK122" s="155"/>
      <c r="AL122" s="155"/>
      <c r="AM122" s="155"/>
      <c r="AN122" s="155"/>
      <c r="AO122" s="155"/>
      <c r="AP122" s="155"/>
      <c r="AQ122" s="155"/>
      <c r="AR122" s="155"/>
      <c r="AS122" s="155"/>
      <c r="AT122" s="156"/>
    </row>
    <row r="123" spans="1:46" s="99" customFormat="1" ht="13">
      <c r="A123" s="3"/>
      <c r="B123" s="21" t="s">
        <v>29</v>
      </c>
      <c r="C123" s="129">
        <f t="shared" si="77"/>
        <v>45.445877872852883</v>
      </c>
      <c r="D123" s="129">
        <f t="shared" si="77"/>
        <v>45.851471896414509</v>
      </c>
      <c r="E123" s="129">
        <f t="shared" si="77"/>
        <v>46.800161934599657</v>
      </c>
      <c r="F123" s="129">
        <f t="shared" si="77"/>
        <v>47.124601287774567</v>
      </c>
      <c r="G123" s="129">
        <f t="shared" si="77"/>
        <v>47.851748292128597</v>
      </c>
      <c r="H123" s="129">
        <f t="shared" si="77"/>
        <v>49.04985315647761</v>
      </c>
      <c r="I123" s="129">
        <f t="shared" si="77"/>
        <v>48.035562336785894</v>
      </c>
      <c r="J123" s="130">
        <f t="shared" ref="J123:P123" si="101">J71/J97*100</f>
        <v>48.036561483094928</v>
      </c>
      <c r="K123" s="130">
        <f t="shared" si="101"/>
        <v>48.036561483094886</v>
      </c>
      <c r="L123" s="130">
        <f t="shared" si="101"/>
        <v>48.036561483094907</v>
      </c>
      <c r="M123" s="130">
        <f t="shared" si="101"/>
        <v>48.036561483094907</v>
      </c>
      <c r="N123" s="130">
        <f t="shared" si="101"/>
        <v>48.036561483094907</v>
      </c>
      <c r="O123" s="130">
        <f t="shared" si="101"/>
        <v>48.036561483094928</v>
      </c>
      <c r="P123" s="130">
        <f t="shared" si="101"/>
        <v>48.036561483094893</v>
      </c>
      <c r="Q123" s="127">
        <f t="shared" si="97"/>
        <v>49.313423213702798</v>
      </c>
      <c r="R123" s="127">
        <f t="shared" si="97"/>
        <v>49.833775756345723</v>
      </c>
      <c r="S123" s="127">
        <f t="shared" si="97"/>
        <v>50.348768906589171</v>
      </c>
      <c r="T123" s="127">
        <f t="shared" si="97"/>
        <v>50.858485039145684</v>
      </c>
      <c r="U123" s="127">
        <f t="shared" si="97"/>
        <v>51.3630048491829</v>
      </c>
      <c r="V123" s="127">
        <f t="shared" si="97"/>
        <v>51.862407394911934</v>
      </c>
      <c r="W123" s="127">
        <f t="shared" si="97"/>
        <v>52.356770138886347</v>
      </c>
      <c r="X123" s="124">
        <f t="shared" si="80"/>
        <v>49.313423213702798</v>
      </c>
      <c r="Y123" s="124">
        <f t="shared" si="81"/>
        <v>49.833775756345723</v>
      </c>
      <c r="Z123" s="124">
        <f t="shared" si="82"/>
        <v>50.348768906589171</v>
      </c>
      <c r="AA123" s="124">
        <f t="shared" si="83"/>
        <v>50.858485039145684</v>
      </c>
      <c r="AB123" s="124">
        <f t="shared" si="84"/>
        <v>51.3630048491829</v>
      </c>
      <c r="AC123" s="124">
        <f t="shared" si="85"/>
        <v>51.862407394911934</v>
      </c>
      <c r="AD123" s="124">
        <f t="shared" si="86"/>
        <v>52.356770138886347</v>
      </c>
      <c r="AE123" s="79"/>
      <c r="AF123" s="76" t="s">
        <v>39</v>
      </c>
      <c r="AG123" s="23" t="s">
        <v>39</v>
      </c>
      <c r="AH123" s="74" t="str">
        <f t="shared" si="87"/>
        <v>OK</v>
      </c>
    </row>
    <row r="124" spans="1:46" s="99" customFormat="1" ht="13">
      <c r="A124" s="3"/>
      <c r="B124" s="21" t="s">
        <v>30</v>
      </c>
      <c r="C124" s="129">
        <f t="shared" ref="C124:I131" si="102">C72/C98*100</f>
        <v>93.750549846043128</v>
      </c>
      <c r="D124" s="129">
        <f t="shared" si="102"/>
        <v>93.872700715470486</v>
      </c>
      <c r="E124" s="129">
        <f t="shared" si="102"/>
        <v>94.115193320718049</v>
      </c>
      <c r="F124" s="129">
        <f t="shared" si="102"/>
        <v>94.218738464600136</v>
      </c>
      <c r="G124" s="129">
        <f t="shared" si="102"/>
        <v>94.232676434832683</v>
      </c>
      <c r="H124" s="129">
        <f t="shared" si="102"/>
        <v>94.238059730779781</v>
      </c>
      <c r="I124" s="129">
        <f t="shared" si="102"/>
        <v>95.807628575651705</v>
      </c>
      <c r="J124" s="130">
        <f t="shared" ref="J124:P124" si="103">J72/J98*100</f>
        <v>95.849763329039803</v>
      </c>
      <c r="K124" s="130">
        <f t="shared" si="103"/>
        <v>95.937658016213462</v>
      </c>
      <c r="L124" s="130">
        <f t="shared" si="103"/>
        <v>96.003372258996151</v>
      </c>
      <c r="M124" s="130">
        <f t="shared" si="103"/>
        <v>96.018831664722512</v>
      </c>
      <c r="N124" s="130">
        <f t="shared" si="103"/>
        <v>96.037154317078304</v>
      </c>
      <c r="O124" s="130">
        <f t="shared" si="103"/>
        <v>96.054856443677835</v>
      </c>
      <c r="P124" s="130">
        <f t="shared" si="103"/>
        <v>96.073602845611873</v>
      </c>
      <c r="Q124" s="127">
        <f t="shared" si="97"/>
        <v>95.315454762872136</v>
      </c>
      <c r="R124" s="127">
        <f t="shared" si="97"/>
        <v>95.554746826077292</v>
      </c>
      <c r="S124" s="127">
        <f t="shared" si="97"/>
        <v>95.791036252508633</v>
      </c>
      <c r="T124" s="127">
        <f t="shared" si="97"/>
        <v>96.024379205426541</v>
      </c>
      <c r="U124" s="127">
        <f t="shared" si="97"/>
        <v>96.254830456085188</v>
      </c>
      <c r="V124" s="127">
        <f t="shared" si="97"/>
        <v>96.482443426592951</v>
      </c>
      <c r="W124" s="127">
        <f t="shared" si="97"/>
        <v>96.707270231198976</v>
      </c>
      <c r="X124" s="124">
        <f t="shared" si="80"/>
        <v>95.315454762872136</v>
      </c>
      <c r="Y124" s="124">
        <f t="shared" si="81"/>
        <v>95.554746826077292</v>
      </c>
      <c r="Z124" s="124">
        <f t="shared" si="82"/>
        <v>95.791036252508633</v>
      </c>
      <c r="AA124" s="124">
        <f t="shared" si="83"/>
        <v>96.024379205426541</v>
      </c>
      <c r="AB124" s="124">
        <f t="shared" si="84"/>
        <v>96.254830456085188</v>
      </c>
      <c r="AC124" s="124">
        <f t="shared" si="85"/>
        <v>96.482443426592951</v>
      </c>
      <c r="AD124" s="124">
        <f t="shared" si="86"/>
        <v>96.707270231198976</v>
      </c>
      <c r="AE124" s="79"/>
      <c r="AF124" s="76" t="s">
        <v>39</v>
      </c>
      <c r="AG124" s="23" t="s">
        <v>39</v>
      </c>
      <c r="AH124" s="74" t="str">
        <f t="shared" si="87"/>
        <v>OK</v>
      </c>
    </row>
    <row r="125" spans="1:46" s="99" customFormat="1" ht="13">
      <c r="A125" s="3"/>
      <c r="B125" s="21" t="s">
        <v>31</v>
      </c>
      <c r="C125" s="129">
        <f t="shared" si="102"/>
        <v>87.660211658939744</v>
      </c>
      <c r="D125" s="129">
        <f t="shared" si="102"/>
        <v>89.141820885099293</v>
      </c>
      <c r="E125" s="129">
        <f t="shared" si="102"/>
        <v>90.387532147802958</v>
      </c>
      <c r="F125" s="129">
        <f t="shared" si="102"/>
        <v>89.863534824055037</v>
      </c>
      <c r="G125" s="129">
        <f t="shared" si="102"/>
        <v>91.111355633802802</v>
      </c>
      <c r="H125" s="129">
        <f t="shared" si="102"/>
        <v>90.977896143179024</v>
      </c>
      <c r="I125" s="129">
        <f t="shared" si="102"/>
        <v>95.21736722600653</v>
      </c>
      <c r="J125" s="130">
        <f t="shared" ref="J125:P125" si="104">J73/J99*100</f>
        <v>96.019348987201454</v>
      </c>
      <c r="K125" s="130">
        <f t="shared" si="104"/>
        <v>96.028602235968435</v>
      </c>
      <c r="L125" s="130">
        <f t="shared" si="104"/>
        <v>96.068296649050453</v>
      </c>
      <c r="M125" s="130">
        <f t="shared" si="104"/>
        <v>96.094017194815606</v>
      </c>
      <c r="N125" s="130">
        <f t="shared" si="104"/>
        <v>96.127938027762383</v>
      </c>
      <c r="O125" s="130">
        <f t="shared" si="104"/>
        <v>96.16461228699113</v>
      </c>
      <c r="P125" s="130">
        <f t="shared" si="104"/>
        <v>97.325349301397196</v>
      </c>
      <c r="Q125" s="126">
        <f>AVERAGE($H$125:$I$125)</f>
        <v>93.097631684592784</v>
      </c>
      <c r="R125" s="126">
        <f t="shared" ref="R125:W125" si="105">AVERAGE($H$125:$I$125)</f>
        <v>93.097631684592784</v>
      </c>
      <c r="S125" s="126">
        <f t="shared" si="105"/>
        <v>93.097631684592784</v>
      </c>
      <c r="T125" s="126">
        <f t="shared" si="105"/>
        <v>93.097631684592784</v>
      </c>
      <c r="U125" s="126">
        <f t="shared" si="105"/>
        <v>93.097631684592784</v>
      </c>
      <c r="V125" s="126">
        <f t="shared" si="105"/>
        <v>93.097631684592784</v>
      </c>
      <c r="W125" s="126">
        <f t="shared" si="105"/>
        <v>93.097631684592784</v>
      </c>
      <c r="X125" s="124">
        <f t="shared" si="80"/>
        <v>93.097631684592784</v>
      </c>
      <c r="Y125" s="124">
        <f t="shared" si="81"/>
        <v>93.097631684592784</v>
      </c>
      <c r="Z125" s="124">
        <f t="shared" si="82"/>
        <v>93.097631684592784</v>
      </c>
      <c r="AA125" s="124">
        <f t="shared" si="83"/>
        <v>93.097631684592784</v>
      </c>
      <c r="AB125" s="124">
        <f t="shared" si="84"/>
        <v>93.097631684592784</v>
      </c>
      <c r="AC125" s="124">
        <f t="shared" si="85"/>
        <v>93.097631684592784</v>
      </c>
      <c r="AD125" s="124">
        <f t="shared" si="86"/>
        <v>93.097631684592784</v>
      </c>
      <c r="AE125" s="79"/>
      <c r="AF125" s="76" t="s">
        <v>39</v>
      </c>
      <c r="AG125" s="23" t="s">
        <v>39</v>
      </c>
      <c r="AH125" s="74" t="str">
        <f t="shared" si="87"/>
        <v>OK</v>
      </c>
    </row>
    <row r="126" spans="1:46" s="99" customFormat="1" ht="13">
      <c r="A126" s="3"/>
      <c r="B126" s="21" t="s">
        <v>32</v>
      </c>
      <c r="C126" s="129">
        <f t="shared" si="102"/>
        <v>98.698029060566824</v>
      </c>
      <c r="D126" s="129">
        <f t="shared" si="102"/>
        <v>98.720250601673243</v>
      </c>
      <c r="E126" s="129">
        <f t="shared" si="102"/>
        <v>98.567507613640643</v>
      </c>
      <c r="F126" s="129">
        <f t="shared" si="102"/>
        <v>98.435165820137442</v>
      </c>
      <c r="G126" s="129">
        <f t="shared" si="102"/>
        <v>98.392682375969258</v>
      </c>
      <c r="H126" s="129">
        <f t="shared" si="102"/>
        <v>98.404197180019679</v>
      </c>
      <c r="I126" s="129">
        <f t="shared" si="102"/>
        <v>98.684634959320448</v>
      </c>
      <c r="J126" s="130">
        <f t="shared" ref="J126:P126" si="106">J74/J100*100</f>
        <v>98.686963422552481</v>
      </c>
      <c r="K126" s="130">
        <f t="shared" si="106"/>
        <v>98.68421052631578</v>
      </c>
      <c r="L126" s="130">
        <f t="shared" si="106"/>
        <v>98.687364035249416</v>
      </c>
      <c r="M126" s="130">
        <f t="shared" si="106"/>
        <v>98.685619346501753</v>
      </c>
      <c r="N126" s="130">
        <f t="shared" si="106"/>
        <v>98.685817939510599</v>
      </c>
      <c r="O126" s="130">
        <f t="shared" si="106"/>
        <v>98.685627297367532</v>
      </c>
      <c r="P126" s="130">
        <f t="shared" si="106"/>
        <v>98.685533420219684</v>
      </c>
      <c r="Q126" s="127">
        <f t="shared" si="97"/>
        <v>98.440135785242717</v>
      </c>
      <c r="R126" s="127">
        <f t="shared" si="97"/>
        <v>98.411173016268251</v>
      </c>
      <c r="S126" s="127">
        <f t="shared" si="97"/>
        <v>98.382419831703416</v>
      </c>
      <c r="T126" s="127">
        <f t="shared" si="97"/>
        <v>98.353873964813957</v>
      </c>
      <c r="U126" s="127">
        <f t="shared" si="97"/>
        <v>98.325533181435603</v>
      </c>
      <c r="V126" s="127">
        <f t="shared" si="97"/>
        <v>98.297395279391282</v>
      </c>
      <c r="W126" s="127">
        <f t="shared" si="97"/>
        <v>98.269458087920583</v>
      </c>
      <c r="X126" s="124">
        <f t="shared" si="80"/>
        <v>98.440135785242717</v>
      </c>
      <c r="Y126" s="124">
        <f t="shared" si="81"/>
        <v>98.411173016268251</v>
      </c>
      <c r="Z126" s="124">
        <f t="shared" si="82"/>
        <v>98.382419831703416</v>
      </c>
      <c r="AA126" s="124">
        <f t="shared" si="83"/>
        <v>98.353873964813957</v>
      </c>
      <c r="AB126" s="124">
        <f t="shared" si="84"/>
        <v>98.325533181435603</v>
      </c>
      <c r="AC126" s="124">
        <f t="shared" si="85"/>
        <v>98.297395279391282</v>
      </c>
      <c r="AD126" s="124">
        <f t="shared" si="86"/>
        <v>98.269458087920583</v>
      </c>
      <c r="AE126" s="80"/>
      <c r="AF126" s="76" t="s">
        <v>39</v>
      </c>
      <c r="AG126" s="23" t="s">
        <v>39</v>
      </c>
      <c r="AH126" s="74" t="str">
        <f t="shared" si="87"/>
        <v>OK</v>
      </c>
    </row>
    <row r="127" spans="1:46" s="99" customFormat="1" ht="13">
      <c r="A127" s="3"/>
      <c r="B127" s="21" t="s">
        <v>33</v>
      </c>
      <c r="C127" s="129">
        <f t="shared" si="102"/>
        <v>95.77006507592192</v>
      </c>
      <c r="D127" s="129">
        <f t="shared" si="102"/>
        <v>95.568039950062428</v>
      </c>
      <c r="E127" s="129">
        <f t="shared" si="102"/>
        <v>95.864039705218829</v>
      </c>
      <c r="F127" s="129">
        <f t="shared" si="102"/>
        <v>96.440332444723225</v>
      </c>
      <c r="G127" s="129">
        <f t="shared" si="102"/>
        <v>100</v>
      </c>
      <c r="H127" s="129">
        <f t="shared" si="102"/>
        <v>100</v>
      </c>
      <c r="I127" s="129">
        <f t="shared" si="102"/>
        <v>100</v>
      </c>
      <c r="J127" s="130"/>
      <c r="K127" s="130"/>
      <c r="L127" s="130"/>
      <c r="M127" s="130"/>
      <c r="N127" s="130"/>
      <c r="O127" s="130"/>
      <c r="P127" s="130"/>
      <c r="Q127" s="126">
        <f>AVERAGE($H$127:$I$127)</f>
        <v>100</v>
      </c>
      <c r="R127" s="126">
        <f t="shared" ref="R127:W127" si="107">AVERAGE($H$127:$I$127)</f>
        <v>100</v>
      </c>
      <c r="S127" s="126">
        <f t="shared" si="107"/>
        <v>100</v>
      </c>
      <c r="T127" s="126">
        <f t="shared" si="107"/>
        <v>100</v>
      </c>
      <c r="U127" s="126">
        <f t="shared" si="107"/>
        <v>100</v>
      </c>
      <c r="V127" s="126">
        <f t="shared" si="107"/>
        <v>100</v>
      </c>
      <c r="W127" s="126">
        <f t="shared" si="107"/>
        <v>100</v>
      </c>
      <c r="X127" s="124">
        <f t="shared" si="80"/>
        <v>100</v>
      </c>
      <c r="Y127" s="124">
        <f t="shared" si="81"/>
        <v>100</v>
      </c>
      <c r="Z127" s="124">
        <f t="shared" si="82"/>
        <v>100</v>
      </c>
      <c r="AA127" s="124">
        <f t="shared" si="83"/>
        <v>100</v>
      </c>
      <c r="AB127" s="124">
        <f t="shared" si="84"/>
        <v>100</v>
      </c>
      <c r="AC127" s="124">
        <f t="shared" si="85"/>
        <v>100</v>
      </c>
      <c r="AD127" s="124">
        <f t="shared" si="86"/>
        <v>100</v>
      </c>
      <c r="AE127" s="81"/>
      <c r="AF127" s="76" t="s">
        <v>39</v>
      </c>
      <c r="AG127" s="23" t="s">
        <v>39</v>
      </c>
      <c r="AH127" s="74" t="str">
        <f t="shared" si="87"/>
        <v>OK</v>
      </c>
    </row>
    <row r="128" spans="1:46" s="99" customFormat="1" ht="13">
      <c r="A128" s="3"/>
      <c r="B128" s="21" t="s">
        <v>34</v>
      </c>
      <c r="C128" s="129">
        <f t="shared" si="102"/>
        <v>24.538018782187208</v>
      </c>
      <c r="D128" s="129">
        <f t="shared" si="102"/>
        <v>17.018623860360009</v>
      </c>
      <c r="E128" s="129">
        <f t="shared" si="102"/>
        <v>19.018785902810119</v>
      </c>
      <c r="F128" s="129">
        <f t="shared" si="102"/>
        <v>18.900315143473208</v>
      </c>
      <c r="G128" s="129">
        <f t="shared" si="102"/>
        <v>45.500809622947024</v>
      </c>
      <c r="H128" s="129">
        <f t="shared" si="102"/>
        <v>53.624908176527086</v>
      </c>
      <c r="I128" s="129">
        <f t="shared" si="102"/>
        <v>56.799508132580634</v>
      </c>
      <c r="J128" s="130">
        <f t="shared" ref="J128:P128" si="108">J76/J102*100</f>
        <v>56.798407733864089</v>
      </c>
      <c r="K128" s="130">
        <f t="shared" si="108"/>
        <v>56.803320634559604</v>
      </c>
      <c r="L128" s="130">
        <f t="shared" si="108"/>
        <v>56.798850574712645</v>
      </c>
      <c r="M128" s="130">
        <f t="shared" si="108"/>
        <v>59.410944579993028</v>
      </c>
      <c r="N128" s="130">
        <f t="shared" si="108"/>
        <v>59.80677453148644</v>
      </c>
      <c r="O128" s="130">
        <f t="shared" si="108"/>
        <v>59.837752042795834</v>
      </c>
      <c r="P128" s="130">
        <f t="shared" si="108"/>
        <v>59.86584352368515</v>
      </c>
      <c r="Q128" s="126">
        <f>AVERAGE($H$128:$I$128)</f>
        <v>55.212208154553863</v>
      </c>
      <c r="R128" s="126">
        <f t="shared" ref="R128:W128" si="109">AVERAGE($H$128:$I$128)</f>
        <v>55.212208154553863</v>
      </c>
      <c r="S128" s="126">
        <f t="shared" si="109"/>
        <v>55.212208154553863</v>
      </c>
      <c r="T128" s="126">
        <f t="shared" si="109"/>
        <v>55.212208154553863</v>
      </c>
      <c r="U128" s="126">
        <f t="shared" si="109"/>
        <v>55.212208154553863</v>
      </c>
      <c r="V128" s="126">
        <f t="shared" si="109"/>
        <v>55.212208154553863</v>
      </c>
      <c r="W128" s="126">
        <f t="shared" si="109"/>
        <v>55.212208154553863</v>
      </c>
      <c r="X128" s="124">
        <f t="shared" si="80"/>
        <v>55.212208154553863</v>
      </c>
      <c r="Y128" s="124">
        <f t="shared" si="81"/>
        <v>55.212208154553863</v>
      </c>
      <c r="Z128" s="124">
        <f t="shared" si="82"/>
        <v>55.212208154553863</v>
      </c>
      <c r="AA128" s="124">
        <f t="shared" si="83"/>
        <v>55.212208154553863</v>
      </c>
      <c r="AB128" s="124">
        <f t="shared" si="84"/>
        <v>55.212208154553863</v>
      </c>
      <c r="AC128" s="124">
        <f t="shared" si="85"/>
        <v>55.212208154553863</v>
      </c>
      <c r="AD128" s="124">
        <f t="shared" si="86"/>
        <v>55.212208154553863</v>
      </c>
      <c r="AE128" s="82"/>
      <c r="AF128" s="76" t="s">
        <v>39</v>
      </c>
      <c r="AG128" s="23" t="s">
        <v>39</v>
      </c>
      <c r="AH128" s="74" t="str">
        <f t="shared" si="87"/>
        <v>OK</v>
      </c>
    </row>
    <row r="129" spans="1:46" s="99" customFormat="1" ht="13">
      <c r="A129" s="3"/>
      <c r="B129" s="21" t="s">
        <v>35</v>
      </c>
      <c r="C129" s="129">
        <f t="shared" si="102"/>
        <v>100</v>
      </c>
      <c r="D129" s="129">
        <f t="shared" si="102"/>
        <v>100</v>
      </c>
      <c r="E129" s="129">
        <f t="shared" si="102"/>
        <v>99.999999999999972</v>
      </c>
      <c r="F129" s="129">
        <f t="shared" si="102"/>
        <v>100</v>
      </c>
      <c r="G129" s="129">
        <f t="shared" si="102"/>
        <v>100</v>
      </c>
      <c r="H129" s="129">
        <f t="shared" si="102"/>
        <v>100</v>
      </c>
      <c r="I129" s="129">
        <f t="shared" si="102"/>
        <v>100</v>
      </c>
      <c r="J129" s="130">
        <f t="shared" ref="J129:P129" si="110">J77/J103*100</f>
        <v>100</v>
      </c>
      <c r="K129" s="130">
        <f t="shared" si="110"/>
        <v>100</v>
      </c>
      <c r="L129" s="130">
        <f t="shared" si="110"/>
        <v>100</v>
      </c>
      <c r="M129" s="130">
        <f t="shared" si="110"/>
        <v>100</v>
      </c>
      <c r="N129" s="130">
        <f t="shared" si="110"/>
        <v>100</v>
      </c>
      <c r="O129" s="130">
        <f t="shared" si="110"/>
        <v>100</v>
      </c>
      <c r="P129" s="130">
        <f t="shared" si="110"/>
        <v>100.00000000000003</v>
      </c>
      <c r="Q129" s="126">
        <f>AVERAGE($H$129:$I$129)</f>
        <v>100</v>
      </c>
      <c r="R129" s="126">
        <f t="shared" ref="R129:W129" si="111">AVERAGE($H$129:$I$129)</f>
        <v>100</v>
      </c>
      <c r="S129" s="126">
        <f t="shared" si="111"/>
        <v>100</v>
      </c>
      <c r="T129" s="126">
        <f t="shared" si="111"/>
        <v>100</v>
      </c>
      <c r="U129" s="126">
        <f t="shared" si="111"/>
        <v>100</v>
      </c>
      <c r="V129" s="126">
        <f t="shared" si="111"/>
        <v>100</v>
      </c>
      <c r="W129" s="126">
        <f t="shared" si="111"/>
        <v>100</v>
      </c>
      <c r="X129" s="124">
        <f t="shared" si="80"/>
        <v>100</v>
      </c>
      <c r="Y129" s="124">
        <f t="shared" si="81"/>
        <v>100</v>
      </c>
      <c r="Z129" s="124">
        <f t="shared" si="82"/>
        <v>100</v>
      </c>
      <c r="AA129" s="124">
        <f t="shared" si="83"/>
        <v>100</v>
      </c>
      <c r="AB129" s="124">
        <f t="shared" si="84"/>
        <v>100</v>
      </c>
      <c r="AC129" s="124">
        <f t="shared" si="85"/>
        <v>100</v>
      </c>
      <c r="AD129" s="124">
        <f t="shared" si="86"/>
        <v>100</v>
      </c>
      <c r="AE129" s="82"/>
      <c r="AF129" s="76" t="s">
        <v>39</v>
      </c>
      <c r="AG129" s="23" t="s">
        <v>39</v>
      </c>
      <c r="AH129" s="74" t="str">
        <f t="shared" si="87"/>
        <v>OK</v>
      </c>
    </row>
    <row r="130" spans="1:46" s="99" customFormat="1" ht="13">
      <c r="A130" s="3"/>
      <c r="B130" s="21" t="s">
        <v>36</v>
      </c>
      <c r="C130" s="129">
        <f t="shared" si="102"/>
        <v>83.202368627075046</v>
      </c>
      <c r="D130" s="129">
        <f t="shared" si="102"/>
        <v>83.192662856727907</v>
      </c>
      <c r="E130" s="129">
        <f t="shared" si="102"/>
        <v>82.666888187300529</v>
      </c>
      <c r="F130" s="129">
        <f t="shared" si="102"/>
        <v>86.675201258016671</v>
      </c>
      <c r="G130" s="129">
        <f t="shared" si="102"/>
        <v>86.753403815394222</v>
      </c>
      <c r="H130" s="129">
        <f t="shared" si="102"/>
        <v>87.119329228102814</v>
      </c>
      <c r="I130" s="129">
        <f t="shared" si="102"/>
        <v>87.632530365194782</v>
      </c>
      <c r="J130" s="130">
        <f t="shared" ref="J130:P130" si="112">J78/J104*100</f>
        <v>87.012394809932431</v>
      </c>
      <c r="K130" s="130">
        <f t="shared" si="112"/>
        <v>87.027585494369248</v>
      </c>
      <c r="L130" s="130">
        <f t="shared" si="112"/>
        <v>87.06212620529719</v>
      </c>
      <c r="M130" s="130">
        <f t="shared" si="112"/>
        <v>87.533495736906204</v>
      </c>
      <c r="N130" s="130">
        <f t="shared" si="112"/>
        <v>87.499999999999972</v>
      </c>
      <c r="O130" s="130">
        <f t="shared" si="112"/>
        <v>89.05222204395956</v>
      </c>
      <c r="P130" s="130">
        <f t="shared" si="112"/>
        <v>88.907298149195839</v>
      </c>
      <c r="Q130" s="127">
        <f t="shared" ref="Q130:W130" si="113">(Q78/Q104)*100</f>
        <v>88.949638886644252</v>
      </c>
      <c r="R130" s="127">
        <f t="shared" si="113"/>
        <v>89.863337634140848</v>
      </c>
      <c r="S130" s="127">
        <f t="shared" si="113"/>
        <v>90.780507616785229</v>
      </c>
      <c r="T130" s="127">
        <f t="shared" si="113"/>
        <v>91.701168653591537</v>
      </c>
      <c r="U130" s="127">
        <f t="shared" si="113"/>
        <v>92.625340714737121</v>
      </c>
      <c r="V130" s="127">
        <f t="shared" si="113"/>
        <v>93.553043923006527</v>
      </c>
      <c r="W130" s="127">
        <f t="shared" si="113"/>
        <v>94.484298555251939</v>
      </c>
      <c r="X130" s="124">
        <f t="shared" si="80"/>
        <v>88.949638886644252</v>
      </c>
      <c r="Y130" s="124">
        <f t="shared" si="81"/>
        <v>89.863337634140848</v>
      </c>
      <c r="Z130" s="124">
        <f t="shared" si="82"/>
        <v>90.780507616785229</v>
      </c>
      <c r="AA130" s="124">
        <f t="shared" si="83"/>
        <v>91.701168653591537</v>
      </c>
      <c r="AB130" s="124">
        <f t="shared" si="84"/>
        <v>92.625340714737121</v>
      </c>
      <c r="AC130" s="124">
        <f t="shared" si="85"/>
        <v>93.553043923006527</v>
      </c>
      <c r="AD130" s="124">
        <f t="shared" si="86"/>
        <v>94.484298555251939</v>
      </c>
      <c r="AE130" s="82"/>
      <c r="AF130" s="76" t="s">
        <v>39</v>
      </c>
      <c r="AG130" s="23" t="s">
        <v>39</v>
      </c>
      <c r="AH130" s="74" t="str">
        <f t="shared" si="87"/>
        <v>OK</v>
      </c>
    </row>
    <row r="131" spans="1:46" s="99" customFormat="1" ht="13">
      <c r="A131" s="3"/>
      <c r="B131" s="21" t="s">
        <v>37</v>
      </c>
      <c r="C131" s="129">
        <f t="shared" si="102"/>
        <v>60.482066034884497</v>
      </c>
      <c r="D131" s="129">
        <f t="shared" si="102"/>
        <v>64.888413698359898</v>
      </c>
      <c r="E131" s="129">
        <f t="shared" si="102"/>
        <v>68.143643915565363</v>
      </c>
      <c r="F131" s="129">
        <f t="shared" si="102"/>
        <v>65.358253415038163</v>
      </c>
      <c r="G131" s="129">
        <f t="shared" si="102"/>
        <v>63.932961826915033</v>
      </c>
      <c r="H131" s="129">
        <f t="shared" si="102"/>
        <v>69.656269358989718</v>
      </c>
      <c r="I131" s="129">
        <f t="shared" si="102"/>
        <v>72.1401977147259</v>
      </c>
      <c r="J131" s="130">
        <f t="shared" ref="J131:P131" si="114">J79/J105*100</f>
        <v>70.450442297379993</v>
      </c>
      <c r="K131" s="130">
        <f t="shared" si="114"/>
        <v>75.411277806518356</v>
      </c>
      <c r="L131" s="130">
        <f t="shared" si="114"/>
        <v>75.661287691455797</v>
      </c>
      <c r="M131" s="130">
        <f t="shared" si="114"/>
        <v>75.661287691455797</v>
      </c>
      <c r="N131" s="130">
        <f t="shared" si="114"/>
        <v>80.235708666174915</v>
      </c>
      <c r="O131" s="130">
        <f t="shared" si="114"/>
        <v>80.235708666174816</v>
      </c>
      <c r="P131" s="130">
        <f t="shared" si="114"/>
        <v>84.861818013489625</v>
      </c>
      <c r="Q131" s="126">
        <f>AVERAGE($H$131:$I$131)</f>
        <v>70.898233536857816</v>
      </c>
      <c r="R131" s="126">
        <f t="shared" ref="R131:W131" si="115">AVERAGE($H$131:$I$131)</f>
        <v>70.898233536857816</v>
      </c>
      <c r="S131" s="126">
        <f t="shared" si="115"/>
        <v>70.898233536857816</v>
      </c>
      <c r="T131" s="126">
        <f t="shared" si="115"/>
        <v>70.898233536857816</v>
      </c>
      <c r="U131" s="126">
        <f t="shared" si="115"/>
        <v>70.898233536857816</v>
      </c>
      <c r="V131" s="126">
        <f t="shared" si="115"/>
        <v>70.898233536857816</v>
      </c>
      <c r="W131" s="126">
        <f t="shared" si="115"/>
        <v>70.898233536857816</v>
      </c>
      <c r="X131" s="124">
        <f t="shared" si="80"/>
        <v>70.898233536857816</v>
      </c>
      <c r="Y131" s="124">
        <f t="shared" si="81"/>
        <v>70.898233536857816</v>
      </c>
      <c r="Z131" s="124">
        <f t="shared" si="82"/>
        <v>70.898233536857816</v>
      </c>
      <c r="AA131" s="124">
        <f t="shared" si="83"/>
        <v>70.898233536857816</v>
      </c>
      <c r="AB131" s="124">
        <f t="shared" si="84"/>
        <v>70.898233536857816</v>
      </c>
      <c r="AC131" s="124">
        <f t="shared" si="85"/>
        <v>70.898233536857816</v>
      </c>
      <c r="AD131" s="124">
        <f t="shared" si="86"/>
        <v>70.898233536857816</v>
      </c>
      <c r="AE131" s="82"/>
      <c r="AF131" s="76" t="s">
        <v>39</v>
      </c>
      <c r="AG131" s="23" t="s">
        <v>39</v>
      </c>
      <c r="AH131" s="74" t="str">
        <f t="shared" si="87"/>
        <v>OK</v>
      </c>
    </row>
    <row r="132" spans="1:46" s="99" customFormat="1" ht="13">
      <c r="A132" s="3"/>
      <c r="B132" s="22" t="s">
        <v>41</v>
      </c>
      <c r="C132" s="128">
        <f>SUM(C114:C131)</f>
        <v>1488.7132110703806</v>
      </c>
      <c r="D132" s="128">
        <f t="shared" ref="D132:W132" si="116">SUM(D114:D131)</f>
        <v>1491.5582721680028</v>
      </c>
      <c r="E132" s="128">
        <f t="shared" si="116"/>
        <v>1505.3614590624459</v>
      </c>
      <c r="F132" s="128">
        <f t="shared" si="116"/>
        <v>1506.360182645539</v>
      </c>
      <c r="G132" s="128">
        <f t="shared" si="116"/>
        <v>1538.3749391301585</v>
      </c>
      <c r="H132" s="128">
        <f t="shared" si="116"/>
        <v>1576.6359846706291</v>
      </c>
      <c r="I132" s="128">
        <f t="shared" si="116"/>
        <v>1588.1879355585311</v>
      </c>
      <c r="J132" s="128">
        <f t="shared" ref="J132:P132" si="117">SUM(J114:J131)</f>
        <v>1397.26502353411</v>
      </c>
      <c r="K132" s="128">
        <f t="shared" si="117"/>
        <v>1402.3587015476396</v>
      </c>
      <c r="L132" s="128">
        <f t="shared" si="117"/>
        <v>1402.7517486491151</v>
      </c>
      <c r="M132" s="128">
        <f t="shared" si="117"/>
        <v>1406.6133441543554</v>
      </c>
      <c r="N132" s="128">
        <f t="shared" si="117"/>
        <v>1412.8655166284448</v>
      </c>
      <c r="O132" s="128">
        <f t="shared" si="117"/>
        <v>1414.4660494149512</v>
      </c>
      <c r="P132" s="128">
        <f t="shared" si="117"/>
        <v>1423.311740288211</v>
      </c>
      <c r="Q132" s="128">
        <f t="shared" si="116"/>
        <v>1588.5682427362137</v>
      </c>
      <c r="R132" s="128">
        <f t="shared" si="116"/>
        <v>1593.376082646439</v>
      </c>
      <c r="S132" s="128">
        <f t="shared" si="116"/>
        <v>1598.1469025390941</v>
      </c>
      <c r="T132" s="128">
        <f t="shared" si="116"/>
        <v>1602.8817030884031</v>
      </c>
      <c r="U132" s="128">
        <f t="shared" si="116"/>
        <v>1607.5814558288987</v>
      </c>
      <c r="V132" s="128">
        <f t="shared" si="116"/>
        <v>1612.2471042850468</v>
      </c>
      <c r="W132" s="128">
        <f t="shared" si="116"/>
        <v>1616.8795650492484</v>
      </c>
      <c r="X132" s="125">
        <f t="shared" si="80"/>
        <v>1588.5682427362137</v>
      </c>
      <c r="Y132" s="125">
        <f t="shared" si="81"/>
        <v>1593.376082646439</v>
      </c>
      <c r="Z132" s="125">
        <f t="shared" si="82"/>
        <v>1598.1469025390941</v>
      </c>
      <c r="AA132" s="125">
        <f t="shared" si="83"/>
        <v>1602.8817030884031</v>
      </c>
      <c r="AB132" s="125">
        <f t="shared" si="84"/>
        <v>1607.5814558288987</v>
      </c>
      <c r="AC132" s="125">
        <f t="shared" si="85"/>
        <v>1612.2471042850468</v>
      </c>
      <c r="AD132" s="125">
        <f t="shared" si="86"/>
        <v>1616.8795650492484</v>
      </c>
      <c r="AE132" s="95"/>
      <c r="AF132" s="76" t="s">
        <v>39</v>
      </c>
      <c r="AG132" s="23" t="s">
        <v>39</v>
      </c>
      <c r="AH132" s="74" t="str">
        <f t="shared" si="87"/>
        <v>OK</v>
      </c>
    </row>
    <row r="133" spans="1:46">
      <c r="C133" s="6"/>
      <c r="X133" s="94"/>
      <c r="Y133" s="94"/>
      <c r="Z133" s="94"/>
      <c r="AA133" s="94"/>
      <c r="AB133" s="94"/>
      <c r="AC133" s="94"/>
      <c r="AD133" s="94"/>
      <c r="AF133" s="79"/>
      <c r="AG133" s="84"/>
      <c r="AH133" s="85"/>
    </row>
    <row r="134" spans="1:46" ht="18">
      <c r="A134" s="14" t="s">
        <v>65</v>
      </c>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row>
    <row r="135" spans="1:46">
      <c r="B135" s="7"/>
      <c r="C135" s="8"/>
      <c r="D135" s="8"/>
      <c r="E135" s="8"/>
      <c r="F135" s="8"/>
      <c r="G135" s="8"/>
      <c r="H135" s="8"/>
      <c r="I135" s="8"/>
      <c r="J135" s="8"/>
      <c r="K135" s="8"/>
      <c r="L135" s="8"/>
      <c r="M135" s="8"/>
      <c r="N135" s="8"/>
      <c r="O135" s="8"/>
      <c r="P135" s="8"/>
      <c r="Q135" s="8"/>
      <c r="R135" s="8"/>
      <c r="S135" s="8"/>
      <c r="T135" s="8"/>
      <c r="U135" s="8"/>
      <c r="V135" s="8"/>
      <c r="W135" s="8"/>
      <c r="X135" s="94"/>
      <c r="Y135" s="94"/>
      <c r="Z135" s="94"/>
      <c r="AA135" s="94"/>
      <c r="AB135" s="94"/>
      <c r="AC135" s="94"/>
      <c r="AD135" s="94"/>
      <c r="AF135" s="79"/>
      <c r="AG135" s="84"/>
      <c r="AH135" s="85"/>
    </row>
    <row r="136" spans="1:46">
      <c r="B136" s="18" t="s">
        <v>66</v>
      </c>
      <c r="X136" s="94"/>
      <c r="Y136" s="94"/>
      <c r="Z136" s="94"/>
      <c r="AA136" s="94"/>
      <c r="AB136" s="94"/>
      <c r="AC136" s="94"/>
      <c r="AD136" s="94"/>
      <c r="AF136" s="79"/>
      <c r="AG136" s="84"/>
      <c r="AH136" s="85"/>
    </row>
    <row r="137" spans="1:46" ht="15" customHeight="1">
      <c r="B137" s="17"/>
      <c r="C137" s="142" t="s">
        <v>69</v>
      </c>
      <c r="D137" s="142"/>
      <c r="E137" s="142"/>
      <c r="F137" s="142"/>
      <c r="G137" s="142"/>
      <c r="H137" s="142"/>
      <c r="I137" s="142"/>
      <c r="J137" s="67" t="s">
        <v>70</v>
      </c>
      <c r="K137" s="71"/>
      <c r="L137" s="71"/>
      <c r="M137" s="71"/>
      <c r="N137" s="71"/>
      <c r="O137" s="71"/>
      <c r="P137" s="72"/>
      <c r="Q137" s="160" t="s">
        <v>77</v>
      </c>
      <c r="R137" s="161"/>
      <c r="S137" s="161"/>
      <c r="T137" s="161"/>
      <c r="U137" s="161"/>
      <c r="V137" s="161"/>
      <c r="W137" s="162"/>
      <c r="X137" s="92" t="s">
        <v>0</v>
      </c>
      <c r="Y137" s="93"/>
      <c r="Z137" s="93"/>
      <c r="AA137" s="93"/>
      <c r="AB137" s="93"/>
      <c r="AC137" s="93"/>
      <c r="AD137" s="93"/>
      <c r="AE137" s="147"/>
      <c r="AF137" s="146" t="s">
        <v>0</v>
      </c>
      <c r="AG137" s="146" t="s">
        <v>81</v>
      </c>
      <c r="AH137" s="146" t="s">
        <v>40</v>
      </c>
    </row>
    <row r="138" spans="1:46" s="111" customFormat="1" ht="17.25" customHeight="1" thickBot="1">
      <c r="A138" s="48"/>
      <c r="B138" s="49"/>
      <c r="C138" s="50" t="s">
        <v>8</v>
      </c>
      <c r="D138" s="50" t="s">
        <v>9</v>
      </c>
      <c r="E138" s="50" t="s">
        <v>10</v>
      </c>
      <c r="F138" s="50" t="s">
        <v>11</v>
      </c>
      <c r="G138" s="50" t="s">
        <v>12</v>
      </c>
      <c r="H138" s="50" t="s">
        <v>13</v>
      </c>
      <c r="I138" s="50" t="s">
        <v>14</v>
      </c>
      <c r="J138" s="70" t="s">
        <v>15</v>
      </c>
      <c r="K138" s="70" t="s">
        <v>16</v>
      </c>
      <c r="L138" s="70" t="s">
        <v>17</v>
      </c>
      <c r="M138" s="70" t="s">
        <v>18</v>
      </c>
      <c r="N138" s="70" t="s">
        <v>19</v>
      </c>
      <c r="O138" s="70" t="s">
        <v>20</v>
      </c>
      <c r="P138" s="70" t="s">
        <v>21</v>
      </c>
      <c r="Q138" s="51" t="s">
        <v>15</v>
      </c>
      <c r="R138" s="51" t="s">
        <v>16</v>
      </c>
      <c r="S138" s="51" t="s">
        <v>17</v>
      </c>
      <c r="T138" s="51" t="s">
        <v>18</v>
      </c>
      <c r="U138" s="51" t="s">
        <v>19</v>
      </c>
      <c r="V138" s="51" t="s">
        <v>20</v>
      </c>
      <c r="W138" s="51" t="s">
        <v>21</v>
      </c>
      <c r="X138" s="75" t="s">
        <v>15</v>
      </c>
      <c r="Y138" s="75" t="s">
        <v>16</v>
      </c>
      <c r="Z138" s="75" t="s">
        <v>17</v>
      </c>
      <c r="AA138" s="75" t="s">
        <v>18</v>
      </c>
      <c r="AB138" s="75" t="s">
        <v>19</v>
      </c>
      <c r="AC138" s="75" t="s">
        <v>20</v>
      </c>
      <c r="AD138" s="75" t="s">
        <v>21</v>
      </c>
      <c r="AE138" s="147"/>
      <c r="AF138" s="146"/>
      <c r="AG138" s="146"/>
      <c r="AH138" s="146"/>
    </row>
    <row r="139" spans="1:46" s="112" customFormat="1" ht="13">
      <c r="A139" s="59"/>
      <c r="B139" s="61" t="s">
        <v>38</v>
      </c>
      <c r="C139" s="60">
        <v>1</v>
      </c>
      <c r="D139" s="60">
        <v>2</v>
      </c>
      <c r="E139" s="60">
        <v>3</v>
      </c>
      <c r="F139" s="60">
        <v>4</v>
      </c>
      <c r="G139" s="60">
        <v>5</v>
      </c>
      <c r="H139" s="60">
        <v>6</v>
      </c>
      <c r="I139" s="61">
        <v>7</v>
      </c>
      <c r="J139" s="62">
        <v>8</v>
      </c>
      <c r="K139" s="62">
        <v>9</v>
      </c>
      <c r="L139" s="62">
        <v>10</v>
      </c>
      <c r="M139" s="62">
        <v>11</v>
      </c>
      <c r="N139" s="62">
        <v>12</v>
      </c>
      <c r="O139" s="62">
        <v>13</v>
      </c>
      <c r="P139" s="62">
        <v>14</v>
      </c>
      <c r="Q139" s="63">
        <f>I139+1</f>
        <v>8</v>
      </c>
      <c r="R139" s="63">
        <f t="shared" ref="R139" si="118">Q139+1</f>
        <v>9</v>
      </c>
      <c r="S139" s="63">
        <f t="shared" ref="S139" si="119">R139+1</f>
        <v>10</v>
      </c>
      <c r="T139" s="63">
        <f t="shared" ref="T139" si="120">S139+1</f>
        <v>11</v>
      </c>
      <c r="U139" s="63">
        <f t="shared" ref="U139" si="121">T139+1</f>
        <v>12</v>
      </c>
      <c r="V139" s="63">
        <f t="shared" ref="V139" si="122">U139+1</f>
        <v>13</v>
      </c>
      <c r="W139" s="63">
        <f t="shared" ref="W139" si="123">V139+1</f>
        <v>14</v>
      </c>
      <c r="X139" s="91">
        <v>8</v>
      </c>
      <c r="Y139" s="91">
        <v>9</v>
      </c>
      <c r="Z139" s="91">
        <v>10</v>
      </c>
      <c r="AA139" s="91">
        <v>11</v>
      </c>
      <c r="AB139" s="91">
        <v>12</v>
      </c>
      <c r="AC139" s="91">
        <v>13</v>
      </c>
      <c r="AD139" s="91">
        <v>14</v>
      </c>
      <c r="AE139" s="78"/>
      <c r="AF139" s="90"/>
      <c r="AG139" s="90"/>
      <c r="AH139" s="90"/>
      <c r="AJ139" s="148" t="s">
        <v>84</v>
      </c>
      <c r="AK139" s="149"/>
      <c r="AL139" s="149"/>
      <c r="AM139" s="149"/>
      <c r="AN139" s="149"/>
      <c r="AO139" s="149"/>
      <c r="AP139" s="149"/>
      <c r="AQ139" s="149"/>
      <c r="AR139" s="149"/>
      <c r="AS139" s="149"/>
      <c r="AT139" s="150"/>
    </row>
    <row r="140" spans="1:46" s="99" customFormat="1" ht="13">
      <c r="A140" s="3"/>
      <c r="B140" s="21" t="s">
        <v>7</v>
      </c>
      <c r="C140" s="30">
        <v>4.9031223418861236</v>
      </c>
      <c r="D140" s="30">
        <v>4.9724700319536037</v>
      </c>
      <c r="E140" s="30">
        <v>5.046840584269102</v>
      </c>
      <c r="F140" s="30">
        <v>5.0365232033530694</v>
      </c>
      <c r="G140" s="30">
        <v>5.0468452221390256</v>
      </c>
      <c r="H140" s="30">
        <v>5.1425500399966575</v>
      </c>
      <c r="I140" s="30">
        <v>5.0218368484456191</v>
      </c>
      <c r="J140" s="36">
        <v>5.0218522653605122</v>
      </c>
      <c r="K140" s="36">
        <v>5.0218489812800087</v>
      </c>
      <c r="L140" s="36">
        <v>5.0218469628384792</v>
      </c>
      <c r="M140" s="36">
        <v>5.0218798151001529</v>
      </c>
      <c r="N140" s="36">
        <v>5.0448770994934842</v>
      </c>
      <c r="O140" s="36">
        <v>5.0448651854555404</v>
      </c>
      <c r="P140" s="36">
        <v>5.0528420686562514</v>
      </c>
      <c r="Q140" s="116">
        <f xml:space="preserve"> AVERAGE(C140:I140)</f>
        <v>5.0243126102918856</v>
      </c>
      <c r="R140" s="116">
        <f xml:space="preserve"> AVERAGE(C140:I140)</f>
        <v>5.0243126102918856</v>
      </c>
      <c r="S140" s="116">
        <f xml:space="preserve"> AVERAGE(C140:I140)</f>
        <v>5.0243126102918856</v>
      </c>
      <c r="T140" s="116">
        <f xml:space="preserve"> AVERAGE(C140:I140)</f>
        <v>5.0243126102918856</v>
      </c>
      <c r="U140" s="116">
        <f xml:space="preserve"> AVERAGE(C140:I140)</f>
        <v>5.0243126102918856</v>
      </c>
      <c r="V140" s="116">
        <f xml:space="preserve"> AVERAGE(C140:I140)</f>
        <v>5.0243126102918856</v>
      </c>
      <c r="W140" s="116">
        <f xml:space="preserve"> AVERAGE(C140:I140)</f>
        <v>5.0243126102918856</v>
      </c>
      <c r="X140" s="115">
        <f t="shared" ref="X140:X158" si="124" xml:space="preserve"> IF($AF140="Company forecast",J140, IF($AF140="Ofwat forecast",Q140))</f>
        <v>5.0243126102918856</v>
      </c>
      <c r="Y140" s="115">
        <f t="shared" ref="Y140:Y158" si="125" xml:space="preserve"> IF($AF140="Company forecast",K140, IF($AF140="Ofwat forecast",R140))</f>
        <v>5.0243126102918856</v>
      </c>
      <c r="Z140" s="115">
        <f t="shared" ref="Z140:Z158" si="126" xml:space="preserve"> IF($AF140="Company forecast",L140, IF($AF140="Ofwat forecast",S140))</f>
        <v>5.0243126102918856</v>
      </c>
      <c r="AA140" s="115">
        <f t="shared" ref="AA140:AA158" si="127" xml:space="preserve"> IF($AF140="Company forecast",M140, IF($AF140="Ofwat forecast",T140))</f>
        <v>5.0243126102918856</v>
      </c>
      <c r="AB140" s="115">
        <f t="shared" ref="AB140:AB158" si="128" xml:space="preserve"> IF($AF140="Company forecast",N140, IF($AF140="Ofwat forecast",U140))</f>
        <v>5.0243126102918856</v>
      </c>
      <c r="AC140" s="115">
        <f t="shared" ref="AC140:AC158" si="129" xml:space="preserve"> IF($AF140="Company forecast",O140, IF($AF140="Ofwat forecast",V140))</f>
        <v>5.0243126102918856</v>
      </c>
      <c r="AD140" s="115">
        <f t="shared" ref="AD140:AD158" si="130" xml:space="preserve"> IF($AF140="Company forecast",P140, IF($AF140="Ofwat forecast",W140))</f>
        <v>5.0243126102918856</v>
      </c>
      <c r="AE140" s="79"/>
      <c r="AF140" s="76" t="s">
        <v>39</v>
      </c>
      <c r="AG140" s="23" t="s">
        <v>39</v>
      </c>
      <c r="AH140" s="74" t="str">
        <f t="shared" ref="AH140:AH158" si="131" xml:space="preserve"> IF(AF140=AG140, "OK", "error")</f>
        <v>OK</v>
      </c>
      <c r="AJ140" s="151"/>
      <c r="AK140" s="152"/>
      <c r="AL140" s="152"/>
      <c r="AM140" s="152"/>
      <c r="AN140" s="152"/>
      <c r="AO140" s="152"/>
      <c r="AP140" s="152"/>
      <c r="AQ140" s="152"/>
      <c r="AR140" s="152"/>
      <c r="AS140" s="152"/>
      <c r="AT140" s="153"/>
    </row>
    <row r="141" spans="1:46" s="99" customFormat="1" ht="13">
      <c r="A141" s="3"/>
      <c r="B141" s="21" t="s">
        <v>22</v>
      </c>
      <c r="C141" s="30">
        <v>5.2874040584586268</v>
      </c>
      <c r="D141" s="30">
        <v>5.2832218430034121</v>
      </c>
      <c r="E141" s="30">
        <v>5.2855657787950356</v>
      </c>
      <c r="F141" s="30">
        <v>5.2843074307521194</v>
      </c>
      <c r="G141" s="30">
        <v>5.2892458933444182</v>
      </c>
      <c r="H141" s="30">
        <v>5.2963342963342965</v>
      </c>
      <c r="I141" s="30">
        <v>5.2933208905479265</v>
      </c>
      <c r="J141" s="36">
        <v>5.2920134663385952</v>
      </c>
      <c r="K141" s="36">
        <v>5.2924189968930317</v>
      </c>
      <c r="L141" s="36">
        <v>5.2931088383725609</v>
      </c>
      <c r="M141" s="36">
        <v>5.2936523630611028</v>
      </c>
      <c r="N141" s="36">
        <v>5.2942240552811981</v>
      </c>
      <c r="O141" s="36">
        <v>5.2946504979880196</v>
      </c>
      <c r="P141" s="36">
        <v>5.2951894976959784</v>
      </c>
      <c r="Q141" s="116">
        <f t="shared" ref="Q141:Q156" si="132" xml:space="preserve"> AVERAGE(C141:I141)</f>
        <v>5.2884857416051201</v>
      </c>
      <c r="R141" s="116">
        <f t="shared" ref="R141:R156" si="133" xml:space="preserve"> AVERAGE(C141:I141)</f>
        <v>5.2884857416051201</v>
      </c>
      <c r="S141" s="116">
        <f t="shared" ref="S141:S156" si="134" xml:space="preserve"> AVERAGE(C141:I141)</f>
        <v>5.2884857416051201</v>
      </c>
      <c r="T141" s="116">
        <f t="shared" ref="T141:T156" si="135" xml:space="preserve"> AVERAGE(C141:I141)</f>
        <v>5.2884857416051201</v>
      </c>
      <c r="U141" s="116">
        <f t="shared" ref="U141:U156" si="136" xml:space="preserve"> AVERAGE(C141:I141)</f>
        <v>5.2884857416051201</v>
      </c>
      <c r="V141" s="116">
        <f t="shared" ref="V141:V156" si="137" xml:space="preserve"> AVERAGE(C141:I141)</f>
        <v>5.2884857416051201</v>
      </c>
      <c r="W141" s="116">
        <f t="shared" ref="W141:W156" si="138" xml:space="preserve"> AVERAGE(C141:I141)</f>
        <v>5.2884857416051201</v>
      </c>
      <c r="X141" s="115">
        <f t="shared" si="124"/>
        <v>5.2884857416051201</v>
      </c>
      <c r="Y141" s="115">
        <f t="shared" si="125"/>
        <v>5.2884857416051201</v>
      </c>
      <c r="Z141" s="115">
        <f t="shared" si="126"/>
        <v>5.2884857416051201</v>
      </c>
      <c r="AA141" s="115">
        <f t="shared" si="127"/>
        <v>5.2884857416051201</v>
      </c>
      <c r="AB141" s="115">
        <f t="shared" si="128"/>
        <v>5.2884857416051201</v>
      </c>
      <c r="AC141" s="115">
        <f t="shared" si="129"/>
        <v>5.2884857416051201</v>
      </c>
      <c r="AD141" s="115">
        <f t="shared" si="130"/>
        <v>5.2884857416051201</v>
      </c>
      <c r="AE141" s="79"/>
      <c r="AF141" s="76" t="s">
        <v>39</v>
      </c>
      <c r="AG141" s="23" t="s">
        <v>39</v>
      </c>
      <c r="AH141" s="74" t="str">
        <f t="shared" si="131"/>
        <v>OK</v>
      </c>
      <c r="AJ141" s="151"/>
      <c r="AK141" s="152"/>
      <c r="AL141" s="152"/>
      <c r="AM141" s="152"/>
      <c r="AN141" s="152"/>
      <c r="AO141" s="152"/>
      <c r="AP141" s="152"/>
      <c r="AQ141" s="152"/>
      <c r="AR141" s="152"/>
      <c r="AS141" s="152"/>
      <c r="AT141" s="153"/>
    </row>
    <row r="142" spans="1:46" s="99" customFormat="1" ht="13">
      <c r="A142" s="3"/>
      <c r="B142" s="21" t="s">
        <v>23</v>
      </c>
      <c r="C142" s="30">
        <v>4.4261447690149209</v>
      </c>
      <c r="D142" s="30">
        <v>4.4989080875655203</v>
      </c>
      <c r="E142" s="30">
        <v>4.5222175247084406</v>
      </c>
      <c r="F142" s="30">
        <v>4.7443353538076973</v>
      </c>
      <c r="G142" s="30">
        <v>4.7655092003984123</v>
      </c>
      <c r="H142" s="30">
        <v>5.2419961580276517</v>
      </c>
      <c r="I142" s="30">
        <v>5.0657937678665457</v>
      </c>
      <c r="J142" s="36">
        <v>5.0034745958079627</v>
      </c>
      <c r="K142" s="36">
        <v>5.0034745958079627</v>
      </c>
      <c r="L142" s="36">
        <v>5.0034745958079627</v>
      </c>
      <c r="M142" s="36">
        <v>4.9757497567064419</v>
      </c>
      <c r="N142" s="36">
        <v>4.9757497567064419</v>
      </c>
      <c r="O142" s="36">
        <v>4.9757497567064437</v>
      </c>
      <c r="P142" s="36">
        <v>4.975749756706441</v>
      </c>
      <c r="Q142" s="133">
        <f>AVERAGE($G$142:$I$142)</f>
        <v>5.0244330420975372</v>
      </c>
      <c r="R142" s="133">
        <f t="shared" ref="R142:W142" si="139">AVERAGE($G$142:$I$142)</f>
        <v>5.0244330420975372</v>
      </c>
      <c r="S142" s="133">
        <f t="shared" si="139"/>
        <v>5.0244330420975372</v>
      </c>
      <c r="T142" s="133">
        <f t="shared" si="139"/>
        <v>5.0244330420975372</v>
      </c>
      <c r="U142" s="133">
        <f t="shared" si="139"/>
        <v>5.0244330420975372</v>
      </c>
      <c r="V142" s="133">
        <f t="shared" si="139"/>
        <v>5.0244330420975372</v>
      </c>
      <c r="W142" s="133">
        <f t="shared" si="139"/>
        <v>5.0244330420975372</v>
      </c>
      <c r="X142" s="115">
        <f t="shared" si="124"/>
        <v>5.0244330420975372</v>
      </c>
      <c r="Y142" s="115">
        <f t="shared" si="125"/>
        <v>5.0244330420975372</v>
      </c>
      <c r="Z142" s="115">
        <f t="shared" si="126"/>
        <v>5.0244330420975372</v>
      </c>
      <c r="AA142" s="115">
        <f t="shared" si="127"/>
        <v>5.0244330420975372</v>
      </c>
      <c r="AB142" s="115">
        <f t="shared" si="128"/>
        <v>5.0244330420975372</v>
      </c>
      <c r="AC142" s="115">
        <f t="shared" si="129"/>
        <v>5.0244330420975372</v>
      </c>
      <c r="AD142" s="115">
        <f t="shared" si="130"/>
        <v>5.0244330420975372</v>
      </c>
      <c r="AE142" s="79"/>
      <c r="AF142" s="76" t="s">
        <v>39</v>
      </c>
      <c r="AG142" s="23" t="s">
        <v>39</v>
      </c>
      <c r="AH142" s="74" t="str">
        <f t="shared" si="131"/>
        <v>OK</v>
      </c>
      <c r="AJ142" s="151"/>
      <c r="AK142" s="152"/>
      <c r="AL142" s="152"/>
      <c r="AM142" s="152"/>
      <c r="AN142" s="152"/>
      <c r="AO142" s="152"/>
      <c r="AP142" s="152"/>
      <c r="AQ142" s="152"/>
      <c r="AR142" s="152"/>
      <c r="AS142" s="152"/>
      <c r="AT142" s="153"/>
    </row>
    <row r="143" spans="1:46" s="99" customFormat="1" ht="13">
      <c r="A143" s="3"/>
      <c r="B143" s="21" t="s">
        <v>24</v>
      </c>
      <c r="C143" s="30">
        <v>4.3197195093225105</v>
      </c>
      <c r="D143" s="30">
        <v>4.358173896571321</v>
      </c>
      <c r="E143" s="30">
        <v>4.4250240501325697</v>
      </c>
      <c r="F143" s="30">
        <v>4.4420984638985885</v>
      </c>
      <c r="G143" s="30">
        <v>4.4175401707544752</v>
      </c>
      <c r="H143" s="30">
        <v>4.4531768829382985</v>
      </c>
      <c r="I143" s="30">
        <v>4.8734343326967409</v>
      </c>
      <c r="J143" s="36">
        <v>4.8734078066429198</v>
      </c>
      <c r="K143" s="36">
        <v>4.8734356113435604</v>
      </c>
      <c r="L143" s="36">
        <v>4.8734189271563544</v>
      </c>
      <c r="M143" s="36">
        <v>4.8734581561375503</v>
      </c>
      <c r="N143" s="36">
        <v>4.8992943821967199</v>
      </c>
      <c r="O143" s="36">
        <v>4.8993434590886817</v>
      </c>
      <c r="P143" s="36">
        <v>4.9729158017515775</v>
      </c>
      <c r="Q143" s="116">
        <f t="shared" si="132"/>
        <v>4.4698810437592149</v>
      </c>
      <c r="R143" s="116">
        <f t="shared" si="133"/>
        <v>4.4698810437592149</v>
      </c>
      <c r="S143" s="116">
        <f t="shared" si="134"/>
        <v>4.4698810437592149</v>
      </c>
      <c r="T143" s="116">
        <f t="shared" si="135"/>
        <v>4.4698810437592149</v>
      </c>
      <c r="U143" s="116">
        <f t="shared" si="136"/>
        <v>4.4698810437592149</v>
      </c>
      <c r="V143" s="116">
        <f t="shared" si="137"/>
        <v>4.4698810437592149</v>
      </c>
      <c r="W143" s="116">
        <f t="shared" si="138"/>
        <v>4.4698810437592149</v>
      </c>
      <c r="X143" s="115">
        <f t="shared" si="124"/>
        <v>4.4698810437592149</v>
      </c>
      <c r="Y143" s="115">
        <f t="shared" si="125"/>
        <v>4.4698810437592149</v>
      </c>
      <c r="Z143" s="115">
        <f t="shared" si="126"/>
        <v>4.4698810437592149</v>
      </c>
      <c r="AA143" s="115">
        <f t="shared" si="127"/>
        <v>4.4698810437592149</v>
      </c>
      <c r="AB143" s="115">
        <f t="shared" si="128"/>
        <v>4.4698810437592149</v>
      </c>
      <c r="AC143" s="115">
        <f t="shared" si="129"/>
        <v>4.4698810437592149</v>
      </c>
      <c r="AD143" s="115">
        <f t="shared" si="130"/>
        <v>4.4698810437592149</v>
      </c>
      <c r="AE143" s="79"/>
      <c r="AF143" s="76" t="s">
        <v>39</v>
      </c>
      <c r="AG143" s="23" t="s">
        <v>39</v>
      </c>
      <c r="AH143" s="74" t="str">
        <f t="shared" si="131"/>
        <v>OK</v>
      </c>
      <c r="AJ143" s="151"/>
      <c r="AK143" s="152"/>
      <c r="AL143" s="152"/>
      <c r="AM143" s="152"/>
      <c r="AN143" s="152"/>
      <c r="AO143" s="152"/>
      <c r="AP143" s="152"/>
      <c r="AQ143" s="152"/>
      <c r="AR143" s="152"/>
      <c r="AS143" s="152"/>
      <c r="AT143" s="153"/>
    </row>
    <row r="144" spans="1:46" s="99" customFormat="1" ht="13">
      <c r="A144" s="3"/>
      <c r="B144" s="21" t="s">
        <v>68</v>
      </c>
      <c r="C144" s="30">
        <v>4.3701255082482442</v>
      </c>
      <c r="D144" s="30">
        <v>4.3630160013837234</v>
      </c>
      <c r="E144" s="30">
        <v>4.3819275750498203</v>
      </c>
      <c r="F144" s="30">
        <v>4.415053151316803</v>
      </c>
      <c r="G144" s="30">
        <v>4.4603536150045056</v>
      </c>
      <c r="H144" s="30">
        <v>4.5634765795590395</v>
      </c>
      <c r="I144" s="30">
        <v>4.637437514728223</v>
      </c>
      <c r="J144" s="36">
        <v>4.6626237093600995</v>
      </c>
      <c r="K144" s="36">
        <v>4.6631626032246132</v>
      </c>
      <c r="L144" s="36">
        <v>4.6636867651029892</v>
      </c>
      <c r="M144" s="36">
        <v>4.7109531441554555</v>
      </c>
      <c r="N144" s="36">
        <v>4.7348372552583839</v>
      </c>
      <c r="O144" s="36">
        <v>4.7344991940768493</v>
      </c>
      <c r="P144" s="36">
        <v>4.7357491820961064</v>
      </c>
      <c r="Q144" s="116">
        <f t="shared" si="132"/>
        <v>4.455912849327194</v>
      </c>
      <c r="R144" s="116">
        <f t="shared" si="133"/>
        <v>4.455912849327194</v>
      </c>
      <c r="S144" s="116">
        <f t="shared" si="134"/>
        <v>4.455912849327194</v>
      </c>
      <c r="T144" s="116">
        <f t="shared" si="135"/>
        <v>4.455912849327194</v>
      </c>
      <c r="U144" s="116">
        <f t="shared" si="136"/>
        <v>4.455912849327194</v>
      </c>
      <c r="V144" s="116">
        <f t="shared" si="137"/>
        <v>4.455912849327194</v>
      </c>
      <c r="W144" s="116">
        <f t="shared" si="138"/>
        <v>4.455912849327194</v>
      </c>
      <c r="X144" s="115">
        <f t="shared" si="124"/>
        <v>4.455912849327194</v>
      </c>
      <c r="Y144" s="115">
        <f t="shared" si="125"/>
        <v>4.455912849327194</v>
      </c>
      <c r="Z144" s="115">
        <f t="shared" si="126"/>
        <v>4.455912849327194</v>
      </c>
      <c r="AA144" s="115">
        <f t="shared" si="127"/>
        <v>4.455912849327194</v>
      </c>
      <c r="AB144" s="115">
        <f t="shared" si="128"/>
        <v>4.455912849327194</v>
      </c>
      <c r="AC144" s="115">
        <f t="shared" si="129"/>
        <v>4.455912849327194</v>
      </c>
      <c r="AD144" s="115">
        <f t="shared" si="130"/>
        <v>4.455912849327194</v>
      </c>
      <c r="AE144" s="79"/>
      <c r="AF144" s="76" t="s">
        <v>39</v>
      </c>
      <c r="AG144" s="23" t="s">
        <v>39</v>
      </c>
      <c r="AH144" s="74" t="str">
        <f t="shared" si="131"/>
        <v>OK</v>
      </c>
      <c r="AJ144" s="151"/>
      <c r="AK144" s="152"/>
      <c r="AL144" s="152"/>
      <c r="AM144" s="152"/>
      <c r="AN144" s="152"/>
      <c r="AO144" s="152"/>
      <c r="AP144" s="152"/>
      <c r="AQ144" s="152"/>
      <c r="AR144" s="152"/>
      <c r="AS144" s="152"/>
      <c r="AT144" s="153"/>
    </row>
    <row r="145" spans="1:46" s="99" customFormat="1" ht="13">
      <c r="A145" s="3"/>
      <c r="B145" s="21" t="s">
        <v>25</v>
      </c>
      <c r="C145" s="30">
        <v>4.3552873645644503</v>
      </c>
      <c r="D145" s="30">
        <v>4.3480021085881777</v>
      </c>
      <c r="E145" s="30">
        <v>4.3669140303342147</v>
      </c>
      <c r="F145" s="30">
        <v>4.4008562124115773</v>
      </c>
      <c r="G145" s="30">
        <v>4.4425361355962663</v>
      </c>
      <c r="H145" s="30">
        <v>4.5492848653426403</v>
      </c>
      <c r="I145" s="30">
        <v>4.6259581971889423</v>
      </c>
      <c r="J145" s="36">
        <v>0</v>
      </c>
      <c r="K145" s="36">
        <v>0</v>
      </c>
      <c r="L145" s="36">
        <v>0</v>
      </c>
      <c r="M145" s="36">
        <v>0</v>
      </c>
      <c r="N145" s="36">
        <v>0</v>
      </c>
      <c r="O145" s="36">
        <v>0</v>
      </c>
      <c r="P145" s="36">
        <v>0</v>
      </c>
      <c r="Q145" s="116">
        <f t="shared" si="132"/>
        <v>4.4412627020037529</v>
      </c>
      <c r="R145" s="116">
        <f t="shared" si="133"/>
        <v>4.4412627020037529</v>
      </c>
      <c r="S145" s="116">
        <f t="shared" si="134"/>
        <v>4.4412627020037529</v>
      </c>
      <c r="T145" s="116">
        <f t="shared" si="135"/>
        <v>4.4412627020037529</v>
      </c>
      <c r="U145" s="116">
        <f t="shared" si="136"/>
        <v>4.4412627020037529</v>
      </c>
      <c r="V145" s="116">
        <f t="shared" si="137"/>
        <v>4.4412627020037529</v>
      </c>
      <c r="W145" s="116">
        <f t="shared" si="138"/>
        <v>4.4412627020037529</v>
      </c>
      <c r="X145" s="115">
        <f t="shared" si="124"/>
        <v>4.4412627020037529</v>
      </c>
      <c r="Y145" s="115">
        <f t="shared" si="125"/>
        <v>4.4412627020037529</v>
      </c>
      <c r="Z145" s="115">
        <f t="shared" si="126"/>
        <v>4.4412627020037529</v>
      </c>
      <c r="AA145" s="115">
        <f t="shared" si="127"/>
        <v>4.4412627020037529</v>
      </c>
      <c r="AB145" s="115">
        <f t="shared" si="128"/>
        <v>4.4412627020037529</v>
      </c>
      <c r="AC145" s="115">
        <f t="shared" si="129"/>
        <v>4.4412627020037529</v>
      </c>
      <c r="AD145" s="115">
        <f t="shared" si="130"/>
        <v>4.4412627020037529</v>
      </c>
      <c r="AE145" s="79"/>
      <c r="AF145" s="76" t="s">
        <v>39</v>
      </c>
      <c r="AG145" s="23" t="s">
        <v>39</v>
      </c>
      <c r="AH145" s="74" t="str">
        <f t="shared" si="131"/>
        <v>OK</v>
      </c>
      <c r="AJ145" s="151"/>
      <c r="AK145" s="152"/>
      <c r="AL145" s="152"/>
      <c r="AM145" s="152"/>
      <c r="AN145" s="152"/>
      <c r="AO145" s="152"/>
      <c r="AP145" s="152"/>
      <c r="AQ145" s="152"/>
      <c r="AR145" s="152"/>
      <c r="AS145" s="152"/>
      <c r="AT145" s="153"/>
    </row>
    <row r="146" spans="1:46" s="99" customFormat="1" ht="13">
      <c r="A146" s="3"/>
      <c r="B146" s="21" t="s">
        <v>26</v>
      </c>
      <c r="C146" s="30">
        <v>4.393287812287344</v>
      </c>
      <c r="D146" s="30">
        <v>4.4128573452697646</v>
      </c>
      <c r="E146" s="30">
        <v>4.4397274401130904</v>
      </c>
      <c r="F146" s="30">
        <v>4.7755426060379405</v>
      </c>
      <c r="G146" s="30">
        <v>4.8805829879856537</v>
      </c>
      <c r="H146" s="30">
        <v>4.9308406057052192</v>
      </c>
      <c r="I146" s="30">
        <v>5.0120100502512557</v>
      </c>
      <c r="J146" s="36">
        <v>5.076852073433388</v>
      </c>
      <c r="K146" s="36">
        <v>5.2442446907057336</v>
      </c>
      <c r="L146" s="36">
        <v>5.2449764261730376</v>
      </c>
      <c r="M146" s="36">
        <v>5.2629015525820693</v>
      </c>
      <c r="N146" s="36">
        <v>5.2633337480228199</v>
      </c>
      <c r="O146" s="36">
        <v>5.3150987432675043</v>
      </c>
      <c r="P146" s="36">
        <v>5.4517853906108398</v>
      </c>
      <c r="Q146" s="133">
        <f>AVERAGE($G$146:$I$146)</f>
        <v>4.9411445479807092</v>
      </c>
      <c r="R146" s="133">
        <f t="shared" ref="R146:W146" si="140">AVERAGE($G$146:$I$146)</f>
        <v>4.9411445479807092</v>
      </c>
      <c r="S146" s="133">
        <f t="shared" si="140"/>
        <v>4.9411445479807092</v>
      </c>
      <c r="T146" s="133">
        <f t="shared" si="140"/>
        <v>4.9411445479807092</v>
      </c>
      <c r="U146" s="133">
        <f t="shared" si="140"/>
        <v>4.9411445479807092</v>
      </c>
      <c r="V146" s="133">
        <f t="shared" si="140"/>
        <v>4.9411445479807092</v>
      </c>
      <c r="W146" s="133">
        <f t="shared" si="140"/>
        <v>4.9411445479807092</v>
      </c>
      <c r="X146" s="115">
        <f t="shared" si="124"/>
        <v>4.9411445479807092</v>
      </c>
      <c r="Y146" s="115">
        <f t="shared" si="125"/>
        <v>4.9411445479807092</v>
      </c>
      <c r="Z146" s="115">
        <f t="shared" si="126"/>
        <v>4.9411445479807092</v>
      </c>
      <c r="AA146" s="115">
        <f t="shared" si="127"/>
        <v>4.9411445479807092</v>
      </c>
      <c r="AB146" s="115">
        <f t="shared" si="128"/>
        <v>4.9411445479807092</v>
      </c>
      <c r="AC146" s="115">
        <f t="shared" si="129"/>
        <v>4.9411445479807092</v>
      </c>
      <c r="AD146" s="115">
        <f t="shared" si="130"/>
        <v>4.9411445479807092</v>
      </c>
      <c r="AE146" s="79"/>
      <c r="AF146" s="76" t="s">
        <v>39</v>
      </c>
      <c r="AG146" s="23" t="s">
        <v>39</v>
      </c>
      <c r="AH146" s="74" t="str">
        <f t="shared" si="131"/>
        <v>OK</v>
      </c>
      <c r="AJ146" s="151"/>
      <c r="AK146" s="152"/>
      <c r="AL146" s="152"/>
      <c r="AM146" s="152"/>
      <c r="AN146" s="152"/>
      <c r="AO146" s="152"/>
      <c r="AP146" s="152"/>
      <c r="AQ146" s="152"/>
      <c r="AR146" s="152"/>
      <c r="AS146" s="152"/>
      <c r="AT146" s="153"/>
    </row>
    <row r="147" spans="1:46" s="99" customFormat="1" ht="13">
      <c r="A147" s="3"/>
      <c r="B147" s="21" t="s">
        <v>27</v>
      </c>
      <c r="C147" s="30">
        <v>5.5177709639739332</v>
      </c>
      <c r="D147" s="30">
        <v>5.5411847137703054</v>
      </c>
      <c r="E147" s="30">
        <v>5.5434505591807666</v>
      </c>
      <c r="F147" s="30">
        <v>5.5412058328441542</v>
      </c>
      <c r="G147" s="30">
        <v>5.5096492040842806</v>
      </c>
      <c r="H147" s="30">
        <v>5.5472905708597064</v>
      </c>
      <c r="I147" s="30">
        <v>5.5749997249331598</v>
      </c>
      <c r="J147" s="36">
        <v>5.5749997249331598</v>
      </c>
      <c r="K147" s="36">
        <v>5.5749997249331598</v>
      </c>
      <c r="L147" s="36">
        <v>5.5749997249331598</v>
      </c>
      <c r="M147" s="36">
        <v>5.5749997249331598</v>
      </c>
      <c r="N147" s="36">
        <v>5.5749997249331598</v>
      </c>
      <c r="O147" s="36">
        <v>5.5749997249331598</v>
      </c>
      <c r="P147" s="36">
        <v>5.5749997249331598</v>
      </c>
      <c r="Q147" s="116">
        <f t="shared" si="132"/>
        <v>5.5393645099494719</v>
      </c>
      <c r="R147" s="116">
        <f t="shared" si="133"/>
        <v>5.5393645099494719</v>
      </c>
      <c r="S147" s="116">
        <f t="shared" si="134"/>
        <v>5.5393645099494719</v>
      </c>
      <c r="T147" s="116">
        <f t="shared" si="135"/>
        <v>5.5393645099494719</v>
      </c>
      <c r="U147" s="116">
        <f t="shared" si="136"/>
        <v>5.5393645099494719</v>
      </c>
      <c r="V147" s="116">
        <f t="shared" si="137"/>
        <v>5.5393645099494719</v>
      </c>
      <c r="W147" s="116">
        <f t="shared" si="138"/>
        <v>5.5393645099494719</v>
      </c>
      <c r="X147" s="115">
        <f t="shared" si="124"/>
        <v>5.5393645099494719</v>
      </c>
      <c r="Y147" s="115">
        <f t="shared" si="125"/>
        <v>5.5393645099494719</v>
      </c>
      <c r="Z147" s="115">
        <f t="shared" si="126"/>
        <v>5.5393645099494719</v>
      </c>
      <c r="AA147" s="115">
        <f t="shared" si="127"/>
        <v>5.5393645099494719</v>
      </c>
      <c r="AB147" s="115">
        <f t="shared" si="128"/>
        <v>5.5393645099494719</v>
      </c>
      <c r="AC147" s="115">
        <f t="shared" si="129"/>
        <v>5.5393645099494719</v>
      </c>
      <c r="AD147" s="115">
        <f t="shared" si="130"/>
        <v>5.5393645099494719</v>
      </c>
      <c r="AE147" s="79"/>
      <c r="AF147" s="76" t="s">
        <v>39</v>
      </c>
      <c r="AG147" s="23" t="s">
        <v>39</v>
      </c>
      <c r="AH147" s="74" t="str">
        <f t="shared" si="131"/>
        <v>OK</v>
      </c>
      <c r="AJ147" s="151"/>
      <c r="AK147" s="152"/>
      <c r="AL147" s="152"/>
      <c r="AM147" s="152"/>
      <c r="AN147" s="152"/>
      <c r="AO147" s="152"/>
      <c r="AP147" s="152"/>
      <c r="AQ147" s="152"/>
      <c r="AR147" s="152"/>
      <c r="AS147" s="152"/>
      <c r="AT147" s="153"/>
    </row>
    <row r="148" spans="1:46" s="99" customFormat="1" ht="13">
      <c r="A148" s="3"/>
      <c r="B148" s="21" t="s">
        <v>28</v>
      </c>
      <c r="C148" s="30">
        <v>5.0274690090133625</v>
      </c>
      <c r="D148" s="30">
        <v>5.0071969554240923</v>
      </c>
      <c r="E148" s="30">
        <v>4.9897134000774939</v>
      </c>
      <c r="F148" s="30">
        <v>5.0171537722068944</v>
      </c>
      <c r="G148" s="30">
        <v>5.2590339487940074</v>
      </c>
      <c r="H148" s="30">
        <v>5.2832640979080114</v>
      </c>
      <c r="I148" s="30">
        <v>5.53179587831207</v>
      </c>
      <c r="J148" s="36">
        <v>5.5317934272300473</v>
      </c>
      <c r="K148" s="36">
        <v>5.5317912559956923</v>
      </c>
      <c r="L148" s="36">
        <v>5.5317876030241449</v>
      </c>
      <c r="M148" s="36">
        <v>5.5317782544303151</v>
      </c>
      <c r="N148" s="36">
        <v>5.531783185669517</v>
      </c>
      <c r="O148" s="36">
        <v>5.5316733510131035</v>
      </c>
      <c r="P148" s="36">
        <v>5.5316562508240388</v>
      </c>
      <c r="Q148" s="116">
        <f t="shared" si="132"/>
        <v>5.1593752945337039</v>
      </c>
      <c r="R148" s="116">
        <f t="shared" si="133"/>
        <v>5.1593752945337039</v>
      </c>
      <c r="S148" s="116">
        <f t="shared" si="134"/>
        <v>5.1593752945337039</v>
      </c>
      <c r="T148" s="116">
        <f t="shared" si="135"/>
        <v>5.1593752945337039</v>
      </c>
      <c r="U148" s="116">
        <f t="shared" si="136"/>
        <v>5.1593752945337039</v>
      </c>
      <c r="V148" s="116">
        <f t="shared" si="137"/>
        <v>5.1593752945337039</v>
      </c>
      <c r="W148" s="116">
        <f t="shared" si="138"/>
        <v>5.1593752945337039</v>
      </c>
      <c r="X148" s="115">
        <f t="shared" si="124"/>
        <v>5.1593752945337039</v>
      </c>
      <c r="Y148" s="115">
        <f t="shared" si="125"/>
        <v>5.1593752945337039</v>
      </c>
      <c r="Z148" s="115">
        <f t="shared" si="126"/>
        <v>5.1593752945337039</v>
      </c>
      <c r="AA148" s="115">
        <f t="shared" si="127"/>
        <v>5.1593752945337039</v>
      </c>
      <c r="AB148" s="115">
        <f t="shared" si="128"/>
        <v>5.1593752945337039</v>
      </c>
      <c r="AC148" s="115">
        <f t="shared" si="129"/>
        <v>5.1593752945337039</v>
      </c>
      <c r="AD148" s="115">
        <f t="shared" si="130"/>
        <v>5.1593752945337039</v>
      </c>
      <c r="AE148" s="79"/>
      <c r="AF148" s="76" t="s">
        <v>39</v>
      </c>
      <c r="AG148" s="23" t="s">
        <v>39</v>
      </c>
      <c r="AH148" s="74" t="str">
        <f t="shared" si="131"/>
        <v>OK</v>
      </c>
      <c r="AJ148" s="151"/>
      <c r="AK148" s="152"/>
      <c r="AL148" s="152"/>
      <c r="AM148" s="152"/>
      <c r="AN148" s="152"/>
      <c r="AO148" s="152"/>
      <c r="AP148" s="152"/>
      <c r="AQ148" s="152"/>
      <c r="AR148" s="152"/>
      <c r="AS148" s="152"/>
      <c r="AT148" s="153"/>
    </row>
    <row r="149" spans="1:46" s="99" customFormat="1" ht="13.5" thickBot="1">
      <c r="A149" s="3"/>
      <c r="B149" s="21" t="s">
        <v>29</v>
      </c>
      <c r="C149" s="30">
        <v>3.603963131263475</v>
      </c>
      <c r="D149" s="30">
        <v>3.5890843877883825</v>
      </c>
      <c r="E149" s="30">
        <v>3.6427599333299336</v>
      </c>
      <c r="F149" s="30">
        <v>3.6519975734785026</v>
      </c>
      <c r="G149" s="30">
        <v>3.7293888999529559</v>
      </c>
      <c r="H149" s="30">
        <v>3.7624441038927481</v>
      </c>
      <c r="I149" s="30">
        <v>3.3964085560869695</v>
      </c>
      <c r="J149" s="36">
        <v>3.3964311263320379</v>
      </c>
      <c r="K149" s="36">
        <v>3.3964311263320361</v>
      </c>
      <c r="L149" s="36">
        <v>3.3964311263320375</v>
      </c>
      <c r="M149" s="36">
        <v>3.396431126332037</v>
      </c>
      <c r="N149" s="36">
        <v>3.3964311263320361</v>
      </c>
      <c r="O149" s="36">
        <v>3.3964311263320375</v>
      </c>
      <c r="P149" s="36">
        <v>3.3964311263320361</v>
      </c>
      <c r="Q149" s="116">
        <f t="shared" si="132"/>
        <v>3.6251495122561375</v>
      </c>
      <c r="R149" s="116">
        <f t="shared" si="133"/>
        <v>3.6251495122561375</v>
      </c>
      <c r="S149" s="116">
        <f t="shared" si="134"/>
        <v>3.6251495122561375</v>
      </c>
      <c r="T149" s="116">
        <f t="shared" si="135"/>
        <v>3.6251495122561375</v>
      </c>
      <c r="U149" s="116">
        <f t="shared" si="136"/>
        <v>3.6251495122561375</v>
      </c>
      <c r="V149" s="116">
        <f t="shared" si="137"/>
        <v>3.6251495122561375</v>
      </c>
      <c r="W149" s="116">
        <f t="shared" si="138"/>
        <v>3.6251495122561375</v>
      </c>
      <c r="X149" s="115">
        <f t="shared" si="124"/>
        <v>3.6251495122561375</v>
      </c>
      <c r="Y149" s="115">
        <f t="shared" si="125"/>
        <v>3.6251495122561375</v>
      </c>
      <c r="Z149" s="115">
        <f t="shared" si="126"/>
        <v>3.6251495122561375</v>
      </c>
      <c r="AA149" s="115">
        <f t="shared" si="127"/>
        <v>3.6251495122561375</v>
      </c>
      <c r="AB149" s="115">
        <f t="shared" si="128"/>
        <v>3.6251495122561375</v>
      </c>
      <c r="AC149" s="115">
        <f t="shared" si="129"/>
        <v>3.6251495122561375</v>
      </c>
      <c r="AD149" s="115">
        <f t="shared" si="130"/>
        <v>3.6251495122561375</v>
      </c>
      <c r="AE149" s="79"/>
      <c r="AF149" s="76" t="s">
        <v>39</v>
      </c>
      <c r="AG149" s="23" t="s">
        <v>39</v>
      </c>
      <c r="AH149" s="74" t="str">
        <f t="shared" si="131"/>
        <v>OK</v>
      </c>
      <c r="AJ149" s="154"/>
      <c r="AK149" s="155"/>
      <c r="AL149" s="155"/>
      <c r="AM149" s="155"/>
      <c r="AN149" s="155"/>
      <c r="AO149" s="155"/>
      <c r="AP149" s="155"/>
      <c r="AQ149" s="155"/>
      <c r="AR149" s="155"/>
      <c r="AS149" s="155"/>
      <c r="AT149" s="156"/>
    </row>
    <row r="150" spans="1:46" s="99" customFormat="1" ht="13">
      <c r="A150" s="3"/>
      <c r="B150" s="21" t="s">
        <v>30</v>
      </c>
      <c r="C150" s="30">
        <v>4.7473827328348071</v>
      </c>
      <c r="D150" s="30">
        <v>4.6847308527055009</v>
      </c>
      <c r="E150" s="30">
        <v>4.6899980182069241</v>
      </c>
      <c r="F150" s="30">
        <v>4.7031602582003647</v>
      </c>
      <c r="G150" s="30">
        <v>4.6999808049139418</v>
      </c>
      <c r="H150" s="30">
        <v>4.702806012322907</v>
      </c>
      <c r="I150" s="30">
        <v>4.892526236356705</v>
      </c>
      <c r="J150" s="36">
        <v>4.8989387342252284</v>
      </c>
      <c r="K150" s="36">
        <v>4.9228636207937093</v>
      </c>
      <c r="L150" s="36">
        <v>4.9623041543893613</v>
      </c>
      <c r="M150" s="36">
        <v>4.9646109045744833</v>
      </c>
      <c r="N150" s="36">
        <v>4.9889972556470337</v>
      </c>
      <c r="O150" s="36">
        <v>5.2265207453542821</v>
      </c>
      <c r="P150" s="36">
        <v>5.2301371502838769</v>
      </c>
      <c r="Q150" s="116">
        <f t="shared" si="132"/>
        <v>4.7315121307915931</v>
      </c>
      <c r="R150" s="116">
        <f t="shared" si="133"/>
        <v>4.7315121307915931</v>
      </c>
      <c r="S150" s="116">
        <f t="shared" si="134"/>
        <v>4.7315121307915931</v>
      </c>
      <c r="T150" s="116">
        <f t="shared" si="135"/>
        <v>4.7315121307915931</v>
      </c>
      <c r="U150" s="116">
        <f t="shared" si="136"/>
        <v>4.7315121307915931</v>
      </c>
      <c r="V150" s="116">
        <f t="shared" si="137"/>
        <v>4.7315121307915931</v>
      </c>
      <c r="W150" s="116">
        <f t="shared" si="138"/>
        <v>4.7315121307915931</v>
      </c>
      <c r="X150" s="115">
        <f t="shared" si="124"/>
        <v>4.7315121307915931</v>
      </c>
      <c r="Y150" s="115">
        <f t="shared" si="125"/>
        <v>4.7315121307915931</v>
      </c>
      <c r="Z150" s="115">
        <f t="shared" si="126"/>
        <v>4.7315121307915931</v>
      </c>
      <c r="AA150" s="115">
        <f t="shared" si="127"/>
        <v>4.7315121307915931</v>
      </c>
      <c r="AB150" s="115">
        <f t="shared" si="128"/>
        <v>4.7315121307915931</v>
      </c>
      <c r="AC150" s="115">
        <f t="shared" si="129"/>
        <v>4.7315121307915931</v>
      </c>
      <c r="AD150" s="115">
        <f t="shared" si="130"/>
        <v>4.7315121307915931</v>
      </c>
      <c r="AE150" s="79"/>
      <c r="AF150" s="76" t="s">
        <v>39</v>
      </c>
      <c r="AG150" s="23" t="s">
        <v>39</v>
      </c>
      <c r="AH150" s="74" t="str">
        <f t="shared" si="131"/>
        <v>OK</v>
      </c>
    </row>
    <row r="151" spans="1:46" s="99" customFormat="1" ht="13">
      <c r="A151" s="3"/>
      <c r="B151" s="21" t="s">
        <v>31</v>
      </c>
      <c r="C151" s="30">
        <v>5.0778280943088614</v>
      </c>
      <c r="D151" s="30">
        <v>5.143465381106318</v>
      </c>
      <c r="E151" s="30">
        <v>5.1902490493042874</v>
      </c>
      <c r="F151" s="30">
        <v>5.1720522858469913</v>
      </c>
      <c r="G151" s="30">
        <v>5.2133912852112676</v>
      </c>
      <c r="H151" s="30">
        <v>5.2211267543530884</v>
      </c>
      <c r="I151" s="30">
        <v>5.3445976629561942</v>
      </c>
      <c r="J151" s="36">
        <v>5.3916042415488148</v>
      </c>
      <c r="K151" s="36">
        <v>5.4188525055331711</v>
      </c>
      <c r="L151" s="36">
        <v>5.4232766130437309</v>
      </c>
      <c r="M151" s="36">
        <v>5.426226221504133</v>
      </c>
      <c r="N151" s="36">
        <v>5.4301008011162697</v>
      </c>
      <c r="O151" s="36">
        <v>5.4342557579924371</v>
      </c>
      <c r="P151" s="36">
        <v>5.5279441117764474</v>
      </c>
      <c r="Q151" s="116">
        <f t="shared" si="132"/>
        <v>5.1946729304410013</v>
      </c>
      <c r="R151" s="116">
        <f t="shared" si="133"/>
        <v>5.1946729304410013</v>
      </c>
      <c r="S151" s="116">
        <f t="shared" si="134"/>
        <v>5.1946729304410013</v>
      </c>
      <c r="T151" s="116">
        <f t="shared" si="135"/>
        <v>5.1946729304410013</v>
      </c>
      <c r="U151" s="116">
        <f t="shared" si="136"/>
        <v>5.1946729304410013</v>
      </c>
      <c r="V151" s="116">
        <f t="shared" si="137"/>
        <v>5.1946729304410013</v>
      </c>
      <c r="W151" s="116">
        <f t="shared" si="138"/>
        <v>5.1946729304410013</v>
      </c>
      <c r="X151" s="115">
        <f t="shared" si="124"/>
        <v>5.1946729304410013</v>
      </c>
      <c r="Y151" s="115">
        <f t="shared" si="125"/>
        <v>5.1946729304410013</v>
      </c>
      <c r="Z151" s="115">
        <f t="shared" si="126"/>
        <v>5.1946729304410013</v>
      </c>
      <c r="AA151" s="115">
        <f t="shared" si="127"/>
        <v>5.1946729304410013</v>
      </c>
      <c r="AB151" s="115">
        <f t="shared" si="128"/>
        <v>5.1946729304410013</v>
      </c>
      <c r="AC151" s="115">
        <f t="shared" si="129"/>
        <v>5.1946729304410013</v>
      </c>
      <c r="AD151" s="115">
        <f t="shared" si="130"/>
        <v>5.1946729304410013</v>
      </c>
      <c r="AE151" s="79"/>
      <c r="AF151" s="76" t="s">
        <v>39</v>
      </c>
      <c r="AG151" s="23" t="s">
        <v>39</v>
      </c>
      <c r="AH151" s="74" t="str">
        <f t="shared" si="131"/>
        <v>OK</v>
      </c>
    </row>
    <row r="152" spans="1:46" s="99" customFormat="1" ht="13">
      <c r="A152" s="3"/>
      <c r="B152" s="21" t="s">
        <v>32</v>
      </c>
      <c r="C152" s="30">
        <v>5.6395123003884331</v>
      </c>
      <c r="D152" s="30">
        <v>5.6342972838751582</v>
      </c>
      <c r="E152" s="30">
        <v>5.6330789186750376</v>
      </c>
      <c r="F152" s="30">
        <v>5.6030773827308042</v>
      </c>
      <c r="G152" s="30">
        <v>5.7010088082511476</v>
      </c>
      <c r="H152" s="30">
        <v>5.719969395562357</v>
      </c>
      <c r="I152" s="30">
        <v>5.7184330310741558</v>
      </c>
      <c r="J152" s="36">
        <v>5.7185628742514982</v>
      </c>
      <c r="K152" s="36">
        <v>5.7184210526315784</v>
      </c>
      <c r="L152" s="36">
        <v>5.7185575753106441</v>
      </c>
      <c r="M152" s="36">
        <v>5.7184788628392091</v>
      </c>
      <c r="N152" s="36">
        <v>5.7184688853514976</v>
      </c>
      <c r="O152" s="36">
        <v>5.7184866149333535</v>
      </c>
      <c r="P152" s="36">
        <v>5.7184509402345931</v>
      </c>
      <c r="Q152" s="116">
        <f t="shared" si="132"/>
        <v>5.6641967315081558</v>
      </c>
      <c r="R152" s="116">
        <f t="shared" si="133"/>
        <v>5.6641967315081558</v>
      </c>
      <c r="S152" s="116">
        <f t="shared" si="134"/>
        <v>5.6641967315081558</v>
      </c>
      <c r="T152" s="116">
        <f t="shared" si="135"/>
        <v>5.6641967315081558</v>
      </c>
      <c r="U152" s="116">
        <f t="shared" si="136"/>
        <v>5.6641967315081558</v>
      </c>
      <c r="V152" s="116">
        <f t="shared" si="137"/>
        <v>5.6641967315081558</v>
      </c>
      <c r="W152" s="116">
        <f t="shared" si="138"/>
        <v>5.6641967315081558</v>
      </c>
      <c r="X152" s="115">
        <f t="shared" si="124"/>
        <v>5.6641967315081558</v>
      </c>
      <c r="Y152" s="115">
        <f t="shared" si="125"/>
        <v>5.6641967315081558</v>
      </c>
      <c r="Z152" s="115">
        <f t="shared" si="126"/>
        <v>5.6641967315081558</v>
      </c>
      <c r="AA152" s="115">
        <f t="shared" si="127"/>
        <v>5.6641967315081558</v>
      </c>
      <c r="AB152" s="115">
        <f t="shared" si="128"/>
        <v>5.6641967315081558</v>
      </c>
      <c r="AC152" s="115">
        <f t="shared" si="129"/>
        <v>5.6641967315081558</v>
      </c>
      <c r="AD152" s="115">
        <f t="shared" si="130"/>
        <v>5.6641967315081558</v>
      </c>
      <c r="AE152" s="80"/>
      <c r="AF152" s="76" t="s">
        <v>39</v>
      </c>
      <c r="AG152" s="23" t="s">
        <v>39</v>
      </c>
      <c r="AH152" s="74" t="str">
        <f t="shared" si="131"/>
        <v>OK</v>
      </c>
    </row>
    <row r="153" spans="1:46" s="99" customFormat="1" ht="13">
      <c r="A153" s="3"/>
      <c r="B153" s="21" t="s">
        <v>33</v>
      </c>
      <c r="C153" s="30">
        <v>4.797489928726371</v>
      </c>
      <c r="D153" s="30">
        <v>4.7826154806491887</v>
      </c>
      <c r="E153" s="30">
        <v>4.7974131448338095</v>
      </c>
      <c r="F153" s="30">
        <v>4.8257801474047364</v>
      </c>
      <c r="G153" s="30">
        <v>4.9683746388931134</v>
      </c>
      <c r="H153" s="30">
        <v>4.9697290752232472</v>
      </c>
      <c r="I153" s="30">
        <v>4.9709205966551142</v>
      </c>
      <c r="J153" s="36">
        <v>0</v>
      </c>
      <c r="K153" s="36">
        <v>0</v>
      </c>
      <c r="L153" s="36">
        <v>0</v>
      </c>
      <c r="M153" s="36">
        <v>0</v>
      </c>
      <c r="N153" s="36">
        <v>0</v>
      </c>
      <c r="O153" s="36">
        <v>0</v>
      </c>
      <c r="P153" s="36">
        <v>0</v>
      </c>
      <c r="Q153" s="116">
        <f t="shared" si="132"/>
        <v>4.8731890017693686</v>
      </c>
      <c r="R153" s="116">
        <f t="shared" si="133"/>
        <v>4.8731890017693686</v>
      </c>
      <c r="S153" s="116">
        <f t="shared" si="134"/>
        <v>4.8731890017693686</v>
      </c>
      <c r="T153" s="116">
        <f t="shared" si="135"/>
        <v>4.8731890017693686</v>
      </c>
      <c r="U153" s="116">
        <f t="shared" si="136"/>
        <v>4.8731890017693686</v>
      </c>
      <c r="V153" s="116">
        <f t="shared" si="137"/>
        <v>4.8731890017693686</v>
      </c>
      <c r="W153" s="116">
        <f t="shared" si="138"/>
        <v>4.8731890017693686</v>
      </c>
      <c r="X153" s="115">
        <f t="shared" si="124"/>
        <v>4.8731890017693686</v>
      </c>
      <c r="Y153" s="115">
        <f t="shared" si="125"/>
        <v>4.8731890017693686</v>
      </c>
      <c r="Z153" s="115">
        <f t="shared" si="126"/>
        <v>4.8731890017693686</v>
      </c>
      <c r="AA153" s="115">
        <f t="shared" si="127"/>
        <v>4.8731890017693686</v>
      </c>
      <c r="AB153" s="115">
        <f t="shared" si="128"/>
        <v>4.8731890017693686</v>
      </c>
      <c r="AC153" s="115">
        <f t="shared" si="129"/>
        <v>4.8731890017693686</v>
      </c>
      <c r="AD153" s="115">
        <f t="shared" si="130"/>
        <v>4.8731890017693686</v>
      </c>
      <c r="AE153" s="81"/>
      <c r="AF153" s="76" t="s">
        <v>39</v>
      </c>
      <c r="AG153" s="23" t="s">
        <v>39</v>
      </c>
      <c r="AH153" s="74" t="str">
        <f t="shared" si="131"/>
        <v>OK</v>
      </c>
    </row>
    <row r="154" spans="1:46" s="99" customFormat="1" ht="13">
      <c r="A154" s="3"/>
      <c r="B154" s="21" t="s">
        <v>34</v>
      </c>
      <c r="C154" s="30">
        <v>2.4820508936685846</v>
      </c>
      <c r="D154" s="30">
        <v>2.1200031169640772</v>
      </c>
      <c r="E154" s="30">
        <v>2.1863841018475387</v>
      </c>
      <c r="F154" s="30">
        <v>2.1955548183778402</v>
      </c>
      <c r="G154" s="30">
        <v>3.1260698588942866</v>
      </c>
      <c r="H154" s="30">
        <v>3.4156636718087805</v>
      </c>
      <c r="I154" s="30">
        <v>3.536694427365715</v>
      </c>
      <c r="J154" s="36">
        <v>3.5365936878021036</v>
      </c>
      <c r="K154" s="36">
        <v>3.536816967077955</v>
      </c>
      <c r="L154" s="36">
        <v>3.5366666666666666</v>
      </c>
      <c r="M154" s="36">
        <v>3.6411060764494021</v>
      </c>
      <c r="N154" s="36">
        <v>3.6546385752531725</v>
      </c>
      <c r="O154" s="36">
        <v>3.6558109458585624</v>
      </c>
      <c r="P154" s="36">
        <v>3.6569512050338364</v>
      </c>
      <c r="Q154" s="133">
        <f>AVERAGE($G$154:$I$154)</f>
        <v>3.3594759860229275</v>
      </c>
      <c r="R154" s="133">
        <f t="shared" ref="R154:W154" si="141">AVERAGE($G$154:$I$154)</f>
        <v>3.3594759860229275</v>
      </c>
      <c r="S154" s="133">
        <f t="shared" si="141"/>
        <v>3.3594759860229275</v>
      </c>
      <c r="T154" s="133">
        <f t="shared" si="141"/>
        <v>3.3594759860229275</v>
      </c>
      <c r="U154" s="133">
        <f t="shared" si="141"/>
        <v>3.3594759860229275</v>
      </c>
      <c r="V154" s="133">
        <f t="shared" si="141"/>
        <v>3.3594759860229275</v>
      </c>
      <c r="W154" s="133">
        <f t="shared" si="141"/>
        <v>3.3594759860229275</v>
      </c>
      <c r="X154" s="115">
        <f t="shared" si="124"/>
        <v>3.3594759860229275</v>
      </c>
      <c r="Y154" s="115">
        <f t="shared" si="125"/>
        <v>3.3594759860229275</v>
      </c>
      <c r="Z154" s="115">
        <f t="shared" si="126"/>
        <v>3.3594759860229275</v>
      </c>
      <c r="AA154" s="115">
        <f t="shared" si="127"/>
        <v>3.3594759860229275</v>
      </c>
      <c r="AB154" s="115">
        <f t="shared" si="128"/>
        <v>3.3594759860229275</v>
      </c>
      <c r="AC154" s="115">
        <f t="shared" si="129"/>
        <v>3.3594759860229275</v>
      </c>
      <c r="AD154" s="115">
        <f t="shared" si="130"/>
        <v>3.3594759860229275</v>
      </c>
      <c r="AE154" s="82"/>
      <c r="AF154" s="76" t="s">
        <v>39</v>
      </c>
      <c r="AG154" s="23" t="s">
        <v>39</v>
      </c>
      <c r="AH154" s="74" t="str">
        <f t="shared" si="131"/>
        <v>OK</v>
      </c>
    </row>
    <row r="155" spans="1:46" s="99" customFormat="1" ht="13">
      <c r="A155" s="3"/>
      <c r="B155" s="21" t="s">
        <v>35</v>
      </c>
      <c r="C155" s="30">
        <v>5.0684151607228536</v>
      </c>
      <c r="D155" s="30">
        <v>5.0817772309646179</v>
      </c>
      <c r="E155" s="30">
        <v>5.0927990927990923</v>
      </c>
      <c r="F155" s="30">
        <v>5.0910527979766043</v>
      </c>
      <c r="G155" s="30">
        <v>5.0879354556257432</v>
      </c>
      <c r="H155" s="30">
        <v>5.0934958603344773</v>
      </c>
      <c r="I155" s="30">
        <v>5.0829835128064724</v>
      </c>
      <c r="J155" s="36">
        <v>5.0829529547805974</v>
      </c>
      <c r="K155" s="36">
        <v>5.0829428588815189</v>
      </c>
      <c r="L155" s="36">
        <v>5.082984744094488</v>
      </c>
      <c r="M155" s="36">
        <v>5.082944143470951</v>
      </c>
      <c r="N155" s="36">
        <v>5.0829815386554085</v>
      </c>
      <c r="O155" s="36">
        <v>5.0829563555272381</v>
      </c>
      <c r="P155" s="36">
        <v>5.0829843437922815</v>
      </c>
      <c r="Q155" s="116">
        <f t="shared" si="132"/>
        <v>5.0854941587471236</v>
      </c>
      <c r="R155" s="116">
        <f t="shared" si="133"/>
        <v>5.0854941587471236</v>
      </c>
      <c r="S155" s="116">
        <f t="shared" si="134"/>
        <v>5.0854941587471236</v>
      </c>
      <c r="T155" s="116">
        <f t="shared" si="135"/>
        <v>5.0854941587471236</v>
      </c>
      <c r="U155" s="116">
        <f t="shared" si="136"/>
        <v>5.0854941587471236</v>
      </c>
      <c r="V155" s="116">
        <f t="shared" si="137"/>
        <v>5.0854941587471236</v>
      </c>
      <c r="W155" s="116">
        <f t="shared" si="138"/>
        <v>5.0854941587471236</v>
      </c>
      <c r="X155" s="115">
        <f t="shared" si="124"/>
        <v>5.0854941587471236</v>
      </c>
      <c r="Y155" s="115">
        <f t="shared" si="125"/>
        <v>5.0854941587471236</v>
      </c>
      <c r="Z155" s="115">
        <f t="shared" si="126"/>
        <v>5.0854941587471236</v>
      </c>
      <c r="AA155" s="115">
        <f t="shared" si="127"/>
        <v>5.0854941587471236</v>
      </c>
      <c r="AB155" s="115">
        <f t="shared" si="128"/>
        <v>5.0854941587471236</v>
      </c>
      <c r="AC155" s="115">
        <f t="shared" si="129"/>
        <v>5.0854941587471236</v>
      </c>
      <c r="AD155" s="115">
        <f t="shared" si="130"/>
        <v>5.0854941587471236</v>
      </c>
      <c r="AE155" s="82"/>
      <c r="AF155" s="76" t="s">
        <v>39</v>
      </c>
      <c r="AG155" s="23" t="s">
        <v>39</v>
      </c>
      <c r="AH155" s="74" t="str">
        <f t="shared" si="131"/>
        <v>OK</v>
      </c>
    </row>
    <row r="156" spans="1:46" s="99" customFormat="1" ht="13">
      <c r="A156" s="3"/>
      <c r="B156" s="21" t="s">
        <v>36</v>
      </c>
      <c r="C156" s="30">
        <v>4.415535284838386</v>
      </c>
      <c r="D156" s="30">
        <v>4.4133621152300488</v>
      </c>
      <c r="E156" s="30">
        <v>4.4214965886030342</v>
      </c>
      <c r="F156" s="30">
        <v>4.5822036817979583</v>
      </c>
      <c r="G156" s="30">
        <v>4.6095657940935517</v>
      </c>
      <c r="H156" s="30">
        <v>4.6147969985504993</v>
      </c>
      <c r="I156" s="30">
        <v>4.7291912093268884</v>
      </c>
      <c r="J156" s="36">
        <v>4.6330265721510582</v>
      </c>
      <c r="K156" s="36">
        <v>4.6155387953300959</v>
      </c>
      <c r="L156" s="36">
        <v>4.62270637536108</v>
      </c>
      <c r="M156" s="36">
        <v>4.641676816889972</v>
      </c>
      <c r="N156" s="36">
        <v>4.6403970826580228</v>
      </c>
      <c r="O156" s="36">
        <v>4.7383282528477455</v>
      </c>
      <c r="P156" s="36">
        <v>4.7249050351571977</v>
      </c>
      <c r="Q156" s="116">
        <f t="shared" si="132"/>
        <v>4.540878810348624</v>
      </c>
      <c r="R156" s="116">
        <f t="shared" si="133"/>
        <v>4.540878810348624</v>
      </c>
      <c r="S156" s="116">
        <f t="shared" si="134"/>
        <v>4.540878810348624</v>
      </c>
      <c r="T156" s="116">
        <f t="shared" si="135"/>
        <v>4.540878810348624</v>
      </c>
      <c r="U156" s="116">
        <f t="shared" si="136"/>
        <v>4.540878810348624</v>
      </c>
      <c r="V156" s="116">
        <f t="shared" si="137"/>
        <v>4.540878810348624</v>
      </c>
      <c r="W156" s="116">
        <f t="shared" si="138"/>
        <v>4.540878810348624</v>
      </c>
      <c r="X156" s="115">
        <f t="shared" si="124"/>
        <v>4.540878810348624</v>
      </c>
      <c r="Y156" s="115">
        <f t="shared" si="125"/>
        <v>4.540878810348624</v>
      </c>
      <c r="Z156" s="115">
        <f t="shared" si="126"/>
        <v>4.540878810348624</v>
      </c>
      <c r="AA156" s="115">
        <f t="shared" si="127"/>
        <v>4.540878810348624</v>
      </c>
      <c r="AB156" s="115">
        <f t="shared" si="128"/>
        <v>4.540878810348624</v>
      </c>
      <c r="AC156" s="115">
        <f t="shared" si="129"/>
        <v>4.540878810348624</v>
      </c>
      <c r="AD156" s="115">
        <f t="shared" si="130"/>
        <v>4.540878810348624</v>
      </c>
      <c r="AE156" s="82"/>
      <c r="AF156" s="76" t="s">
        <v>39</v>
      </c>
      <c r="AG156" s="23" t="s">
        <v>39</v>
      </c>
      <c r="AH156" s="74" t="str">
        <f t="shared" si="131"/>
        <v>OK</v>
      </c>
    </row>
    <row r="157" spans="1:46" s="99" customFormat="1" ht="13">
      <c r="A157" s="3"/>
      <c r="B157" s="21" t="s">
        <v>37</v>
      </c>
      <c r="C157" s="30">
        <v>3.6409280019543488</v>
      </c>
      <c r="D157" s="30">
        <v>3.783463379820784</v>
      </c>
      <c r="E157" s="30">
        <v>3.9659012418774902</v>
      </c>
      <c r="F157" s="30">
        <v>3.8565555287505435</v>
      </c>
      <c r="G157" s="30">
        <v>3.8253369598405857</v>
      </c>
      <c r="H157" s="30">
        <v>4.236026262073862</v>
      </c>
      <c r="I157" s="30">
        <v>4.9059314417768656</v>
      </c>
      <c r="J157" s="36">
        <v>4.7778781071914365</v>
      </c>
      <c r="K157" s="36">
        <v>4.8770948173742017</v>
      </c>
      <c r="L157" s="36">
        <v>4.8783444760723933</v>
      </c>
      <c r="M157" s="36">
        <v>4.8783444760723942</v>
      </c>
      <c r="N157" s="36">
        <v>4.9698328955667765</v>
      </c>
      <c r="O157" s="36">
        <v>4.9698328955667739</v>
      </c>
      <c r="P157" s="36">
        <v>5.0623550825130703</v>
      </c>
      <c r="Q157" s="133">
        <f>AVERAGE($G$157:$I$157)</f>
        <v>4.3224315545637708</v>
      </c>
      <c r="R157" s="133">
        <f t="shared" ref="R157:W157" si="142">AVERAGE($G$157:$I$157)</f>
        <v>4.3224315545637708</v>
      </c>
      <c r="S157" s="133">
        <f t="shared" si="142"/>
        <v>4.3224315545637708</v>
      </c>
      <c r="T157" s="133">
        <f t="shared" si="142"/>
        <v>4.3224315545637708</v>
      </c>
      <c r="U157" s="133">
        <f t="shared" si="142"/>
        <v>4.3224315545637708</v>
      </c>
      <c r="V157" s="133">
        <f t="shared" si="142"/>
        <v>4.3224315545637708</v>
      </c>
      <c r="W157" s="133">
        <f t="shared" si="142"/>
        <v>4.3224315545637708</v>
      </c>
      <c r="X157" s="115">
        <f t="shared" si="124"/>
        <v>4.3224315545637708</v>
      </c>
      <c r="Y157" s="115">
        <f t="shared" si="125"/>
        <v>4.3224315545637708</v>
      </c>
      <c r="Z157" s="115">
        <f t="shared" si="126"/>
        <v>4.3224315545637708</v>
      </c>
      <c r="AA157" s="115">
        <f t="shared" si="127"/>
        <v>4.3224315545637708</v>
      </c>
      <c r="AB157" s="115">
        <f t="shared" si="128"/>
        <v>4.3224315545637708</v>
      </c>
      <c r="AC157" s="115">
        <f t="shared" si="129"/>
        <v>4.3224315545637708</v>
      </c>
      <c r="AD157" s="115">
        <f t="shared" si="130"/>
        <v>4.3224315545637708</v>
      </c>
      <c r="AE157" s="82"/>
      <c r="AF157" s="76" t="s">
        <v>39</v>
      </c>
      <c r="AG157" s="23" t="s">
        <v>39</v>
      </c>
      <c r="AH157" s="74" t="str">
        <f t="shared" si="131"/>
        <v>OK</v>
      </c>
    </row>
    <row r="158" spans="1:46" s="99" customFormat="1" ht="13">
      <c r="A158" s="3"/>
      <c r="B158" s="22" t="s">
        <v>41</v>
      </c>
      <c r="C158" s="25">
        <f>SUM(C140:C157)</f>
        <v>82.073436865475642</v>
      </c>
      <c r="D158" s="25">
        <f t="shared" ref="D158:W158" si="143">SUM(D140:D157)</f>
        <v>82.017830212633982</v>
      </c>
      <c r="E158" s="25">
        <f t="shared" si="143"/>
        <v>82.621461032137674</v>
      </c>
      <c r="F158" s="25">
        <f t="shared" si="143"/>
        <v>83.338510501193198</v>
      </c>
      <c r="G158" s="25">
        <f t="shared" si="143"/>
        <v>85.03234888377763</v>
      </c>
      <c r="H158" s="25">
        <f t="shared" si="143"/>
        <v>86.744272230793484</v>
      </c>
      <c r="I158" s="25">
        <f t="shared" si="143"/>
        <v>88.214273879375583</v>
      </c>
      <c r="J158" s="25">
        <f t="shared" ref="J158:P158" si="144">SUM(J140:J157)</f>
        <v>78.473005367389447</v>
      </c>
      <c r="K158" s="25">
        <f t="shared" si="144"/>
        <v>78.774338204138033</v>
      </c>
      <c r="L158" s="25">
        <f t="shared" si="144"/>
        <v>78.828571574679088</v>
      </c>
      <c r="M158" s="25">
        <f t="shared" si="144"/>
        <v>78.995191395238834</v>
      </c>
      <c r="N158" s="25">
        <f t="shared" si="144"/>
        <v>79.200947368141954</v>
      </c>
      <c r="O158" s="25">
        <f t="shared" si="144"/>
        <v>79.593502606941755</v>
      </c>
      <c r="P158" s="25">
        <f t="shared" si="144"/>
        <v>79.991046668397715</v>
      </c>
      <c r="Q158" s="25">
        <f t="shared" si="143"/>
        <v>85.741173157997309</v>
      </c>
      <c r="R158" s="25">
        <f t="shared" si="143"/>
        <v>85.741173157997309</v>
      </c>
      <c r="S158" s="25">
        <f t="shared" si="143"/>
        <v>85.741173157997309</v>
      </c>
      <c r="T158" s="25">
        <f t="shared" si="143"/>
        <v>85.741173157997309</v>
      </c>
      <c r="U158" s="25">
        <f t="shared" si="143"/>
        <v>85.741173157997309</v>
      </c>
      <c r="V158" s="25">
        <f t="shared" si="143"/>
        <v>85.741173157997309</v>
      </c>
      <c r="W158" s="25">
        <f t="shared" si="143"/>
        <v>85.741173157997309</v>
      </c>
      <c r="X158" s="77">
        <f t="shared" si="124"/>
        <v>85.741173157997309</v>
      </c>
      <c r="Y158" s="77">
        <f t="shared" si="125"/>
        <v>85.741173157997309</v>
      </c>
      <c r="Z158" s="77">
        <f t="shared" si="126"/>
        <v>85.741173157997309</v>
      </c>
      <c r="AA158" s="77">
        <f t="shared" si="127"/>
        <v>85.741173157997309</v>
      </c>
      <c r="AB158" s="77">
        <f t="shared" si="128"/>
        <v>85.741173157997309</v>
      </c>
      <c r="AC158" s="77">
        <f t="shared" si="129"/>
        <v>85.741173157997309</v>
      </c>
      <c r="AD158" s="77">
        <f t="shared" si="130"/>
        <v>85.741173157997309</v>
      </c>
      <c r="AE158" s="95"/>
      <c r="AF158" s="76" t="s">
        <v>39</v>
      </c>
      <c r="AG158" s="23" t="s">
        <v>39</v>
      </c>
      <c r="AH158" s="74" t="str">
        <f t="shared" si="131"/>
        <v>OK</v>
      </c>
    </row>
    <row r="159" spans="1:46">
      <c r="C159" s="6"/>
      <c r="X159" s="80"/>
      <c r="Y159" s="80"/>
      <c r="Z159" s="80"/>
      <c r="AA159" s="80"/>
      <c r="AB159" s="80"/>
      <c r="AC159" s="80"/>
      <c r="AD159" s="80"/>
      <c r="AE159" s="80"/>
      <c r="AF159" s="80"/>
      <c r="AG159" s="80"/>
      <c r="AH159" s="80"/>
    </row>
    <row r="160" spans="1:46" ht="18">
      <c r="A160" s="14" t="s">
        <v>49</v>
      </c>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row>
    <row r="161" spans="1:46">
      <c r="B161" s="7"/>
      <c r="C161" s="8"/>
      <c r="D161" s="8"/>
      <c r="E161" s="8"/>
      <c r="F161" s="8"/>
      <c r="G161" s="8"/>
      <c r="H161" s="8"/>
      <c r="I161" s="8"/>
      <c r="J161" s="8"/>
      <c r="K161" s="8"/>
      <c r="L161" s="8"/>
      <c r="M161" s="8"/>
      <c r="N161" s="8"/>
      <c r="O161" s="8"/>
      <c r="P161" s="8"/>
      <c r="Q161" s="8"/>
      <c r="R161" s="8"/>
      <c r="S161" s="8"/>
      <c r="T161" s="8"/>
      <c r="U161" s="8"/>
      <c r="V161" s="8"/>
      <c r="W161" s="8"/>
      <c r="X161" s="86"/>
      <c r="Y161" s="86"/>
      <c r="Z161" s="86"/>
      <c r="AA161" s="86"/>
      <c r="AB161" s="86"/>
      <c r="AC161" s="86"/>
      <c r="AD161" s="86"/>
      <c r="AF161" s="79"/>
      <c r="AG161" s="84"/>
      <c r="AH161" s="85"/>
    </row>
    <row r="162" spans="1:46">
      <c r="B162" s="33" t="s">
        <v>50</v>
      </c>
      <c r="X162" s="80"/>
      <c r="Y162" s="80"/>
      <c r="Z162" s="80"/>
      <c r="AA162" s="80"/>
      <c r="AB162" s="80"/>
      <c r="AC162" s="80"/>
      <c r="AD162" s="80"/>
      <c r="AE162" s="80"/>
      <c r="AF162" s="80"/>
      <c r="AG162" s="80"/>
      <c r="AH162" s="80"/>
    </row>
    <row r="163" spans="1:46" s="110" customFormat="1" ht="15" customHeight="1">
      <c r="A163" s="64"/>
      <c r="B163" s="52"/>
      <c r="C163" s="142" t="s">
        <v>69</v>
      </c>
      <c r="D163" s="142"/>
      <c r="E163" s="142"/>
      <c r="F163" s="142"/>
      <c r="G163" s="142"/>
      <c r="H163" s="142"/>
      <c r="I163" s="142"/>
      <c r="J163" s="67" t="s">
        <v>70</v>
      </c>
      <c r="K163" s="68"/>
      <c r="L163" s="68"/>
      <c r="M163" s="68"/>
      <c r="N163" s="68"/>
      <c r="O163" s="68"/>
      <c r="P163" s="69"/>
      <c r="Q163" s="20" t="s">
        <v>78</v>
      </c>
      <c r="R163" s="65"/>
      <c r="S163" s="65"/>
      <c r="T163" s="65"/>
      <c r="U163" s="65"/>
      <c r="V163" s="65"/>
      <c r="W163" s="66"/>
      <c r="X163" s="92" t="s">
        <v>0</v>
      </c>
      <c r="Y163" s="93"/>
      <c r="Z163" s="93"/>
      <c r="AA163" s="93"/>
      <c r="AB163" s="93"/>
      <c r="AC163" s="93"/>
      <c r="AD163" s="93"/>
      <c r="AE163" s="147"/>
      <c r="AF163" s="146" t="s">
        <v>0</v>
      </c>
      <c r="AG163" s="146" t="s">
        <v>81</v>
      </c>
      <c r="AH163" s="146" t="s">
        <v>40</v>
      </c>
    </row>
    <row r="164" spans="1:46" s="111" customFormat="1" ht="17.25" customHeight="1" thickBot="1">
      <c r="A164" s="48"/>
      <c r="B164" s="49"/>
      <c r="C164" s="50" t="s">
        <v>8</v>
      </c>
      <c r="D164" s="50" t="s">
        <v>9</v>
      </c>
      <c r="E164" s="50" t="s">
        <v>10</v>
      </c>
      <c r="F164" s="50" t="s">
        <v>11</v>
      </c>
      <c r="G164" s="50" t="s">
        <v>12</v>
      </c>
      <c r="H164" s="50" t="s">
        <v>13</v>
      </c>
      <c r="I164" s="50" t="s">
        <v>14</v>
      </c>
      <c r="J164" s="70" t="s">
        <v>15</v>
      </c>
      <c r="K164" s="70" t="s">
        <v>16</v>
      </c>
      <c r="L164" s="70" t="s">
        <v>17</v>
      </c>
      <c r="M164" s="70" t="s">
        <v>18</v>
      </c>
      <c r="N164" s="70" t="s">
        <v>19</v>
      </c>
      <c r="O164" s="70" t="s">
        <v>20</v>
      </c>
      <c r="P164" s="70" t="s">
        <v>21</v>
      </c>
      <c r="Q164" s="51" t="s">
        <v>15</v>
      </c>
      <c r="R164" s="51" t="s">
        <v>16</v>
      </c>
      <c r="S164" s="51" t="s">
        <v>17</v>
      </c>
      <c r="T164" s="51" t="s">
        <v>18</v>
      </c>
      <c r="U164" s="51" t="s">
        <v>19</v>
      </c>
      <c r="V164" s="51" t="s">
        <v>20</v>
      </c>
      <c r="W164" s="51" t="s">
        <v>21</v>
      </c>
      <c r="X164" s="75" t="s">
        <v>15</v>
      </c>
      <c r="Y164" s="75" t="s">
        <v>16</v>
      </c>
      <c r="Z164" s="75" t="s">
        <v>17</v>
      </c>
      <c r="AA164" s="75" t="s">
        <v>18</v>
      </c>
      <c r="AB164" s="75" t="s">
        <v>19</v>
      </c>
      <c r="AC164" s="75" t="s">
        <v>20</v>
      </c>
      <c r="AD164" s="75" t="s">
        <v>21</v>
      </c>
      <c r="AE164" s="147"/>
      <c r="AF164" s="146"/>
      <c r="AG164" s="146"/>
      <c r="AH164" s="146"/>
    </row>
    <row r="165" spans="1:46" s="112" customFormat="1" ht="13">
      <c r="A165" s="59"/>
      <c r="B165" s="61" t="s">
        <v>38</v>
      </c>
      <c r="C165" s="60">
        <v>1</v>
      </c>
      <c r="D165" s="60">
        <v>2</v>
      </c>
      <c r="E165" s="60">
        <v>3</v>
      </c>
      <c r="F165" s="60">
        <v>4</v>
      </c>
      <c r="G165" s="60">
        <v>5</v>
      </c>
      <c r="H165" s="60">
        <v>6</v>
      </c>
      <c r="I165" s="61">
        <v>7</v>
      </c>
      <c r="J165" s="62">
        <v>8</v>
      </c>
      <c r="K165" s="62">
        <v>9</v>
      </c>
      <c r="L165" s="62">
        <v>10</v>
      </c>
      <c r="M165" s="62">
        <v>11</v>
      </c>
      <c r="N165" s="62">
        <v>12</v>
      </c>
      <c r="O165" s="62">
        <v>13</v>
      </c>
      <c r="P165" s="62">
        <v>14</v>
      </c>
      <c r="Q165" s="63">
        <f>I165+1</f>
        <v>8</v>
      </c>
      <c r="R165" s="63">
        <f t="shared" ref="R165" si="145">Q165+1</f>
        <v>9</v>
      </c>
      <c r="S165" s="63">
        <f t="shared" ref="S165" si="146">R165+1</f>
        <v>10</v>
      </c>
      <c r="T165" s="63">
        <f t="shared" ref="T165" si="147">S165+1</f>
        <v>11</v>
      </c>
      <c r="U165" s="63">
        <f t="shared" ref="U165" si="148">T165+1</f>
        <v>12</v>
      </c>
      <c r="V165" s="63">
        <f t="shared" ref="V165" si="149">U165+1</f>
        <v>13</v>
      </c>
      <c r="W165" s="63">
        <f t="shared" ref="W165" si="150">V165+1</f>
        <v>14</v>
      </c>
      <c r="X165" s="91">
        <v>8</v>
      </c>
      <c r="Y165" s="91">
        <v>9</v>
      </c>
      <c r="Z165" s="91">
        <v>10</v>
      </c>
      <c r="AA165" s="91">
        <v>11</v>
      </c>
      <c r="AB165" s="91">
        <v>12</v>
      </c>
      <c r="AC165" s="91">
        <v>13</v>
      </c>
      <c r="AD165" s="91">
        <v>14</v>
      </c>
      <c r="AE165" s="78"/>
      <c r="AF165" s="90"/>
      <c r="AG165" s="90"/>
      <c r="AH165" s="90"/>
      <c r="AJ165" s="148" t="s">
        <v>93</v>
      </c>
      <c r="AK165" s="149"/>
      <c r="AL165" s="149"/>
      <c r="AM165" s="149"/>
      <c r="AN165" s="149"/>
      <c r="AO165" s="149"/>
      <c r="AP165" s="149"/>
      <c r="AQ165" s="149"/>
      <c r="AR165" s="149"/>
      <c r="AS165" s="149"/>
      <c r="AT165" s="150"/>
    </row>
    <row r="166" spans="1:46" s="99" customFormat="1" ht="13">
      <c r="A166" s="3"/>
      <c r="B166" s="21" t="s">
        <v>7</v>
      </c>
      <c r="C166" s="26">
        <v>447</v>
      </c>
      <c r="D166" s="26">
        <v>446</v>
      </c>
      <c r="E166" s="26">
        <v>448</v>
      </c>
      <c r="F166" s="26">
        <v>450</v>
      </c>
      <c r="G166" s="26">
        <v>461</v>
      </c>
      <c r="H166" s="26">
        <v>461</v>
      </c>
      <c r="I166" s="26">
        <v>464</v>
      </c>
      <c r="J166" s="36">
        <v>469</v>
      </c>
      <c r="K166" s="36">
        <v>474</v>
      </c>
      <c r="L166" s="36">
        <v>480</v>
      </c>
      <c r="M166" s="36">
        <v>488</v>
      </c>
      <c r="N166" s="36">
        <v>489</v>
      </c>
      <c r="O166" s="36">
        <v>492</v>
      </c>
      <c r="P166" s="36">
        <v>493</v>
      </c>
      <c r="Q166" s="73">
        <f>AVERAGE($G166:$I166)</f>
        <v>462</v>
      </c>
      <c r="R166" s="73">
        <f t="shared" ref="R166:W181" si="151">AVERAGE($G166:$I166)</f>
        <v>462</v>
      </c>
      <c r="S166" s="73">
        <f t="shared" si="151"/>
        <v>462</v>
      </c>
      <c r="T166" s="73">
        <f t="shared" si="151"/>
        <v>462</v>
      </c>
      <c r="U166" s="73">
        <f t="shared" si="151"/>
        <v>462</v>
      </c>
      <c r="V166" s="73">
        <f t="shared" si="151"/>
        <v>462</v>
      </c>
      <c r="W166" s="73">
        <f t="shared" si="151"/>
        <v>462</v>
      </c>
      <c r="X166" s="115">
        <f t="shared" ref="X166:X184" si="152" xml:space="preserve"> IF($AF166="Company forecast",J166, IF($AF166="Ofwat forecast",Q166))</f>
        <v>462</v>
      </c>
      <c r="Y166" s="115">
        <f t="shared" ref="Y166:Y184" si="153" xml:space="preserve"> IF($AF166="Company forecast",K166, IF($AF166="Ofwat forecast",R166))</f>
        <v>462</v>
      </c>
      <c r="Z166" s="115">
        <f t="shared" ref="Z166:Z184" si="154" xml:space="preserve"> IF($AF166="Company forecast",L166, IF($AF166="Ofwat forecast",S166))</f>
        <v>462</v>
      </c>
      <c r="AA166" s="115">
        <f t="shared" ref="AA166:AA184" si="155" xml:space="preserve"> IF($AF166="Company forecast",M166, IF($AF166="Ofwat forecast",T166))</f>
        <v>462</v>
      </c>
      <c r="AB166" s="115">
        <f t="shared" ref="AB166:AB184" si="156" xml:space="preserve"> IF($AF166="Company forecast",N166, IF($AF166="Ofwat forecast",U166))</f>
        <v>462</v>
      </c>
      <c r="AC166" s="115">
        <f t="shared" ref="AC166:AC184" si="157" xml:space="preserve"> IF($AF166="Company forecast",O166, IF($AF166="Ofwat forecast",V166))</f>
        <v>462</v>
      </c>
      <c r="AD166" s="115">
        <f t="shared" ref="AD166:AD184" si="158" xml:space="preserve"> IF($AF166="Company forecast",P166, IF($AF166="Ofwat forecast",W166))</f>
        <v>462</v>
      </c>
      <c r="AE166" s="79"/>
      <c r="AF166" s="76" t="s">
        <v>39</v>
      </c>
      <c r="AG166" s="23" t="s">
        <v>39</v>
      </c>
      <c r="AH166" s="74" t="str">
        <f t="shared" ref="AH166:AH184" si="159" xml:space="preserve"> IF(AF166=AG166, "OK", "error")</f>
        <v>OK</v>
      </c>
      <c r="AJ166" s="151"/>
      <c r="AK166" s="152"/>
      <c r="AL166" s="152"/>
      <c r="AM166" s="152"/>
      <c r="AN166" s="152"/>
      <c r="AO166" s="152"/>
      <c r="AP166" s="152"/>
      <c r="AQ166" s="152"/>
      <c r="AR166" s="152"/>
      <c r="AS166" s="152"/>
      <c r="AT166" s="153"/>
    </row>
    <row r="167" spans="1:46" s="99" customFormat="1" ht="13">
      <c r="A167" s="3"/>
      <c r="B167" s="21" t="s">
        <v>22</v>
      </c>
      <c r="C167" s="26">
        <v>303</v>
      </c>
      <c r="D167" s="26">
        <v>303</v>
      </c>
      <c r="E167" s="26">
        <v>303</v>
      </c>
      <c r="F167" s="26">
        <v>304</v>
      </c>
      <c r="G167" s="26">
        <v>304</v>
      </c>
      <c r="H167" s="26">
        <v>302</v>
      </c>
      <c r="I167" s="26">
        <v>305</v>
      </c>
      <c r="J167" s="36">
        <v>305</v>
      </c>
      <c r="K167" s="36">
        <v>305</v>
      </c>
      <c r="L167" s="36">
        <v>305</v>
      </c>
      <c r="M167" s="36">
        <v>305</v>
      </c>
      <c r="N167" s="36">
        <v>305</v>
      </c>
      <c r="O167" s="36">
        <v>305</v>
      </c>
      <c r="P167" s="36">
        <v>305</v>
      </c>
      <c r="Q167" s="73">
        <f t="shared" ref="Q167:W182" si="160">AVERAGE($G167:$I167)</f>
        <v>303.66666666666669</v>
      </c>
      <c r="R167" s="73">
        <f t="shared" si="151"/>
        <v>303.66666666666669</v>
      </c>
      <c r="S167" s="73">
        <f t="shared" si="151"/>
        <v>303.66666666666669</v>
      </c>
      <c r="T167" s="73">
        <f t="shared" si="151"/>
        <v>303.66666666666669</v>
      </c>
      <c r="U167" s="73">
        <f t="shared" si="151"/>
        <v>303.66666666666669</v>
      </c>
      <c r="V167" s="73">
        <f t="shared" si="151"/>
        <v>303.66666666666669</v>
      </c>
      <c r="W167" s="73">
        <f t="shared" si="151"/>
        <v>303.66666666666669</v>
      </c>
      <c r="X167" s="115">
        <f t="shared" si="152"/>
        <v>303.66666666666669</v>
      </c>
      <c r="Y167" s="115">
        <f t="shared" si="153"/>
        <v>303.66666666666669</v>
      </c>
      <c r="Z167" s="115">
        <f t="shared" si="154"/>
        <v>303.66666666666669</v>
      </c>
      <c r="AA167" s="115">
        <f t="shared" si="155"/>
        <v>303.66666666666669</v>
      </c>
      <c r="AB167" s="115">
        <f t="shared" si="156"/>
        <v>303.66666666666669</v>
      </c>
      <c r="AC167" s="115">
        <f t="shared" si="157"/>
        <v>303.66666666666669</v>
      </c>
      <c r="AD167" s="115">
        <f t="shared" si="158"/>
        <v>303.66666666666669</v>
      </c>
      <c r="AE167" s="79"/>
      <c r="AF167" s="76" t="s">
        <v>39</v>
      </c>
      <c r="AG167" s="23" t="s">
        <v>39</v>
      </c>
      <c r="AH167" s="74" t="str">
        <f t="shared" si="159"/>
        <v>OK</v>
      </c>
      <c r="AJ167" s="151"/>
      <c r="AK167" s="152"/>
      <c r="AL167" s="152"/>
      <c r="AM167" s="152"/>
      <c r="AN167" s="152"/>
      <c r="AO167" s="152"/>
      <c r="AP167" s="152"/>
      <c r="AQ167" s="152"/>
      <c r="AR167" s="152"/>
      <c r="AS167" s="152"/>
      <c r="AT167" s="153"/>
    </row>
    <row r="168" spans="1:46" s="99" customFormat="1" ht="13">
      <c r="A168" s="3"/>
      <c r="B168" s="21" t="s">
        <v>23</v>
      </c>
      <c r="C168" s="26">
        <v>483</v>
      </c>
      <c r="D168" s="26">
        <v>483</v>
      </c>
      <c r="E168" s="26">
        <v>486</v>
      </c>
      <c r="F168" s="26">
        <v>493</v>
      </c>
      <c r="G168" s="26">
        <v>517</v>
      </c>
      <c r="H168" s="26">
        <v>520</v>
      </c>
      <c r="I168" s="26">
        <v>534</v>
      </c>
      <c r="J168" s="36">
        <v>535</v>
      </c>
      <c r="K168" s="36">
        <v>536</v>
      </c>
      <c r="L168" s="36">
        <v>537</v>
      </c>
      <c r="M168" s="36">
        <v>538</v>
      </c>
      <c r="N168" s="36">
        <v>539</v>
      </c>
      <c r="O168" s="36">
        <v>540</v>
      </c>
      <c r="P168" s="36">
        <v>541</v>
      </c>
      <c r="Q168" s="73">
        <f t="shared" si="160"/>
        <v>523.66666666666663</v>
      </c>
      <c r="R168" s="73">
        <f t="shared" si="151"/>
        <v>523.66666666666663</v>
      </c>
      <c r="S168" s="73">
        <f t="shared" si="151"/>
        <v>523.66666666666663</v>
      </c>
      <c r="T168" s="73">
        <f t="shared" si="151"/>
        <v>523.66666666666663</v>
      </c>
      <c r="U168" s="73">
        <f t="shared" si="151"/>
        <v>523.66666666666663</v>
      </c>
      <c r="V168" s="73">
        <f t="shared" si="151"/>
        <v>523.66666666666663</v>
      </c>
      <c r="W168" s="73">
        <f t="shared" si="151"/>
        <v>523.66666666666663</v>
      </c>
      <c r="X168" s="115">
        <f t="shared" si="152"/>
        <v>523.66666666666663</v>
      </c>
      <c r="Y168" s="115">
        <f t="shared" si="153"/>
        <v>523.66666666666663</v>
      </c>
      <c r="Z168" s="115">
        <f t="shared" si="154"/>
        <v>523.66666666666663</v>
      </c>
      <c r="AA168" s="115">
        <f t="shared" si="155"/>
        <v>523.66666666666663</v>
      </c>
      <c r="AB168" s="115">
        <f t="shared" si="156"/>
        <v>523.66666666666663</v>
      </c>
      <c r="AC168" s="115">
        <f t="shared" si="157"/>
        <v>523.66666666666663</v>
      </c>
      <c r="AD168" s="115">
        <f t="shared" si="158"/>
        <v>523.66666666666663</v>
      </c>
      <c r="AE168" s="79"/>
      <c r="AF168" s="76" t="s">
        <v>39</v>
      </c>
      <c r="AG168" s="23" t="s">
        <v>39</v>
      </c>
      <c r="AH168" s="74" t="str">
        <f t="shared" si="159"/>
        <v>OK</v>
      </c>
      <c r="AJ168" s="151"/>
      <c r="AK168" s="152"/>
      <c r="AL168" s="152"/>
      <c r="AM168" s="152"/>
      <c r="AN168" s="152"/>
      <c r="AO168" s="152"/>
      <c r="AP168" s="152"/>
      <c r="AQ168" s="152"/>
      <c r="AR168" s="152"/>
      <c r="AS168" s="152"/>
      <c r="AT168" s="153"/>
    </row>
    <row r="169" spans="1:46" s="99" customFormat="1" ht="13">
      <c r="A169" s="3"/>
      <c r="B169" s="21" t="s">
        <v>24</v>
      </c>
      <c r="C169" s="26">
        <v>170</v>
      </c>
      <c r="D169" s="26">
        <v>170</v>
      </c>
      <c r="E169" s="26">
        <v>170</v>
      </c>
      <c r="F169" s="26">
        <v>170</v>
      </c>
      <c r="G169" s="26">
        <v>170</v>
      </c>
      <c r="H169" s="26">
        <v>170</v>
      </c>
      <c r="I169" s="26">
        <v>174</v>
      </c>
      <c r="J169" s="36">
        <v>174</v>
      </c>
      <c r="K169" s="36">
        <v>174</v>
      </c>
      <c r="L169" s="36">
        <v>174</v>
      </c>
      <c r="M169" s="36">
        <v>174</v>
      </c>
      <c r="N169" s="36">
        <v>174</v>
      </c>
      <c r="O169" s="36">
        <v>174</v>
      </c>
      <c r="P169" s="36">
        <v>172</v>
      </c>
      <c r="Q169" s="73">
        <f t="shared" si="160"/>
        <v>171.33333333333334</v>
      </c>
      <c r="R169" s="73">
        <f t="shared" si="151"/>
        <v>171.33333333333334</v>
      </c>
      <c r="S169" s="73">
        <f t="shared" si="151"/>
        <v>171.33333333333334</v>
      </c>
      <c r="T169" s="73">
        <f t="shared" si="151"/>
        <v>171.33333333333334</v>
      </c>
      <c r="U169" s="73">
        <f t="shared" si="151"/>
        <v>171.33333333333334</v>
      </c>
      <c r="V169" s="73">
        <f t="shared" si="151"/>
        <v>171.33333333333334</v>
      </c>
      <c r="W169" s="73">
        <f t="shared" si="151"/>
        <v>171.33333333333334</v>
      </c>
      <c r="X169" s="115">
        <f t="shared" si="152"/>
        <v>171.33333333333334</v>
      </c>
      <c r="Y169" s="115">
        <f t="shared" si="153"/>
        <v>171.33333333333334</v>
      </c>
      <c r="Z169" s="115">
        <f t="shared" si="154"/>
        <v>171.33333333333334</v>
      </c>
      <c r="AA169" s="115">
        <f t="shared" si="155"/>
        <v>171.33333333333334</v>
      </c>
      <c r="AB169" s="115">
        <f t="shared" si="156"/>
        <v>171.33333333333334</v>
      </c>
      <c r="AC169" s="115">
        <f t="shared" si="157"/>
        <v>171.33333333333334</v>
      </c>
      <c r="AD169" s="115">
        <f t="shared" si="158"/>
        <v>171.33333333333334</v>
      </c>
      <c r="AE169" s="79"/>
      <c r="AF169" s="76" t="s">
        <v>39</v>
      </c>
      <c r="AG169" s="23" t="s">
        <v>39</v>
      </c>
      <c r="AH169" s="74" t="str">
        <f t="shared" si="159"/>
        <v>OK</v>
      </c>
      <c r="AJ169" s="151"/>
      <c r="AK169" s="152"/>
      <c r="AL169" s="152"/>
      <c r="AM169" s="152"/>
      <c r="AN169" s="152"/>
      <c r="AO169" s="152"/>
      <c r="AP169" s="152"/>
      <c r="AQ169" s="152"/>
      <c r="AR169" s="152"/>
      <c r="AS169" s="152"/>
      <c r="AT169" s="153"/>
    </row>
    <row r="170" spans="1:46" s="99" customFormat="1" ht="13">
      <c r="A170" s="3"/>
      <c r="B170" s="21" t="s">
        <v>68</v>
      </c>
      <c r="C170" s="26">
        <v>712</v>
      </c>
      <c r="D170" s="26">
        <v>714</v>
      </c>
      <c r="E170" s="26">
        <v>717</v>
      </c>
      <c r="F170" s="26">
        <v>717</v>
      </c>
      <c r="G170" s="26">
        <v>716</v>
      </c>
      <c r="H170" s="26">
        <v>709</v>
      </c>
      <c r="I170" s="26">
        <v>805</v>
      </c>
      <c r="J170" s="36">
        <v>805</v>
      </c>
      <c r="K170" s="36">
        <v>806</v>
      </c>
      <c r="L170" s="36">
        <v>807</v>
      </c>
      <c r="M170" s="36">
        <v>807</v>
      </c>
      <c r="N170" s="36">
        <v>807</v>
      </c>
      <c r="O170" s="36">
        <v>807</v>
      </c>
      <c r="P170" s="36">
        <v>808</v>
      </c>
      <c r="Q170" s="73">
        <f t="shared" si="160"/>
        <v>743.33333333333337</v>
      </c>
      <c r="R170" s="73">
        <f t="shared" si="151"/>
        <v>743.33333333333337</v>
      </c>
      <c r="S170" s="73">
        <f t="shared" si="151"/>
        <v>743.33333333333337</v>
      </c>
      <c r="T170" s="73">
        <f t="shared" si="151"/>
        <v>743.33333333333337</v>
      </c>
      <c r="U170" s="73">
        <f t="shared" si="151"/>
        <v>743.33333333333337</v>
      </c>
      <c r="V170" s="73">
        <f t="shared" si="151"/>
        <v>743.33333333333337</v>
      </c>
      <c r="W170" s="73">
        <f t="shared" si="151"/>
        <v>743.33333333333337</v>
      </c>
      <c r="X170" s="115">
        <f t="shared" si="152"/>
        <v>743.33333333333337</v>
      </c>
      <c r="Y170" s="115">
        <f t="shared" si="153"/>
        <v>743.33333333333337</v>
      </c>
      <c r="Z170" s="115">
        <f t="shared" si="154"/>
        <v>743.33333333333337</v>
      </c>
      <c r="AA170" s="115">
        <f t="shared" si="155"/>
        <v>743.33333333333337</v>
      </c>
      <c r="AB170" s="115">
        <f t="shared" si="156"/>
        <v>743.33333333333337</v>
      </c>
      <c r="AC170" s="115">
        <f t="shared" si="157"/>
        <v>743.33333333333337</v>
      </c>
      <c r="AD170" s="115">
        <f t="shared" si="158"/>
        <v>743.33333333333337</v>
      </c>
      <c r="AE170" s="79"/>
      <c r="AF170" s="76" t="s">
        <v>39</v>
      </c>
      <c r="AG170" s="23" t="s">
        <v>39</v>
      </c>
      <c r="AH170" s="74" t="str">
        <f t="shared" si="159"/>
        <v>OK</v>
      </c>
      <c r="AJ170" s="151"/>
      <c r="AK170" s="152"/>
      <c r="AL170" s="152"/>
      <c r="AM170" s="152"/>
      <c r="AN170" s="152"/>
      <c r="AO170" s="152"/>
      <c r="AP170" s="152"/>
      <c r="AQ170" s="152"/>
      <c r="AR170" s="152"/>
      <c r="AS170" s="152"/>
      <c r="AT170" s="153"/>
    </row>
    <row r="171" spans="1:46" s="99" customFormat="1" ht="13">
      <c r="A171" s="3"/>
      <c r="B171" s="21" t="s">
        <v>25</v>
      </c>
      <c r="C171" s="26">
        <v>680</v>
      </c>
      <c r="D171" s="26">
        <v>682</v>
      </c>
      <c r="E171" s="26">
        <v>685</v>
      </c>
      <c r="F171" s="26">
        <v>684</v>
      </c>
      <c r="G171" s="26">
        <v>683</v>
      </c>
      <c r="H171" s="26">
        <v>676</v>
      </c>
      <c r="I171" s="26">
        <v>765</v>
      </c>
      <c r="J171" s="36">
        <v>0</v>
      </c>
      <c r="K171" s="36">
        <v>0</v>
      </c>
      <c r="L171" s="36">
        <v>0</v>
      </c>
      <c r="M171" s="36">
        <v>0</v>
      </c>
      <c r="N171" s="36">
        <v>0</v>
      </c>
      <c r="O171" s="36">
        <v>0</v>
      </c>
      <c r="P171" s="36">
        <v>0</v>
      </c>
      <c r="Q171" s="73">
        <f t="shared" si="160"/>
        <v>708</v>
      </c>
      <c r="R171" s="73">
        <f t="shared" si="151"/>
        <v>708</v>
      </c>
      <c r="S171" s="73">
        <f t="shared" si="151"/>
        <v>708</v>
      </c>
      <c r="T171" s="73">
        <f t="shared" si="151"/>
        <v>708</v>
      </c>
      <c r="U171" s="73">
        <f t="shared" si="151"/>
        <v>708</v>
      </c>
      <c r="V171" s="73">
        <f t="shared" si="151"/>
        <v>708</v>
      </c>
      <c r="W171" s="73">
        <f t="shared" si="151"/>
        <v>708</v>
      </c>
      <c r="X171" s="115">
        <f t="shared" si="152"/>
        <v>708</v>
      </c>
      <c r="Y171" s="115">
        <f t="shared" si="153"/>
        <v>708</v>
      </c>
      <c r="Z171" s="115">
        <f t="shared" si="154"/>
        <v>708</v>
      </c>
      <c r="AA171" s="115">
        <f t="shared" si="155"/>
        <v>708</v>
      </c>
      <c r="AB171" s="115">
        <f t="shared" si="156"/>
        <v>708</v>
      </c>
      <c r="AC171" s="115">
        <f t="shared" si="157"/>
        <v>708</v>
      </c>
      <c r="AD171" s="115">
        <f t="shared" si="158"/>
        <v>708</v>
      </c>
      <c r="AE171" s="79"/>
      <c r="AF171" s="76" t="s">
        <v>39</v>
      </c>
      <c r="AG171" s="23" t="s">
        <v>39</v>
      </c>
      <c r="AH171" s="74" t="str">
        <f t="shared" si="159"/>
        <v>OK</v>
      </c>
      <c r="AJ171" s="151"/>
      <c r="AK171" s="152"/>
      <c r="AL171" s="152"/>
      <c r="AM171" s="152"/>
      <c r="AN171" s="152"/>
      <c r="AO171" s="152"/>
      <c r="AP171" s="152"/>
      <c r="AQ171" s="152"/>
      <c r="AR171" s="152"/>
      <c r="AS171" s="152"/>
      <c r="AT171" s="153"/>
    </row>
    <row r="172" spans="1:46" s="99" customFormat="1" ht="13">
      <c r="A172" s="3"/>
      <c r="B172" s="21" t="s">
        <v>26</v>
      </c>
      <c r="C172" s="26">
        <v>259</v>
      </c>
      <c r="D172" s="26">
        <v>259</v>
      </c>
      <c r="E172" s="26">
        <v>259</v>
      </c>
      <c r="F172" s="26">
        <v>259</v>
      </c>
      <c r="G172" s="26">
        <v>260</v>
      </c>
      <c r="H172" s="26">
        <v>242</v>
      </c>
      <c r="I172" s="26">
        <v>268</v>
      </c>
      <c r="J172" s="36">
        <v>266</v>
      </c>
      <c r="K172" s="36">
        <v>266</v>
      </c>
      <c r="L172" s="36">
        <v>266</v>
      </c>
      <c r="M172" s="36">
        <v>266</v>
      </c>
      <c r="N172" s="36">
        <v>267</v>
      </c>
      <c r="O172" s="36">
        <v>268</v>
      </c>
      <c r="P172" s="36">
        <v>269</v>
      </c>
      <c r="Q172" s="73">
        <f t="shared" si="160"/>
        <v>256.66666666666669</v>
      </c>
      <c r="R172" s="73">
        <f t="shared" si="151"/>
        <v>256.66666666666669</v>
      </c>
      <c r="S172" s="73">
        <f t="shared" si="151"/>
        <v>256.66666666666669</v>
      </c>
      <c r="T172" s="73">
        <f t="shared" si="151"/>
        <v>256.66666666666669</v>
      </c>
      <c r="U172" s="73">
        <f t="shared" si="151"/>
        <v>256.66666666666669</v>
      </c>
      <c r="V172" s="73">
        <f t="shared" si="151"/>
        <v>256.66666666666669</v>
      </c>
      <c r="W172" s="73">
        <f t="shared" si="151"/>
        <v>256.66666666666669</v>
      </c>
      <c r="X172" s="115">
        <f t="shared" si="152"/>
        <v>256.66666666666669</v>
      </c>
      <c r="Y172" s="115">
        <f t="shared" si="153"/>
        <v>256.66666666666669</v>
      </c>
      <c r="Z172" s="115">
        <f t="shared" si="154"/>
        <v>256.66666666666669</v>
      </c>
      <c r="AA172" s="115">
        <f t="shared" si="155"/>
        <v>256.66666666666669</v>
      </c>
      <c r="AB172" s="115">
        <f t="shared" si="156"/>
        <v>256.66666666666669</v>
      </c>
      <c r="AC172" s="115">
        <f t="shared" si="157"/>
        <v>256.66666666666669</v>
      </c>
      <c r="AD172" s="115">
        <f t="shared" si="158"/>
        <v>256.66666666666669</v>
      </c>
      <c r="AE172" s="79"/>
      <c r="AF172" s="76" t="s">
        <v>39</v>
      </c>
      <c r="AG172" s="23" t="s">
        <v>39</v>
      </c>
      <c r="AH172" s="74" t="str">
        <f t="shared" si="159"/>
        <v>OK</v>
      </c>
      <c r="AJ172" s="151"/>
      <c r="AK172" s="152"/>
      <c r="AL172" s="152"/>
      <c r="AM172" s="152"/>
      <c r="AN172" s="152"/>
      <c r="AO172" s="152"/>
      <c r="AP172" s="152"/>
      <c r="AQ172" s="152"/>
      <c r="AR172" s="152"/>
      <c r="AS172" s="152"/>
      <c r="AT172" s="153"/>
    </row>
    <row r="173" spans="1:46" s="99" customFormat="1" ht="13">
      <c r="A173" s="3"/>
      <c r="B173" s="21" t="s">
        <v>27</v>
      </c>
      <c r="C173" s="26">
        <v>311</v>
      </c>
      <c r="D173" s="26">
        <v>311</v>
      </c>
      <c r="E173" s="26">
        <v>311</v>
      </c>
      <c r="F173" s="26">
        <v>311</v>
      </c>
      <c r="G173" s="26">
        <v>311</v>
      </c>
      <c r="H173" s="26">
        <v>311</v>
      </c>
      <c r="I173" s="26">
        <v>315</v>
      </c>
      <c r="J173" s="36">
        <v>315</v>
      </c>
      <c r="K173" s="36">
        <v>320</v>
      </c>
      <c r="L173" s="36">
        <v>320</v>
      </c>
      <c r="M173" s="36">
        <v>320</v>
      </c>
      <c r="N173" s="36">
        <v>320</v>
      </c>
      <c r="O173" s="36">
        <v>320</v>
      </c>
      <c r="P173" s="36">
        <v>326</v>
      </c>
      <c r="Q173" s="73">
        <f t="shared" si="160"/>
        <v>312.33333333333331</v>
      </c>
      <c r="R173" s="73">
        <f t="shared" si="151"/>
        <v>312.33333333333331</v>
      </c>
      <c r="S173" s="73">
        <f t="shared" si="151"/>
        <v>312.33333333333331</v>
      </c>
      <c r="T173" s="73">
        <f t="shared" si="151"/>
        <v>312.33333333333331</v>
      </c>
      <c r="U173" s="73">
        <f t="shared" si="151"/>
        <v>312.33333333333331</v>
      </c>
      <c r="V173" s="73">
        <f t="shared" si="151"/>
        <v>312.33333333333331</v>
      </c>
      <c r="W173" s="73">
        <f t="shared" si="151"/>
        <v>312.33333333333331</v>
      </c>
      <c r="X173" s="115">
        <f t="shared" si="152"/>
        <v>312.33333333333331</v>
      </c>
      <c r="Y173" s="115">
        <f t="shared" si="153"/>
        <v>312.33333333333331</v>
      </c>
      <c r="Z173" s="115">
        <f t="shared" si="154"/>
        <v>312.33333333333331</v>
      </c>
      <c r="AA173" s="115">
        <f t="shared" si="155"/>
        <v>312.33333333333331</v>
      </c>
      <c r="AB173" s="115">
        <f t="shared" si="156"/>
        <v>312.33333333333331</v>
      </c>
      <c r="AC173" s="115">
        <f t="shared" si="157"/>
        <v>312.33333333333331</v>
      </c>
      <c r="AD173" s="115">
        <f t="shared" si="158"/>
        <v>312.33333333333331</v>
      </c>
      <c r="AE173" s="79"/>
      <c r="AF173" s="76" t="s">
        <v>39</v>
      </c>
      <c r="AG173" s="23" t="s">
        <v>39</v>
      </c>
      <c r="AH173" s="74" t="str">
        <f t="shared" si="159"/>
        <v>OK</v>
      </c>
      <c r="AJ173" s="151"/>
      <c r="AK173" s="152"/>
      <c r="AL173" s="152"/>
      <c r="AM173" s="152"/>
      <c r="AN173" s="152"/>
      <c r="AO173" s="152"/>
      <c r="AP173" s="152"/>
      <c r="AQ173" s="152"/>
      <c r="AR173" s="152"/>
      <c r="AS173" s="152"/>
      <c r="AT173" s="153"/>
    </row>
    <row r="174" spans="1:46" s="99" customFormat="1" ht="13">
      <c r="A174" s="3"/>
      <c r="B174" s="21" t="s">
        <v>28</v>
      </c>
      <c r="C174" s="26">
        <v>629</v>
      </c>
      <c r="D174" s="26">
        <v>619</v>
      </c>
      <c r="E174" s="26">
        <v>626</v>
      </c>
      <c r="F174" s="26">
        <v>619</v>
      </c>
      <c r="G174" s="26">
        <v>616</v>
      </c>
      <c r="H174" s="26">
        <v>620</v>
      </c>
      <c r="I174" s="26">
        <v>621</v>
      </c>
      <c r="J174" s="36">
        <v>621</v>
      </c>
      <c r="K174" s="36">
        <v>621</v>
      </c>
      <c r="L174" s="36">
        <v>621</v>
      </c>
      <c r="M174" s="36">
        <v>621</v>
      </c>
      <c r="N174" s="36">
        <v>621</v>
      </c>
      <c r="O174" s="36">
        <v>621</v>
      </c>
      <c r="P174" s="36">
        <v>624</v>
      </c>
      <c r="Q174" s="73">
        <f t="shared" si="160"/>
        <v>619</v>
      </c>
      <c r="R174" s="73">
        <f t="shared" si="151"/>
        <v>619</v>
      </c>
      <c r="S174" s="73">
        <f t="shared" si="151"/>
        <v>619</v>
      </c>
      <c r="T174" s="73">
        <f t="shared" si="151"/>
        <v>619</v>
      </c>
      <c r="U174" s="73">
        <f t="shared" si="151"/>
        <v>619</v>
      </c>
      <c r="V174" s="73">
        <f t="shared" si="151"/>
        <v>619</v>
      </c>
      <c r="W174" s="73">
        <f t="shared" si="151"/>
        <v>619</v>
      </c>
      <c r="X174" s="115">
        <f t="shared" si="152"/>
        <v>619</v>
      </c>
      <c r="Y174" s="115">
        <f t="shared" si="153"/>
        <v>619</v>
      </c>
      <c r="Z174" s="115">
        <f t="shared" si="154"/>
        <v>619</v>
      </c>
      <c r="AA174" s="115">
        <f t="shared" si="155"/>
        <v>619</v>
      </c>
      <c r="AB174" s="115">
        <f t="shared" si="156"/>
        <v>619</v>
      </c>
      <c r="AC174" s="115">
        <f t="shared" si="157"/>
        <v>619</v>
      </c>
      <c r="AD174" s="115">
        <f t="shared" si="158"/>
        <v>619</v>
      </c>
      <c r="AE174" s="79"/>
      <c r="AF174" s="76" t="s">
        <v>39</v>
      </c>
      <c r="AG174" s="23" t="s">
        <v>39</v>
      </c>
      <c r="AH174" s="74" t="str">
        <f t="shared" si="159"/>
        <v>OK</v>
      </c>
      <c r="AJ174" s="151"/>
      <c r="AK174" s="152"/>
      <c r="AL174" s="152"/>
      <c r="AM174" s="152"/>
      <c r="AN174" s="152"/>
      <c r="AO174" s="152"/>
      <c r="AP174" s="152"/>
      <c r="AQ174" s="152"/>
      <c r="AR174" s="152"/>
      <c r="AS174" s="152"/>
      <c r="AT174" s="153"/>
    </row>
    <row r="175" spans="1:46" s="99" customFormat="1" ht="13.5" thickBot="1">
      <c r="A175" s="3"/>
      <c r="B175" s="21" t="s">
        <v>29</v>
      </c>
      <c r="C175" s="26">
        <v>234</v>
      </c>
      <c r="D175" s="26">
        <v>238</v>
      </c>
      <c r="E175" s="26">
        <v>241</v>
      </c>
      <c r="F175" s="26">
        <v>247</v>
      </c>
      <c r="G175" s="26">
        <v>249</v>
      </c>
      <c r="H175" s="26">
        <v>249</v>
      </c>
      <c r="I175" s="26">
        <v>291</v>
      </c>
      <c r="J175" s="36">
        <v>292</v>
      </c>
      <c r="K175" s="36">
        <v>293</v>
      </c>
      <c r="L175" s="36">
        <v>294</v>
      </c>
      <c r="M175" s="36">
        <v>295</v>
      </c>
      <c r="N175" s="36">
        <v>296</v>
      </c>
      <c r="O175" s="36">
        <v>297</v>
      </c>
      <c r="P175" s="36">
        <v>298</v>
      </c>
      <c r="Q175" s="73">
        <f t="shared" si="160"/>
        <v>263</v>
      </c>
      <c r="R175" s="73">
        <f t="shared" si="151"/>
        <v>263</v>
      </c>
      <c r="S175" s="73">
        <f t="shared" si="151"/>
        <v>263</v>
      </c>
      <c r="T175" s="73">
        <f t="shared" si="151"/>
        <v>263</v>
      </c>
      <c r="U175" s="73">
        <f t="shared" si="151"/>
        <v>263</v>
      </c>
      <c r="V175" s="73">
        <f t="shared" si="151"/>
        <v>263</v>
      </c>
      <c r="W175" s="73">
        <f t="shared" si="151"/>
        <v>263</v>
      </c>
      <c r="X175" s="115">
        <f t="shared" si="152"/>
        <v>263</v>
      </c>
      <c r="Y175" s="115">
        <f t="shared" si="153"/>
        <v>263</v>
      </c>
      <c r="Z175" s="115">
        <f t="shared" si="154"/>
        <v>263</v>
      </c>
      <c r="AA175" s="115">
        <f t="shared" si="155"/>
        <v>263</v>
      </c>
      <c r="AB175" s="115">
        <f t="shared" si="156"/>
        <v>263</v>
      </c>
      <c r="AC175" s="115">
        <f t="shared" si="157"/>
        <v>263</v>
      </c>
      <c r="AD175" s="115">
        <f t="shared" si="158"/>
        <v>263</v>
      </c>
      <c r="AE175" s="79"/>
      <c r="AF175" s="76" t="s">
        <v>39</v>
      </c>
      <c r="AG175" s="23" t="s">
        <v>39</v>
      </c>
      <c r="AH175" s="74" t="str">
        <f t="shared" si="159"/>
        <v>OK</v>
      </c>
      <c r="AJ175" s="154"/>
      <c r="AK175" s="155"/>
      <c r="AL175" s="155"/>
      <c r="AM175" s="155"/>
      <c r="AN175" s="155"/>
      <c r="AO175" s="155"/>
      <c r="AP175" s="155"/>
      <c r="AQ175" s="155"/>
      <c r="AR175" s="155"/>
      <c r="AS175" s="155"/>
      <c r="AT175" s="156"/>
    </row>
    <row r="176" spans="1:46" s="99" customFormat="1" ht="13">
      <c r="A176" s="3"/>
      <c r="B176" s="21" t="s">
        <v>30</v>
      </c>
      <c r="C176" s="26">
        <v>538</v>
      </c>
      <c r="D176" s="26">
        <v>536</v>
      </c>
      <c r="E176" s="26">
        <v>537</v>
      </c>
      <c r="F176" s="26">
        <v>529</v>
      </c>
      <c r="G176" s="26">
        <v>530</v>
      </c>
      <c r="H176" s="26">
        <v>533</v>
      </c>
      <c r="I176" s="26">
        <v>530</v>
      </c>
      <c r="J176" s="36">
        <v>530</v>
      </c>
      <c r="K176" s="36">
        <v>530</v>
      </c>
      <c r="L176" s="36">
        <v>531</v>
      </c>
      <c r="M176" s="36">
        <v>531</v>
      </c>
      <c r="N176" s="36">
        <v>531</v>
      </c>
      <c r="O176" s="36">
        <v>531</v>
      </c>
      <c r="P176" s="36">
        <v>531</v>
      </c>
      <c r="Q176" s="73">
        <f t="shared" si="160"/>
        <v>531</v>
      </c>
      <c r="R176" s="73">
        <f t="shared" si="151"/>
        <v>531</v>
      </c>
      <c r="S176" s="73">
        <f t="shared" si="151"/>
        <v>531</v>
      </c>
      <c r="T176" s="73">
        <f t="shared" si="151"/>
        <v>531</v>
      </c>
      <c r="U176" s="73">
        <f t="shared" si="151"/>
        <v>531</v>
      </c>
      <c r="V176" s="73">
        <f t="shared" si="151"/>
        <v>531</v>
      </c>
      <c r="W176" s="73">
        <f t="shared" si="151"/>
        <v>531</v>
      </c>
      <c r="X176" s="115">
        <f t="shared" si="152"/>
        <v>531</v>
      </c>
      <c r="Y176" s="115">
        <f t="shared" si="153"/>
        <v>531</v>
      </c>
      <c r="Z176" s="115">
        <f t="shared" si="154"/>
        <v>531</v>
      </c>
      <c r="AA176" s="115">
        <f t="shared" si="155"/>
        <v>531</v>
      </c>
      <c r="AB176" s="115">
        <f t="shared" si="156"/>
        <v>531</v>
      </c>
      <c r="AC176" s="115">
        <f t="shared" si="157"/>
        <v>531</v>
      </c>
      <c r="AD176" s="115">
        <f t="shared" si="158"/>
        <v>531</v>
      </c>
      <c r="AE176" s="79"/>
      <c r="AF176" s="76" t="s">
        <v>39</v>
      </c>
      <c r="AG176" s="23" t="s">
        <v>39</v>
      </c>
      <c r="AH176" s="74" t="str">
        <f t="shared" si="159"/>
        <v>OK</v>
      </c>
    </row>
    <row r="177" spans="1:46" s="99" customFormat="1" ht="13">
      <c r="A177" s="3"/>
      <c r="B177" s="21" t="s">
        <v>31</v>
      </c>
      <c r="C177" s="26">
        <v>230</v>
      </c>
      <c r="D177" s="26">
        <v>230</v>
      </c>
      <c r="E177" s="26">
        <v>230</v>
      </c>
      <c r="F177" s="26">
        <v>230</v>
      </c>
      <c r="G177" s="26">
        <v>230</v>
      </c>
      <c r="H177" s="26">
        <v>231</v>
      </c>
      <c r="I177" s="26">
        <v>212</v>
      </c>
      <c r="J177" s="36">
        <v>213</v>
      </c>
      <c r="K177" s="36">
        <v>213</v>
      </c>
      <c r="L177" s="36">
        <v>214</v>
      </c>
      <c r="M177" s="36">
        <v>217</v>
      </c>
      <c r="N177" s="36">
        <v>217</v>
      </c>
      <c r="O177" s="36">
        <v>217</v>
      </c>
      <c r="P177" s="36">
        <v>217</v>
      </c>
      <c r="Q177" s="73">
        <f t="shared" si="160"/>
        <v>224.33333333333334</v>
      </c>
      <c r="R177" s="73">
        <f t="shared" si="151"/>
        <v>224.33333333333334</v>
      </c>
      <c r="S177" s="73">
        <f t="shared" si="151"/>
        <v>224.33333333333334</v>
      </c>
      <c r="T177" s="73">
        <f t="shared" si="151"/>
        <v>224.33333333333334</v>
      </c>
      <c r="U177" s="73">
        <f t="shared" si="151"/>
        <v>224.33333333333334</v>
      </c>
      <c r="V177" s="73">
        <f t="shared" si="151"/>
        <v>224.33333333333334</v>
      </c>
      <c r="W177" s="73">
        <f t="shared" si="151"/>
        <v>224.33333333333334</v>
      </c>
      <c r="X177" s="115">
        <f t="shared" si="152"/>
        <v>224.33333333333334</v>
      </c>
      <c r="Y177" s="115">
        <f t="shared" si="153"/>
        <v>224.33333333333334</v>
      </c>
      <c r="Z177" s="115">
        <f t="shared" si="154"/>
        <v>224.33333333333334</v>
      </c>
      <c r="AA177" s="115">
        <f t="shared" si="155"/>
        <v>224.33333333333334</v>
      </c>
      <c r="AB177" s="115">
        <f t="shared" si="156"/>
        <v>224.33333333333334</v>
      </c>
      <c r="AC177" s="115">
        <f t="shared" si="157"/>
        <v>224.33333333333334</v>
      </c>
      <c r="AD177" s="115">
        <f t="shared" si="158"/>
        <v>224.33333333333334</v>
      </c>
      <c r="AE177" s="79"/>
      <c r="AF177" s="76" t="s">
        <v>39</v>
      </c>
      <c r="AG177" s="23" t="s">
        <v>39</v>
      </c>
      <c r="AH177" s="74" t="str">
        <f t="shared" si="159"/>
        <v>OK</v>
      </c>
    </row>
    <row r="178" spans="1:46" s="99" customFormat="1" ht="13">
      <c r="A178" s="3"/>
      <c r="B178" s="21" t="s">
        <v>32</v>
      </c>
      <c r="C178" s="26">
        <v>109</v>
      </c>
      <c r="D178" s="26">
        <v>110</v>
      </c>
      <c r="E178" s="26">
        <v>110</v>
      </c>
      <c r="F178" s="26">
        <v>112</v>
      </c>
      <c r="G178" s="26">
        <v>113</v>
      </c>
      <c r="H178" s="26">
        <v>113</v>
      </c>
      <c r="I178" s="26">
        <v>113</v>
      </c>
      <c r="J178" s="36">
        <v>113</v>
      </c>
      <c r="K178" s="36">
        <v>113</v>
      </c>
      <c r="L178" s="36">
        <v>113</v>
      </c>
      <c r="M178" s="36">
        <v>113</v>
      </c>
      <c r="N178" s="36">
        <v>113</v>
      </c>
      <c r="O178" s="36">
        <v>113</v>
      </c>
      <c r="P178" s="36">
        <v>113</v>
      </c>
      <c r="Q178" s="73">
        <f t="shared" si="160"/>
        <v>113</v>
      </c>
      <c r="R178" s="73">
        <f t="shared" si="151"/>
        <v>113</v>
      </c>
      <c r="S178" s="73">
        <f t="shared" si="151"/>
        <v>113</v>
      </c>
      <c r="T178" s="73">
        <f t="shared" si="151"/>
        <v>113</v>
      </c>
      <c r="U178" s="73">
        <f t="shared" si="151"/>
        <v>113</v>
      </c>
      <c r="V178" s="73">
        <f t="shared" si="151"/>
        <v>113</v>
      </c>
      <c r="W178" s="73">
        <f t="shared" si="151"/>
        <v>113</v>
      </c>
      <c r="X178" s="115">
        <f t="shared" si="152"/>
        <v>113</v>
      </c>
      <c r="Y178" s="115">
        <f t="shared" si="153"/>
        <v>113</v>
      </c>
      <c r="Z178" s="115">
        <f t="shared" si="154"/>
        <v>113</v>
      </c>
      <c r="AA178" s="115">
        <f t="shared" si="155"/>
        <v>113</v>
      </c>
      <c r="AB178" s="115">
        <f t="shared" si="156"/>
        <v>113</v>
      </c>
      <c r="AC178" s="115">
        <f t="shared" si="157"/>
        <v>113</v>
      </c>
      <c r="AD178" s="115">
        <f t="shared" si="158"/>
        <v>113</v>
      </c>
      <c r="AE178" s="80"/>
      <c r="AF178" s="76" t="s">
        <v>39</v>
      </c>
      <c r="AG178" s="23" t="s">
        <v>39</v>
      </c>
      <c r="AH178" s="74" t="str">
        <f t="shared" si="159"/>
        <v>OK</v>
      </c>
    </row>
    <row r="179" spans="1:46" s="99" customFormat="1" ht="13">
      <c r="A179" s="3"/>
      <c r="B179" s="21" t="s">
        <v>33</v>
      </c>
      <c r="C179" s="26">
        <v>32</v>
      </c>
      <c r="D179" s="26">
        <v>32</v>
      </c>
      <c r="E179" s="26">
        <v>32</v>
      </c>
      <c r="F179" s="26">
        <v>33</v>
      </c>
      <c r="G179" s="26">
        <v>33</v>
      </c>
      <c r="H179" s="26">
        <v>33</v>
      </c>
      <c r="I179" s="26">
        <v>40</v>
      </c>
      <c r="J179" s="36">
        <v>0</v>
      </c>
      <c r="K179" s="36">
        <v>0</v>
      </c>
      <c r="L179" s="36">
        <v>0</v>
      </c>
      <c r="M179" s="36">
        <v>0</v>
      </c>
      <c r="N179" s="36">
        <v>0</v>
      </c>
      <c r="O179" s="36">
        <v>0</v>
      </c>
      <c r="P179" s="36">
        <v>0</v>
      </c>
      <c r="Q179" s="73">
        <f t="shared" si="160"/>
        <v>35.333333333333336</v>
      </c>
      <c r="R179" s="73">
        <f t="shared" si="151"/>
        <v>35.333333333333336</v>
      </c>
      <c r="S179" s="73">
        <f t="shared" si="151"/>
        <v>35.333333333333336</v>
      </c>
      <c r="T179" s="73">
        <f t="shared" si="151"/>
        <v>35.333333333333336</v>
      </c>
      <c r="U179" s="73">
        <f t="shared" si="151"/>
        <v>35.333333333333336</v>
      </c>
      <c r="V179" s="73">
        <f t="shared" si="151"/>
        <v>35.333333333333336</v>
      </c>
      <c r="W179" s="73">
        <f t="shared" si="151"/>
        <v>35.333333333333336</v>
      </c>
      <c r="X179" s="115">
        <f t="shared" si="152"/>
        <v>35.333333333333336</v>
      </c>
      <c r="Y179" s="115">
        <f t="shared" si="153"/>
        <v>35.333333333333336</v>
      </c>
      <c r="Z179" s="115">
        <f t="shared" si="154"/>
        <v>35.333333333333336</v>
      </c>
      <c r="AA179" s="115">
        <f t="shared" si="155"/>
        <v>35.333333333333336</v>
      </c>
      <c r="AB179" s="115">
        <f t="shared" si="156"/>
        <v>35.333333333333336</v>
      </c>
      <c r="AC179" s="115">
        <f t="shared" si="157"/>
        <v>35.333333333333336</v>
      </c>
      <c r="AD179" s="115">
        <f t="shared" si="158"/>
        <v>35.333333333333336</v>
      </c>
      <c r="AE179" s="81"/>
      <c r="AF179" s="76" t="s">
        <v>39</v>
      </c>
      <c r="AG179" s="23" t="s">
        <v>39</v>
      </c>
      <c r="AH179" s="74" t="str">
        <f t="shared" si="159"/>
        <v>OK</v>
      </c>
    </row>
    <row r="180" spans="1:46" s="99" customFormat="1" ht="13">
      <c r="A180" s="3"/>
      <c r="B180" s="21" t="s">
        <v>34</v>
      </c>
      <c r="C180" s="26">
        <v>25</v>
      </c>
      <c r="D180" s="26">
        <v>25</v>
      </c>
      <c r="E180" s="26">
        <v>25</v>
      </c>
      <c r="F180" s="26">
        <v>25</v>
      </c>
      <c r="G180" s="26">
        <v>25</v>
      </c>
      <c r="H180" s="26">
        <v>26</v>
      </c>
      <c r="I180" s="26">
        <v>26</v>
      </c>
      <c r="J180" s="36">
        <v>26</v>
      </c>
      <c r="K180" s="36">
        <v>26</v>
      </c>
      <c r="L180" s="36">
        <v>26</v>
      </c>
      <c r="M180" s="36">
        <v>26</v>
      </c>
      <c r="N180" s="36">
        <v>26</v>
      </c>
      <c r="O180" s="36">
        <v>26</v>
      </c>
      <c r="P180" s="36">
        <v>26</v>
      </c>
      <c r="Q180" s="73">
        <f t="shared" si="160"/>
        <v>25.666666666666668</v>
      </c>
      <c r="R180" s="73">
        <f t="shared" si="151"/>
        <v>25.666666666666668</v>
      </c>
      <c r="S180" s="73">
        <f t="shared" si="151"/>
        <v>25.666666666666668</v>
      </c>
      <c r="T180" s="73">
        <f t="shared" si="151"/>
        <v>25.666666666666668</v>
      </c>
      <c r="U180" s="73">
        <f t="shared" si="151"/>
        <v>25.666666666666668</v>
      </c>
      <c r="V180" s="73">
        <f t="shared" si="151"/>
        <v>25.666666666666668</v>
      </c>
      <c r="W180" s="73">
        <f t="shared" si="151"/>
        <v>25.666666666666668</v>
      </c>
      <c r="X180" s="115">
        <f t="shared" si="152"/>
        <v>25.666666666666668</v>
      </c>
      <c r="Y180" s="115">
        <f t="shared" si="153"/>
        <v>25.666666666666668</v>
      </c>
      <c r="Z180" s="115">
        <f t="shared" si="154"/>
        <v>25.666666666666668</v>
      </c>
      <c r="AA180" s="115">
        <f t="shared" si="155"/>
        <v>25.666666666666668</v>
      </c>
      <c r="AB180" s="115">
        <f t="shared" si="156"/>
        <v>25.666666666666668</v>
      </c>
      <c r="AC180" s="115">
        <f t="shared" si="157"/>
        <v>25.666666666666668</v>
      </c>
      <c r="AD180" s="115">
        <f t="shared" si="158"/>
        <v>25.666666666666668</v>
      </c>
      <c r="AE180" s="82"/>
      <c r="AF180" s="76" t="s">
        <v>39</v>
      </c>
      <c r="AG180" s="23" t="s">
        <v>39</v>
      </c>
      <c r="AH180" s="74" t="str">
        <f t="shared" si="159"/>
        <v>OK</v>
      </c>
    </row>
    <row r="181" spans="1:46" s="99" customFormat="1" ht="13">
      <c r="A181" s="3"/>
      <c r="B181" s="21" t="s">
        <v>35</v>
      </c>
      <c r="C181" s="26">
        <v>33</v>
      </c>
      <c r="D181" s="26">
        <v>33</v>
      </c>
      <c r="E181" s="26">
        <v>33</v>
      </c>
      <c r="F181" s="26">
        <v>33</v>
      </c>
      <c r="G181" s="26">
        <v>33</v>
      </c>
      <c r="H181" s="26">
        <v>33</v>
      </c>
      <c r="I181" s="26">
        <v>33</v>
      </c>
      <c r="J181" s="36">
        <v>33</v>
      </c>
      <c r="K181" s="36">
        <v>34</v>
      </c>
      <c r="L181" s="36">
        <v>34</v>
      </c>
      <c r="M181" s="36">
        <v>34</v>
      </c>
      <c r="N181" s="36">
        <v>34</v>
      </c>
      <c r="O181" s="36">
        <v>34</v>
      </c>
      <c r="P181" s="36">
        <v>34</v>
      </c>
      <c r="Q181" s="73">
        <f t="shared" si="160"/>
        <v>33</v>
      </c>
      <c r="R181" s="73">
        <f t="shared" si="151"/>
        <v>33</v>
      </c>
      <c r="S181" s="73">
        <f t="shared" si="151"/>
        <v>33</v>
      </c>
      <c r="T181" s="73">
        <f t="shared" si="151"/>
        <v>33</v>
      </c>
      <c r="U181" s="73">
        <f t="shared" si="151"/>
        <v>33</v>
      </c>
      <c r="V181" s="73">
        <f t="shared" si="151"/>
        <v>33</v>
      </c>
      <c r="W181" s="73">
        <f t="shared" si="151"/>
        <v>33</v>
      </c>
      <c r="X181" s="115">
        <f t="shared" si="152"/>
        <v>33</v>
      </c>
      <c r="Y181" s="115">
        <f t="shared" si="153"/>
        <v>33</v>
      </c>
      <c r="Z181" s="115">
        <f t="shared" si="154"/>
        <v>33</v>
      </c>
      <c r="AA181" s="115">
        <f t="shared" si="155"/>
        <v>33</v>
      </c>
      <c r="AB181" s="115">
        <f t="shared" si="156"/>
        <v>33</v>
      </c>
      <c r="AC181" s="115">
        <f t="shared" si="157"/>
        <v>33</v>
      </c>
      <c r="AD181" s="115">
        <f t="shared" si="158"/>
        <v>33</v>
      </c>
      <c r="AE181" s="82"/>
      <c r="AF181" s="76" t="s">
        <v>39</v>
      </c>
      <c r="AG181" s="23" t="s">
        <v>39</v>
      </c>
      <c r="AH181" s="74" t="str">
        <f t="shared" si="159"/>
        <v>OK</v>
      </c>
    </row>
    <row r="182" spans="1:46" s="99" customFormat="1" ht="13">
      <c r="A182" s="3"/>
      <c r="B182" s="21" t="s">
        <v>36</v>
      </c>
      <c r="C182" s="26">
        <v>190</v>
      </c>
      <c r="D182" s="26">
        <v>190</v>
      </c>
      <c r="E182" s="26">
        <v>190</v>
      </c>
      <c r="F182" s="26">
        <v>190</v>
      </c>
      <c r="G182" s="26">
        <v>190</v>
      </c>
      <c r="H182" s="26">
        <v>190</v>
      </c>
      <c r="I182" s="26">
        <v>191</v>
      </c>
      <c r="J182" s="36">
        <v>191</v>
      </c>
      <c r="K182" s="36">
        <v>191</v>
      </c>
      <c r="L182" s="36">
        <v>192</v>
      </c>
      <c r="M182" s="36">
        <v>192</v>
      </c>
      <c r="N182" s="36">
        <v>193</v>
      </c>
      <c r="O182" s="36">
        <v>193</v>
      </c>
      <c r="P182" s="36">
        <v>195</v>
      </c>
      <c r="Q182" s="73">
        <f t="shared" si="160"/>
        <v>190.33333333333334</v>
      </c>
      <c r="R182" s="73">
        <f t="shared" si="160"/>
        <v>190.33333333333334</v>
      </c>
      <c r="S182" s="73">
        <f t="shared" si="160"/>
        <v>190.33333333333334</v>
      </c>
      <c r="T182" s="73">
        <f t="shared" si="160"/>
        <v>190.33333333333334</v>
      </c>
      <c r="U182" s="73">
        <f t="shared" si="160"/>
        <v>190.33333333333334</v>
      </c>
      <c r="V182" s="73">
        <f t="shared" si="160"/>
        <v>190.33333333333334</v>
      </c>
      <c r="W182" s="73">
        <f t="shared" si="160"/>
        <v>190.33333333333334</v>
      </c>
      <c r="X182" s="115">
        <f t="shared" si="152"/>
        <v>190.33333333333334</v>
      </c>
      <c r="Y182" s="115">
        <f t="shared" si="153"/>
        <v>190.33333333333334</v>
      </c>
      <c r="Z182" s="115">
        <f t="shared" si="154"/>
        <v>190.33333333333334</v>
      </c>
      <c r="AA182" s="115">
        <f t="shared" si="155"/>
        <v>190.33333333333334</v>
      </c>
      <c r="AB182" s="115">
        <f t="shared" si="156"/>
        <v>190.33333333333334</v>
      </c>
      <c r="AC182" s="115">
        <f t="shared" si="157"/>
        <v>190.33333333333334</v>
      </c>
      <c r="AD182" s="115">
        <f t="shared" si="158"/>
        <v>190.33333333333334</v>
      </c>
      <c r="AE182" s="82"/>
      <c r="AF182" s="76" t="s">
        <v>39</v>
      </c>
      <c r="AG182" s="23" t="s">
        <v>39</v>
      </c>
      <c r="AH182" s="74" t="str">
        <f t="shared" si="159"/>
        <v>OK</v>
      </c>
    </row>
    <row r="183" spans="1:46" s="99" customFormat="1" ht="13">
      <c r="A183" s="3"/>
      <c r="B183" s="21" t="s">
        <v>37</v>
      </c>
      <c r="C183" s="26">
        <v>73</v>
      </c>
      <c r="D183" s="26">
        <v>73</v>
      </c>
      <c r="E183" s="26">
        <v>73</v>
      </c>
      <c r="F183" s="26">
        <v>74</v>
      </c>
      <c r="G183" s="26">
        <v>74</v>
      </c>
      <c r="H183" s="26">
        <v>74</v>
      </c>
      <c r="I183" s="26">
        <v>74</v>
      </c>
      <c r="J183" s="36">
        <v>74</v>
      </c>
      <c r="K183" s="36">
        <v>73</v>
      </c>
      <c r="L183" s="36">
        <v>73</v>
      </c>
      <c r="M183" s="36">
        <v>73</v>
      </c>
      <c r="N183" s="36">
        <v>73</v>
      </c>
      <c r="O183" s="36">
        <v>73</v>
      </c>
      <c r="P183" s="36">
        <v>74</v>
      </c>
      <c r="Q183" s="73">
        <f t="shared" ref="Q183:W183" si="161">AVERAGE($G183:$I183)</f>
        <v>74</v>
      </c>
      <c r="R183" s="73">
        <f t="shared" si="161"/>
        <v>74</v>
      </c>
      <c r="S183" s="73">
        <f t="shared" si="161"/>
        <v>74</v>
      </c>
      <c r="T183" s="73">
        <f t="shared" si="161"/>
        <v>74</v>
      </c>
      <c r="U183" s="73">
        <f t="shared" si="161"/>
        <v>74</v>
      </c>
      <c r="V183" s="73">
        <f t="shared" si="161"/>
        <v>74</v>
      </c>
      <c r="W183" s="73">
        <f t="shared" si="161"/>
        <v>74</v>
      </c>
      <c r="X183" s="115">
        <f t="shared" si="152"/>
        <v>74</v>
      </c>
      <c r="Y183" s="115">
        <f t="shared" si="153"/>
        <v>74</v>
      </c>
      <c r="Z183" s="115">
        <f t="shared" si="154"/>
        <v>74</v>
      </c>
      <c r="AA183" s="115">
        <f t="shared" si="155"/>
        <v>74</v>
      </c>
      <c r="AB183" s="115">
        <f t="shared" si="156"/>
        <v>74</v>
      </c>
      <c r="AC183" s="115">
        <f t="shared" si="157"/>
        <v>74</v>
      </c>
      <c r="AD183" s="115">
        <f t="shared" si="158"/>
        <v>74</v>
      </c>
      <c r="AE183" s="82"/>
      <c r="AF183" s="76" t="s">
        <v>39</v>
      </c>
      <c r="AG183" s="23" t="s">
        <v>39</v>
      </c>
      <c r="AH183" s="74" t="str">
        <f t="shared" si="159"/>
        <v>OK</v>
      </c>
    </row>
    <row r="184" spans="1:46" s="99" customFormat="1" ht="13">
      <c r="A184" s="3"/>
      <c r="B184" s="22" t="s">
        <v>41</v>
      </c>
      <c r="C184" s="27">
        <f>SUM(C166:C183)</f>
        <v>5458</v>
      </c>
      <c r="D184" s="27">
        <f t="shared" ref="D184:W184" si="162">SUM(D166:D183)</f>
        <v>5454</v>
      </c>
      <c r="E184" s="27">
        <f t="shared" si="162"/>
        <v>5476</v>
      </c>
      <c r="F184" s="27">
        <f t="shared" si="162"/>
        <v>5480</v>
      </c>
      <c r="G184" s="27">
        <f t="shared" si="162"/>
        <v>5515</v>
      </c>
      <c r="H184" s="27">
        <f t="shared" si="162"/>
        <v>5493</v>
      </c>
      <c r="I184" s="27">
        <f t="shared" si="162"/>
        <v>5761</v>
      </c>
      <c r="J184" s="27">
        <f t="shared" ref="J184:P184" si="163">SUM(J166:J183)</f>
        <v>4962</v>
      </c>
      <c r="K184" s="27">
        <f t="shared" si="163"/>
        <v>4975</v>
      </c>
      <c r="L184" s="27">
        <f t="shared" si="163"/>
        <v>4987</v>
      </c>
      <c r="M184" s="27">
        <f t="shared" si="163"/>
        <v>5000</v>
      </c>
      <c r="N184" s="27">
        <f t="shared" si="163"/>
        <v>5005</v>
      </c>
      <c r="O184" s="27">
        <f t="shared" si="163"/>
        <v>5011</v>
      </c>
      <c r="P184" s="27">
        <f t="shared" si="163"/>
        <v>5026</v>
      </c>
      <c r="Q184" s="27">
        <f t="shared" si="162"/>
        <v>5589.6666666666661</v>
      </c>
      <c r="R184" s="27">
        <f t="shared" si="162"/>
        <v>5589.6666666666661</v>
      </c>
      <c r="S184" s="27">
        <f t="shared" si="162"/>
        <v>5589.6666666666661</v>
      </c>
      <c r="T184" s="27">
        <f t="shared" si="162"/>
        <v>5589.6666666666661</v>
      </c>
      <c r="U184" s="27">
        <f t="shared" si="162"/>
        <v>5589.6666666666661</v>
      </c>
      <c r="V184" s="27">
        <f t="shared" si="162"/>
        <v>5589.6666666666661</v>
      </c>
      <c r="W184" s="27">
        <f t="shared" si="162"/>
        <v>5589.6666666666661</v>
      </c>
      <c r="X184" s="77">
        <f t="shared" si="152"/>
        <v>5589.6666666666661</v>
      </c>
      <c r="Y184" s="77">
        <f t="shared" si="153"/>
        <v>5589.6666666666661</v>
      </c>
      <c r="Z184" s="77">
        <f t="shared" si="154"/>
        <v>5589.6666666666661</v>
      </c>
      <c r="AA184" s="77">
        <f t="shared" si="155"/>
        <v>5589.6666666666661</v>
      </c>
      <c r="AB184" s="77">
        <f t="shared" si="156"/>
        <v>5589.6666666666661</v>
      </c>
      <c r="AC184" s="77">
        <f t="shared" si="157"/>
        <v>5589.6666666666661</v>
      </c>
      <c r="AD184" s="77">
        <f t="shared" si="158"/>
        <v>5589.6666666666661</v>
      </c>
      <c r="AE184" s="95"/>
      <c r="AF184" s="76" t="s">
        <v>39</v>
      </c>
      <c r="AG184" s="23" t="s">
        <v>39</v>
      </c>
      <c r="AH184" s="74" t="str">
        <f t="shared" si="159"/>
        <v>OK</v>
      </c>
    </row>
    <row r="185" spans="1:46">
      <c r="C185" s="6"/>
    </row>
    <row r="186" spans="1:46" ht="18">
      <c r="A186" s="14" t="s">
        <v>86</v>
      </c>
      <c r="B186" s="13"/>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row>
    <row r="188" spans="1:46">
      <c r="B188" s="32" t="s">
        <v>58</v>
      </c>
    </row>
    <row r="189" spans="1:46" s="110" customFormat="1" ht="15" customHeight="1">
      <c r="A189" s="64"/>
      <c r="B189" s="52"/>
      <c r="C189" s="142" t="s">
        <v>69</v>
      </c>
      <c r="D189" s="142"/>
      <c r="E189" s="142"/>
      <c r="F189" s="142"/>
      <c r="G189" s="142"/>
      <c r="H189" s="142"/>
      <c r="I189" s="142"/>
      <c r="J189" s="67" t="s">
        <v>70</v>
      </c>
      <c r="K189" s="68"/>
      <c r="L189" s="68"/>
      <c r="M189" s="68"/>
      <c r="N189" s="68"/>
      <c r="O189" s="68"/>
      <c r="P189" s="69"/>
      <c r="Q189" s="160" t="s">
        <v>79</v>
      </c>
      <c r="R189" s="161"/>
      <c r="S189" s="161"/>
      <c r="T189" s="161"/>
      <c r="U189" s="161"/>
      <c r="V189" s="161"/>
      <c r="W189" s="162"/>
      <c r="X189" s="92" t="s">
        <v>0</v>
      </c>
      <c r="Y189" s="93"/>
      <c r="Z189" s="93"/>
      <c r="AA189" s="93"/>
      <c r="AB189" s="93"/>
      <c r="AC189" s="93"/>
      <c r="AD189" s="93"/>
      <c r="AE189" s="147"/>
      <c r="AF189" s="146" t="s">
        <v>0</v>
      </c>
      <c r="AG189" s="146" t="s">
        <v>81</v>
      </c>
      <c r="AH189" s="146" t="s">
        <v>40</v>
      </c>
    </row>
    <row r="190" spans="1:46" s="111" customFormat="1" ht="17.25" customHeight="1" thickBot="1">
      <c r="A190" s="48"/>
      <c r="B190" s="49"/>
      <c r="C190" s="50" t="s">
        <v>8</v>
      </c>
      <c r="D190" s="50" t="s">
        <v>9</v>
      </c>
      <c r="E190" s="50" t="s">
        <v>10</v>
      </c>
      <c r="F190" s="50" t="s">
        <v>11</v>
      </c>
      <c r="G190" s="50" t="s">
        <v>12</v>
      </c>
      <c r="H190" s="50" t="s">
        <v>13</v>
      </c>
      <c r="I190" s="50" t="s">
        <v>14</v>
      </c>
      <c r="J190" s="70" t="s">
        <v>15</v>
      </c>
      <c r="K190" s="70" t="s">
        <v>16</v>
      </c>
      <c r="L190" s="70" t="s">
        <v>17</v>
      </c>
      <c r="M190" s="70" t="s">
        <v>18</v>
      </c>
      <c r="N190" s="70" t="s">
        <v>19</v>
      </c>
      <c r="O190" s="70" t="s">
        <v>20</v>
      </c>
      <c r="P190" s="70" t="s">
        <v>21</v>
      </c>
      <c r="Q190" s="51" t="s">
        <v>15</v>
      </c>
      <c r="R190" s="51" t="s">
        <v>16</v>
      </c>
      <c r="S190" s="51" t="s">
        <v>17</v>
      </c>
      <c r="T190" s="51" t="s">
        <v>18</v>
      </c>
      <c r="U190" s="51" t="s">
        <v>19</v>
      </c>
      <c r="V190" s="51" t="s">
        <v>20</v>
      </c>
      <c r="W190" s="51" t="s">
        <v>21</v>
      </c>
      <c r="X190" s="75" t="s">
        <v>15</v>
      </c>
      <c r="Y190" s="75" t="s">
        <v>16</v>
      </c>
      <c r="Z190" s="75" t="s">
        <v>17</v>
      </c>
      <c r="AA190" s="75" t="s">
        <v>18</v>
      </c>
      <c r="AB190" s="75" t="s">
        <v>19</v>
      </c>
      <c r="AC190" s="75" t="s">
        <v>20</v>
      </c>
      <c r="AD190" s="75" t="s">
        <v>21</v>
      </c>
      <c r="AE190" s="147"/>
      <c r="AF190" s="146"/>
      <c r="AG190" s="146"/>
      <c r="AH190" s="146"/>
    </row>
    <row r="191" spans="1:46" s="112" customFormat="1" ht="13">
      <c r="A191" s="59"/>
      <c r="B191" s="60" t="s">
        <v>38</v>
      </c>
      <c r="C191" s="60">
        <v>1</v>
      </c>
      <c r="D191" s="60">
        <v>2</v>
      </c>
      <c r="E191" s="60">
        <v>3</v>
      </c>
      <c r="F191" s="60">
        <v>4</v>
      </c>
      <c r="G191" s="60">
        <v>5</v>
      </c>
      <c r="H191" s="60">
        <v>6</v>
      </c>
      <c r="I191" s="61">
        <v>7</v>
      </c>
      <c r="J191" s="62">
        <v>8</v>
      </c>
      <c r="K191" s="62">
        <v>9</v>
      </c>
      <c r="L191" s="62">
        <v>10</v>
      </c>
      <c r="M191" s="62">
        <v>11</v>
      </c>
      <c r="N191" s="62">
        <v>12</v>
      </c>
      <c r="O191" s="62">
        <v>13</v>
      </c>
      <c r="P191" s="62">
        <v>14</v>
      </c>
      <c r="Q191" s="63">
        <f>I191+1</f>
        <v>8</v>
      </c>
      <c r="R191" s="63">
        <f t="shared" ref="R191" si="164">Q191+1</f>
        <v>9</v>
      </c>
      <c r="S191" s="63">
        <f t="shared" ref="S191" si="165">R191+1</f>
        <v>10</v>
      </c>
      <c r="T191" s="63">
        <f t="shared" ref="T191" si="166">S191+1</f>
        <v>11</v>
      </c>
      <c r="U191" s="63">
        <f t="shared" ref="U191" si="167">T191+1</f>
        <v>12</v>
      </c>
      <c r="V191" s="63">
        <f t="shared" ref="V191" si="168">U191+1</f>
        <v>13</v>
      </c>
      <c r="W191" s="63">
        <f t="shared" ref="W191" si="169">V191+1</f>
        <v>14</v>
      </c>
      <c r="X191" s="91">
        <v>8</v>
      </c>
      <c r="Y191" s="91">
        <v>9</v>
      </c>
      <c r="Z191" s="91">
        <v>10</v>
      </c>
      <c r="AA191" s="91">
        <v>11</v>
      </c>
      <c r="AB191" s="91">
        <v>12</v>
      </c>
      <c r="AC191" s="91">
        <v>13</v>
      </c>
      <c r="AD191" s="91">
        <v>14</v>
      </c>
      <c r="AE191" s="78"/>
      <c r="AF191" s="90"/>
      <c r="AG191" s="90"/>
      <c r="AH191" s="90"/>
      <c r="AJ191" s="148" t="s">
        <v>97</v>
      </c>
      <c r="AK191" s="149"/>
      <c r="AL191" s="149"/>
      <c r="AM191" s="149"/>
      <c r="AN191" s="149"/>
      <c r="AO191" s="149"/>
      <c r="AP191" s="149"/>
      <c r="AQ191" s="149"/>
      <c r="AR191" s="149"/>
      <c r="AS191" s="149"/>
      <c r="AT191" s="150"/>
    </row>
    <row r="192" spans="1:46" s="99" customFormat="1" ht="13">
      <c r="A192" s="3"/>
      <c r="B192" s="21" t="s">
        <v>7</v>
      </c>
      <c r="C192" s="38">
        <f t="shared" ref="C192:I201" si="170">C166/C36</f>
        <v>1.177399259259285E-2</v>
      </c>
      <c r="D192" s="38">
        <f t="shared" si="170"/>
        <v>1.1707714711980247E-2</v>
      </c>
      <c r="E192" s="38">
        <f t="shared" si="170"/>
        <v>1.1738670124536088E-2</v>
      </c>
      <c r="F192" s="38">
        <f t="shared" si="170"/>
        <v>1.1785207690620721E-2</v>
      </c>
      <c r="G192" s="38">
        <f t="shared" si="170"/>
        <v>1.2045007216255663E-2</v>
      </c>
      <c r="H192" s="38">
        <f t="shared" si="170"/>
        <v>1.2000930047712384E-2</v>
      </c>
      <c r="I192" s="38">
        <f t="shared" si="170"/>
        <v>1.1877031765940564E-2</v>
      </c>
      <c r="J192" s="37">
        <f t="shared" ref="J192:P192" si="171">J166/J36</f>
        <v>1.1940526503386119E-2</v>
      </c>
      <c r="K192" s="37">
        <f t="shared" si="171"/>
        <v>1.2E-2</v>
      </c>
      <c r="L192" s="37">
        <f t="shared" si="171"/>
        <v>1.2084896397190261E-2</v>
      </c>
      <c r="M192" s="37">
        <f t="shared" si="171"/>
        <v>1.2224755129136502E-2</v>
      </c>
      <c r="N192" s="37">
        <f t="shared" si="171"/>
        <v>1.2195730247406226E-2</v>
      </c>
      <c r="O192" s="37">
        <f t="shared" si="171"/>
        <v>1.221298249968971E-2</v>
      </c>
      <c r="P192" s="37">
        <f t="shared" si="171"/>
        <v>1.2075342297989075E-2</v>
      </c>
      <c r="Q192" s="35">
        <f t="shared" ref="Q192:W207" si="172">Q166/Q36</f>
        <v>1.1880351668771973E-2</v>
      </c>
      <c r="R192" s="35">
        <f t="shared" si="172"/>
        <v>1.1836295445093079E-2</v>
      </c>
      <c r="S192" s="35">
        <f t="shared" si="172"/>
        <v>1.1792564763925368E-2</v>
      </c>
      <c r="T192" s="35">
        <f t="shared" si="172"/>
        <v>1.1749156030277819E-2</v>
      </c>
      <c r="U192" s="35">
        <f t="shared" si="172"/>
        <v>1.1706065701898286E-2</v>
      </c>
      <c r="V192" s="35">
        <f t="shared" si="172"/>
        <v>1.1663290288309949E-2</v>
      </c>
      <c r="W192" s="35">
        <f t="shared" si="172"/>
        <v>1.1620826349868761E-2</v>
      </c>
      <c r="X192" s="113">
        <f t="shared" ref="X192:X210" si="173" xml:space="preserve"> IF($AF192="Company forecast",J192, IF($AF192="Ofwat forecast",Q192))</f>
        <v>1.1880351668771973E-2</v>
      </c>
      <c r="Y192" s="113">
        <f t="shared" ref="Y192:Y210" si="174" xml:space="preserve"> IF($AF192="Company forecast",K192, IF($AF192="Ofwat forecast",R192))</f>
        <v>1.1836295445093079E-2</v>
      </c>
      <c r="Z192" s="113">
        <f t="shared" ref="Z192:Z210" si="175" xml:space="preserve"> IF($AF192="Company forecast",L192, IF($AF192="Ofwat forecast",S192))</f>
        <v>1.1792564763925368E-2</v>
      </c>
      <c r="AA192" s="113">
        <f t="shared" ref="AA192:AA210" si="176" xml:space="preserve"> IF($AF192="Company forecast",M192, IF($AF192="Ofwat forecast",T192))</f>
        <v>1.1749156030277819E-2</v>
      </c>
      <c r="AB192" s="113">
        <f t="shared" ref="AB192:AB210" si="177" xml:space="preserve"> IF($AF192="Company forecast",N192, IF($AF192="Ofwat forecast",U192))</f>
        <v>1.1706065701898286E-2</v>
      </c>
      <c r="AC192" s="113">
        <f t="shared" ref="AC192:AC210" si="178" xml:space="preserve"> IF($AF192="Company forecast",O192, IF($AF192="Ofwat forecast",V192))</f>
        <v>1.1663290288309949E-2</v>
      </c>
      <c r="AD192" s="113">
        <f t="shared" ref="AD192:AD210" si="179" xml:space="preserve"> IF($AF192="Company forecast",P192, IF($AF192="Ofwat forecast",W192))</f>
        <v>1.1620826349868761E-2</v>
      </c>
      <c r="AE192" s="79"/>
      <c r="AF192" s="76" t="s">
        <v>39</v>
      </c>
      <c r="AG192" s="23" t="s">
        <v>39</v>
      </c>
      <c r="AH192" s="74" t="str">
        <f t="shared" ref="AH192:AH210" si="180" xml:space="preserve"> IF(AF192=AG192, "OK", "error")</f>
        <v>OK</v>
      </c>
      <c r="AJ192" s="151"/>
      <c r="AK192" s="152"/>
      <c r="AL192" s="152"/>
      <c r="AM192" s="152"/>
      <c r="AN192" s="152"/>
      <c r="AO192" s="152"/>
      <c r="AP192" s="152"/>
      <c r="AQ192" s="152"/>
      <c r="AR192" s="152"/>
      <c r="AS192" s="152"/>
      <c r="AT192" s="153"/>
    </row>
    <row r="193" spans="1:46" s="99" customFormat="1" ht="13">
      <c r="A193" s="3"/>
      <c r="B193" s="21" t="s">
        <v>22</v>
      </c>
      <c r="C193" s="38">
        <f t="shared" si="170"/>
        <v>1.2135630692331723E-2</v>
      </c>
      <c r="D193" s="38">
        <f t="shared" si="170"/>
        <v>1.1837139709501746E-2</v>
      </c>
      <c r="E193" s="38">
        <f t="shared" si="170"/>
        <v>1.1742502044280472E-2</v>
      </c>
      <c r="F193" s="38">
        <f t="shared" si="170"/>
        <v>1.1752425870800633E-2</v>
      </c>
      <c r="G193" s="38">
        <f t="shared" si="170"/>
        <v>1.1714249382497216E-2</v>
      </c>
      <c r="H193" s="38">
        <f t="shared" si="170"/>
        <v>1.1613821216374718E-2</v>
      </c>
      <c r="I193" s="38">
        <f t="shared" si="170"/>
        <v>1.1688062847288752E-2</v>
      </c>
      <c r="J193" s="37">
        <f t="shared" ref="J193:P193" si="181">J167/J37</f>
        <v>1.1640777069577496E-2</v>
      </c>
      <c r="K193" s="37">
        <f t="shared" si="181"/>
        <v>1.1590347710431314E-2</v>
      </c>
      <c r="L193" s="37">
        <f t="shared" si="181"/>
        <v>1.1553030303030303E-2</v>
      </c>
      <c r="M193" s="37">
        <f t="shared" si="181"/>
        <v>1.1487758945386064E-2</v>
      </c>
      <c r="N193" s="37">
        <f t="shared" si="181"/>
        <v>1.142664468754683E-2</v>
      </c>
      <c r="O193" s="37">
        <f t="shared" si="181"/>
        <v>1.1361519836096108E-2</v>
      </c>
      <c r="P193" s="37">
        <f t="shared" si="181"/>
        <v>1.1294623018812028E-2</v>
      </c>
      <c r="Q193" s="35">
        <f t="shared" si="172"/>
        <v>1.1632557960905432E-2</v>
      </c>
      <c r="R193" s="35">
        <f t="shared" si="172"/>
        <v>1.159742781929113E-2</v>
      </c>
      <c r="S193" s="35">
        <f t="shared" si="172"/>
        <v>1.1562509223758453E-2</v>
      </c>
      <c r="T193" s="35">
        <f t="shared" si="172"/>
        <v>1.1527800269216591E-2</v>
      </c>
      <c r="U193" s="35">
        <f t="shared" si="172"/>
        <v>1.1493299073381494E-2</v>
      </c>
      <c r="V193" s="35">
        <f t="shared" si="172"/>
        <v>1.1459003776435585E-2</v>
      </c>
      <c r="W193" s="35">
        <f t="shared" si="172"/>
        <v>1.1424912540693569E-2</v>
      </c>
      <c r="X193" s="113">
        <f t="shared" si="173"/>
        <v>1.1632557960905432E-2</v>
      </c>
      <c r="Y193" s="113">
        <f t="shared" si="174"/>
        <v>1.159742781929113E-2</v>
      </c>
      <c r="Z193" s="113">
        <f t="shared" si="175"/>
        <v>1.1562509223758453E-2</v>
      </c>
      <c r="AA193" s="113">
        <f t="shared" si="176"/>
        <v>1.1527800269216591E-2</v>
      </c>
      <c r="AB193" s="113">
        <f t="shared" si="177"/>
        <v>1.1493299073381494E-2</v>
      </c>
      <c r="AC193" s="113">
        <f t="shared" si="178"/>
        <v>1.1459003776435585E-2</v>
      </c>
      <c r="AD193" s="113">
        <f t="shared" si="179"/>
        <v>1.1424912540693569E-2</v>
      </c>
      <c r="AE193" s="79"/>
      <c r="AF193" s="76" t="s">
        <v>39</v>
      </c>
      <c r="AG193" s="23" t="s">
        <v>39</v>
      </c>
      <c r="AH193" s="74" t="str">
        <f t="shared" si="180"/>
        <v>OK</v>
      </c>
      <c r="AJ193" s="151"/>
      <c r="AK193" s="152"/>
      <c r="AL193" s="152"/>
      <c r="AM193" s="152"/>
      <c r="AN193" s="152"/>
      <c r="AO193" s="152"/>
      <c r="AP193" s="152"/>
      <c r="AQ193" s="152"/>
      <c r="AR193" s="152"/>
      <c r="AS193" s="152"/>
      <c r="AT193" s="153"/>
    </row>
    <row r="194" spans="1:46" s="99" customFormat="1" ht="13">
      <c r="A194" s="3"/>
      <c r="B194" s="21" t="s">
        <v>23</v>
      </c>
      <c r="C194" s="38">
        <f t="shared" si="170"/>
        <v>1.1593455728009331E-2</v>
      </c>
      <c r="D194" s="38">
        <f t="shared" si="170"/>
        <v>1.1593455728009331E-2</v>
      </c>
      <c r="E194" s="38">
        <f t="shared" si="170"/>
        <v>1.1665464769798208E-2</v>
      </c>
      <c r="F194" s="38">
        <f t="shared" si="170"/>
        <v>1.1794548370929614E-2</v>
      </c>
      <c r="G194" s="38">
        <f t="shared" si="170"/>
        <v>1.2319937196477657E-2</v>
      </c>
      <c r="H194" s="38">
        <f t="shared" si="170"/>
        <v>1.2353304508956145E-2</v>
      </c>
      <c r="I194" s="38">
        <f t="shared" si="170"/>
        <v>1.2410216470548758E-2</v>
      </c>
      <c r="J194" s="37">
        <f t="shared" ref="J194:P194" si="182">J168/J38</f>
        <v>1.2378526619020285E-2</v>
      </c>
      <c r="K194" s="37">
        <f t="shared" si="182"/>
        <v>1.2364328946263908E-2</v>
      </c>
      <c r="L194" s="37">
        <f t="shared" si="182"/>
        <v>1.2355280252509728E-2</v>
      </c>
      <c r="M194" s="37">
        <f t="shared" si="182"/>
        <v>1.2357638185674985E-2</v>
      </c>
      <c r="N194" s="37">
        <f t="shared" si="182"/>
        <v>1.235291461706264E-2</v>
      </c>
      <c r="O194" s="37">
        <f t="shared" si="182"/>
        <v>1.234818389614181E-2</v>
      </c>
      <c r="P194" s="37">
        <f t="shared" si="182"/>
        <v>1.2343474265971705E-2</v>
      </c>
      <c r="Q194" s="35">
        <f t="shared" si="172"/>
        <v>1.2253938277333872E-2</v>
      </c>
      <c r="R194" s="35">
        <f t="shared" si="172"/>
        <v>1.2200194357510781E-2</v>
      </c>
      <c r="S194" s="35">
        <f t="shared" si="172"/>
        <v>1.2146919804522434E-2</v>
      </c>
      <c r="T194" s="35">
        <f t="shared" si="172"/>
        <v>1.2094108496353468E-2</v>
      </c>
      <c r="U194" s="35">
        <f t="shared" si="172"/>
        <v>1.2041754416994666E-2</v>
      </c>
      <c r="V194" s="35">
        <f t="shared" si="172"/>
        <v>1.1989851654158423E-2</v>
      </c>
      <c r="W194" s="35">
        <f t="shared" si="172"/>
        <v>1.1938394397052991E-2</v>
      </c>
      <c r="X194" s="113">
        <f t="shared" si="173"/>
        <v>1.2253938277333872E-2</v>
      </c>
      <c r="Y194" s="113">
        <f t="shared" si="174"/>
        <v>1.2200194357510781E-2</v>
      </c>
      <c r="Z194" s="113">
        <f t="shared" si="175"/>
        <v>1.2146919804522434E-2</v>
      </c>
      <c r="AA194" s="113">
        <f t="shared" si="176"/>
        <v>1.2094108496353468E-2</v>
      </c>
      <c r="AB194" s="113">
        <f t="shared" si="177"/>
        <v>1.2041754416994666E-2</v>
      </c>
      <c r="AC194" s="113">
        <f t="shared" si="178"/>
        <v>1.1989851654158423E-2</v>
      </c>
      <c r="AD194" s="113">
        <f t="shared" si="179"/>
        <v>1.1938394397052991E-2</v>
      </c>
      <c r="AE194" s="79"/>
      <c r="AF194" s="76" t="s">
        <v>39</v>
      </c>
      <c r="AG194" s="23" t="s">
        <v>39</v>
      </c>
      <c r="AH194" s="74" t="str">
        <f t="shared" si="180"/>
        <v>OK</v>
      </c>
      <c r="AJ194" s="151"/>
      <c r="AK194" s="152"/>
      <c r="AL194" s="152"/>
      <c r="AM194" s="152"/>
      <c r="AN194" s="152"/>
      <c r="AO194" s="152"/>
      <c r="AP194" s="152"/>
      <c r="AQ194" s="152"/>
      <c r="AR194" s="152"/>
      <c r="AS194" s="152"/>
      <c r="AT194" s="153"/>
    </row>
    <row r="195" spans="1:46" s="99" customFormat="1" ht="13">
      <c r="A195" s="3"/>
      <c r="B195" s="21" t="s">
        <v>24</v>
      </c>
      <c r="C195" s="38">
        <f t="shared" si="170"/>
        <v>1.2378139041451474E-2</v>
      </c>
      <c r="D195" s="38">
        <f t="shared" si="170"/>
        <v>1.2360337277250361E-2</v>
      </c>
      <c r="E195" s="38">
        <f t="shared" si="170"/>
        <v>1.234408333563272E-2</v>
      </c>
      <c r="F195" s="38">
        <f t="shared" si="170"/>
        <v>1.230865472196197E-2</v>
      </c>
      <c r="G195" s="38">
        <f t="shared" si="170"/>
        <v>1.2269035408436189E-2</v>
      </c>
      <c r="H195" s="38">
        <f t="shared" si="170"/>
        <v>1.2239986242255464E-2</v>
      </c>
      <c r="I195" s="38">
        <f t="shared" si="170"/>
        <v>1.2496768077221408E-2</v>
      </c>
      <c r="J195" s="37">
        <f t="shared" ref="J195:P195" si="183">J169/J39</f>
        <v>1.2465433496195893E-2</v>
      </c>
      <c r="K195" s="37">
        <f t="shared" si="183"/>
        <v>1.2434255659730163E-2</v>
      </c>
      <c r="L195" s="37">
        <f t="shared" si="183"/>
        <v>1.2397047507765966E-2</v>
      </c>
      <c r="M195" s="37">
        <f t="shared" si="183"/>
        <v>1.2360061374097857E-2</v>
      </c>
      <c r="N195" s="37">
        <f t="shared" si="183"/>
        <v>1.2323295277486613E-2</v>
      </c>
      <c r="O195" s="37">
        <f t="shared" si="183"/>
        <v>1.2286747260196587E-2</v>
      </c>
      <c r="P195" s="37">
        <f t="shared" si="183"/>
        <v>1.2109606015376383E-2</v>
      </c>
      <c r="Q195" s="35">
        <f t="shared" si="172"/>
        <v>1.2280308988206109E-2</v>
      </c>
      <c r="R195" s="35">
        <f t="shared" si="172"/>
        <v>1.2251336276069917E-2</v>
      </c>
      <c r="S195" s="35">
        <f t="shared" si="172"/>
        <v>1.2222499951753738E-2</v>
      </c>
      <c r="T195" s="35">
        <f t="shared" si="172"/>
        <v>1.219379905445917E-2</v>
      </c>
      <c r="U195" s="35">
        <f t="shared" si="172"/>
        <v>1.2165232632391261E-2</v>
      </c>
      <c r="V195" s="35">
        <f t="shared" si="172"/>
        <v>1.2136799742653297E-2</v>
      </c>
      <c r="W195" s="35">
        <f t="shared" si="172"/>
        <v>1.2108499451143057E-2</v>
      </c>
      <c r="X195" s="113">
        <f t="shared" si="173"/>
        <v>1.2280308988206109E-2</v>
      </c>
      <c r="Y195" s="113">
        <f t="shared" si="174"/>
        <v>1.2251336276069917E-2</v>
      </c>
      <c r="Z195" s="113">
        <f t="shared" si="175"/>
        <v>1.2222499951753738E-2</v>
      </c>
      <c r="AA195" s="113">
        <f t="shared" si="176"/>
        <v>1.219379905445917E-2</v>
      </c>
      <c r="AB195" s="113">
        <f t="shared" si="177"/>
        <v>1.2165232632391261E-2</v>
      </c>
      <c r="AC195" s="113">
        <f t="shared" si="178"/>
        <v>1.2136799742653297E-2</v>
      </c>
      <c r="AD195" s="113">
        <f t="shared" si="179"/>
        <v>1.2108499451143057E-2</v>
      </c>
      <c r="AE195" s="79"/>
      <c r="AF195" s="76" t="s">
        <v>39</v>
      </c>
      <c r="AG195" s="23" t="s">
        <v>39</v>
      </c>
      <c r="AH195" s="74" t="str">
        <f t="shared" si="180"/>
        <v>OK</v>
      </c>
      <c r="AJ195" s="151"/>
      <c r="AK195" s="152"/>
      <c r="AL195" s="152"/>
      <c r="AM195" s="152"/>
      <c r="AN195" s="152"/>
      <c r="AO195" s="152"/>
      <c r="AP195" s="152"/>
      <c r="AQ195" s="152"/>
      <c r="AR195" s="152"/>
      <c r="AS195" s="152"/>
      <c r="AT195" s="153"/>
    </row>
    <row r="196" spans="1:46" s="99" customFormat="1" ht="13">
      <c r="A196" s="3"/>
      <c r="B196" s="21" t="s">
        <v>68</v>
      </c>
      <c r="C196" s="38">
        <f t="shared" si="170"/>
        <v>1.4620228067276515E-2</v>
      </c>
      <c r="D196" s="38">
        <f t="shared" si="170"/>
        <v>1.4626736079616542E-2</v>
      </c>
      <c r="E196" s="38">
        <f t="shared" si="170"/>
        <v>1.4662034174431873E-2</v>
      </c>
      <c r="F196" s="38">
        <f t="shared" si="170"/>
        <v>1.4639513638882735E-2</v>
      </c>
      <c r="G196" s="38">
        <f t="shared" si="170"/>
        <v>1.4578278287849451E-2</v>
      </c>
      <c r="H196" s="38">
        <f t="shared" si="170"/>
        <v>1.439169742934587E-2</v>
      </c>
      <c r="I196" s="38">
        <f t="shared" si="170"/>
        <v>1.6340847755061855E-2</v>
      </c>
      <c r="J196" s="37">
        <f t="shared" ref="J196:P196" si="184">J170/J40</f>
        <v>1.6298072329368276E-2</v>
      </c>
      <c r="K196" s="37">
        <f t="shared" si="184"/>
        <v>1.6275553831978352E-2</v>
      </c>
      <c r="L196" s="37">
        <f t="shared" si="184"/>
        <v>1.6253153052151626E-2</v>
      </c>
      <c r="M196" s="37">
        <f t="shared" si="184"/>
        <v>1.6210781359980969E-2</v>
      </c>
      <c r="N196" s="37">
        <f t="shared" si="184"/>
        <v>1.616863001791571E-2</v>
      </c>
      <c r="O196" s="37">
        <f t="shared" si="184"/>
        <v>1.6126697311547832E-2</v>
      </c>
      <c r="P196" s="37">
        <f t="shared" si="184"/>
        <v>1.6104913367683167E-2</v>
      </c>
      <c r="Q196" s="35">
        <f t="shared" si="172"/>
        <v>1.5045619333413781E-2</v>
      </c>
      <c r="R196" s="35">
        <f t="shared" si="172"/>
        <v>1.5015204103283707E-2</v>
      </c>
      <c r="S196" s="35">
        <f t="shared" si="172"/>
        <v>1.4984911595905424E-2</v>
      </c>
      <c r="T196" s="35">
        <f t="shared" si="172"/>
        <v>1.4954741070011301E-2</v>
      </c>
      <c r="U196" s="35">
        <f t="shared" si="172"/>
        <v>1.4924691790291572E-2</v>
      </c>
      <c r="V196" s="35">
        <f t="shared" si="172"/>
        <v>1.4894763027334588E-2</v>
      </c>
      <c r="W196" s="35">
        <f t="shared" si="172"/>
        <v>1.4864954057567801E-2</v>
      </c>
      <c r="X196" s="113">
        <f t="shared" si="173"/>
        <v>1.5045619333413781E-2</v>
      </c>
      <c r="Y196" s="113">
        <f t="shared" si="174"/>
        <v>1.5015204103283707E-2</v>
      </c>
      <c r="Z196" s="113">
        <f t="shared" si="175"/>
        <v>1.4984911595905424E-2</v>
      </c>
      <c r="AA196" s="113">
        <f t="shared" si="176"/>
        <v>1.4954741070011301E-2</v>
      </c>
      <c r="AB196" s="113">
        <f t="shared" si="177"/>
        <v>1.4924691790291572E-2</v>
      </c>
      <c r="AC196" s="113">
        <f t="shared" si="178"/>
        <v>1.4894763027334588E-2</v>
      </c>
      <c r="AD196" s="113">
        <f t="shared" si="179"/>
        <v>1.4864954057567801E-2</v>
      </c>
      <c r="AE196" s="79"/>
      <c r="AF196" s="76" t="s">
        <v>39</v>
      </c>
      <c r="AG196" s="23" t="s">
        <v>39</v>
      </c>
      <c r="AH196" s="74" t="str">
        <f t="shared" si="180"/>
        <v>OK</v>
      </c>
      <c r="AJ196" s="151"/>
      <c r="AK196" s="152"/>
      <c r="AL196" s="152"/>
      <c r="AM196" s="152"/>
      <c r="AN196" s="152"/>
      <c r="AO196" s="152"/>
      <c r="AP196" s="152"/>
      <c r="AQ196" s="152"/>
      <c r="AR196" s="152"/>
      <c r="AS196" s="152"/>
      <c r="AT196" s="153"/>
    </row>
    <row r="197" spans="1:46" s="99" customFormat="1" ht="13">
      <c r="A197" s="3"/>
      <c r="B197" s="21" t="s">
        <v>25</v>
      </c>
      <c r="C197" s="38">
        <f t="shared" si="170"/>
        <v>1.4560064223556326E-2</v>
      </c>
      <c r="D197" s="38">
        <f t="shared" si="170"/>
        <v>1.4569032777264693E-2</v>
      </c>
      <c r="E197" s="38">
        <f t="shared" si="170"/>
        <v>1.4606889575092244E-2</v>
      </c>
      <c r="F197" s="38">
        <f t="shared" si="170"/>
        <v>1.4564368892203933E-2</v>
      </c>
      <c r="G197" s="38">
        <f t="shared" si="170"/>
        <v>1.4502908187318635E-2</v>
      </c>
      <c r="H197" s="38">
        <f t="shared" si="170"/>
        <v>1.4309048005239255E-2</v>
      </c>
      <c r="I197" s="38">
        <f t="shared" si="170"/>
        <v>1.6200350689944347E-2</v>
      </c>
      <c r="J197" s="37"/>
      <c r="K197" s="37"/>
      <c r="L197" s="37"/>
      <c r="M197" s="37"/>
      <c r="N197" s="37"/>
      <c r="O197" s="37"/>
      <c r="P197" s="37"/>
      <c r="Q197" s="35">
        <f t="shared" si="172"/>
        <v>1.4948086960606163E-2</v>
      </c>
      <c r="R197" s="35">
        <f t="shared" si="172"/>
        <v>1.4918669141288608E-2</v>
      </c>
      <c r="S197" s="35">
        <f t="shared" si="172"/>
        <v>1.4889366883021589E-2</v>
      </c>
      <c r="T197" s="35">
        <f t="shared" si="172"/>
        <v>1.4860179506207927E-2</v>
      </c>
      <c r="U197" s="35">
        <f t="shared" si="172"/>
        <v>1.4831106336568822E-2</v>
      </c>
      <c r="V197" s="35">
        <f t="shared" si="172"/>
        <v>1.4802146705091944E-2</v>
      </c>
      <c r="W197" s="35">
        <f t="shared" si="172"/>
        <v>1.4773299947980103E-2</v>
      </c>
      <c r="X197" s="113">
        <f t="shared" si="173"/>
        <v>1.4948086960606163E-2</v>
      </c>
      <c r="Y197" s="113">
        <f t="shared" si="174"/>
        <v>1.4918669141288608E-2</v>
      </c>
      <c r="Z197" s="113">
        <f t="shared" si="175"/>
        <v>1.4889366883021589E-2</v>
      </c>
      <c r="AA197" s="113">
        <f t="shared" si="176"/>
        <v>1.4860179506207927E-2</v>
      </c>
      <c r="AB197" s="113">
        <f t="shared" si="177"/>
        <v>1.4831106336568822E-2</v>
      </c>
      <c r="AC197" s="113">
        <f t="shared" si="178"/>
        <v>1.4802146705091944E-2</v>
      </c>
      <c r="AD197" s="113">
        <f t="shared" si="179"/>
        <v>1.4773299947980103E-2</v>
      </c>
      <c r="AE197" s="79"/>
      <c r="AF197" s="76" t="s">
        <v>39</v>
      </c>
      <c r="AG197" s="23" t="s">
        <v>39</v>
      </c>
      <c r="AH197" s="74" t="str">
        <f t="shared" si="180"/>
        <v>OK</v>
      </c>
      <c r="AJ197" s="151"/>
      <c r="AK197" s="152"/>
      <c r="AL197" s="152"/>
      <c r="AM197" s="152"/>
      <c r="AN197" s="152"/>
      <c r="AO197" s="152"/>
      <c r="AP197" s="152"/>
      <c r="AQ197" s="152"/>
      <c r="AR197" s="152"/>
      <c r="AS197" s="152"/>
      <c r="AT197" s="153"/>
    </row>
    <row r="198" spans="1:46" s="99" customFormat="1" ht="13">
      <c r="A198" s="3"/>
      <c r="B198" s="21" t="s">
        <v>26</v>
      </c>
      <c r="C198" s="38">
        <f t="shared" si="170"/>
        <v>1.4427321670784117E-2</v>
      </c>
      <c r="D198" s="38">
        <f t="shared" si="170"/>
        <v>1.4390599771306144E-2</v>
      </c>
      <c r="E198" s="38">
        <f t="shared" si="170"/>
        <v>1.436956182822992E-2</v>
      </c>
      <c r="F198" s="38">
        <f t="shared" si="170"/>
        <v>1.4322892184567334E-2</v>
      </c>
      <c r="G198" s="38">
        <f t="shared" si="170"/>
        <v>1.4350908412502512E-2</v>
      </c>
      <c r="H198" s="38">
        <f t="shared" si="170"/>
        <v>1.3314187311909597E-2</v>
      </c>
      <c r="I198" s="38">
        <f t="shared" si="170"/>
        <v>1.4513159319831041E-2</v>
      </c>
      <c r="J198" s="37">
        <f t="shared" ref="J198:P198" si="185">J172/J42</f>
        <v>1.4362075481885428E-2</v>
      </c>
      <c r="K198" s="37">
        <f t="shared" si="185"/>
        <v>1.4326493240695858E-2</v>
      </c>
      <c r="L198" s="37">
        <f t="shared" si="185"/>
        <v>1.428801632916152E-2</v>
      </c>
      <c r="M198" s="37">
        <f t="shared" si="185"/>
        <v>1.4250508946748099E-2</v>
      </c>
      <c r="N198" s="37">
        <f t="shared" si="185"/>
        <v>1.426053517064573E-2</v>
      </c>
      <c r="O198" s="37">
        <f t="shared" si="185"/>
        <v>1.4275061254927026E-2</v>
      </c>
      <c r="P198" s="37">
        <f t="shared" si="185"/>
        <v>1.4291026935132551E-2</v>
      </c>
      <c r="Q198" s="35">
        <f t="shared" si="172"/>
        <v>1.3948417664586672E-2</v>
      </c>
      <c r="R198" s="35">
        <f t="shared" si="172"/>
        <v>1.3894712724107666E-2</v>
      </c>
      <c r="S198" s="35">
        <f t="shared" si="172"/>
        <v>1.3841419752686955E-2</v>
      </c>
      <c r="T198" s="35">
        <f t="shared" si="172"/>
        <v>1.3788534028132193E-2</v>
      </c>
      <c r="U198" s="35">
        <f t="shared" si="172"/>
        <v>1.3736050900147116E-2</v>
      </c>
      <c r="V198" s="35">
        <f t="shared" si="172"/>
        <v>1.3683965788968468E-2</v>
      </c>
      <c r="W198" s="35">
        <f t="shared" si="172"/>
        <v>1.3632274184033778E-2</v>
      </c>
      <c r="X198" s="113">
        <f t="shared" si="173"/>
        <v>1.3948417664586672E-2</v>
      </c>
      <c r="Y198" s="113">
        <f t="shared" si="174"/>
        <v>1.3894712724107666E-2</v>
      </c>
      <c r="Z198" s="113">
        <f t="shared" si="175"/>
        <v>1.3841419752686955E-2</v>
      </c>
      <c r="AA198" s="113">
        <f t="shared" si="176"/>
        <v>1.3788534028132193E-2</v>
      </c>
      <c r="AB198" s="113">
        <f t="shared" si="177"/>
        <v>1.3736050900147116E-2</v>
      </c>
      <c r="AC198" s="113">
        <f t="shared" si="178"/>
        <v>1.3683965788968468E-2</v>
      </c>
      <c r="AD198" s="113">
        <f t="shared" si="179"/>
        <v>1.3632274184033778E-2</v>
      </c>
      <c r="AE198" s="79"/>
      <c r="AF198" s="76" t="s">
        <v>39</v>
      </c>
      <c r="AG198" s="23" t="s">
        <v>39</v>
      </c>
      <c r="AH198" s="74" t="str">
        <f t="shared" si="180"/>
        <v>OK</v>
      </c>
      <c r="AJ198" s="151"/>
      <c r="AK198" s="152"/>
      <c r="AL198" s="152"/>
      <c r="AM198" s="152"/>
      <c r="AN198" s="152"/>
      <c r="AO198" s="152"/>
      <c r="AP198" s="152"/>
      <c r="AQ198" s="152"/>
      <c r="AR198" s="152"/>
      <c r="AS198" s="152"/>
      <c r="AT198" s="153"/>
    </row>
    <row r="199" spans="1:46" s="99" customFormat="1" ht="13">
      <c r="A199" s="3"/>
      <c r="B199" s="21" t="s">
        <v>27</v>
      </c>
      <c r="C199" s="38">
        <f t="shared" si="170"/>
        <v>9.9784456110880108E-3</v>
      </c>
      <c r="D199" s="38">
        <f t="shared" si="170"/>
        <v>9.9709075178817386E-3</v>
      </c>
      <c r="E199" s="38">
        <f t="shared" si="170"/>
        <v>9.9940455931078909E-3</v>
      </c>
      <c r="F199" s="38">
        <f t="shared" si="170"/>
        <v>9.9834582763671641E-3</v>
      </c>
      <c r="G199" s="38">
        <f t="shared" si="170"/>
        <v>9.9455393776202976E-3</v>
      </c>
      <c r="H199" s="38">
        <f t="shared" si="170"/>
        <v>9.9115608318062313E-3</v>
      </c>
      <c r="I199" s="38">
        <f t="shared" si="170"/>
        <v>1.0011282556531964E-2</v>
      </c>
      <c r="J199" s="37">
        <f t="shared" ref="J199:P199" si="186">J173/J43</f>
        <v>9.8583743460277096E-3</v>
      </c>
      <c r="K199" s="37">
        <f t="shared" si="186"/>
        <v>9.9711207920426519E-3</v>
      </c>
      <c r="L199" s="37">
        <f t="shared" si="186"/>
        <v>9.9304870128139322E-3</v>
      </c>
      <c r="M199" s="37">
        <f t="shared" si="186"/>
        <v>9.8911845253363186E-3</v>
      </c>
      <c r="N199" s="37">
        <f t="shared" si="186"/>
        <v>9.8537079113910041E-3</v>
      </c>
      <c r="O199" s="37">
        <f t="shared" si="186"/>
        <v>9.8187436574795131E-3</v>
      </c>
      <c r="P199" s="37">
        <f t="shared" si="186"/>
        <v>9.9577887594363597E-3</v>
      </c>
      <c r="Q199" s="35">
        <f t="shared" si="172"/>
        <v>9.9307678844899015E-3</v>
      </c>
      <c r="R199" s="35">
        <f t="shared" si="172"/>
        <v>9.9148113858784134E-3</v>
      </c>
      <c r="S199" s="35">
        <f t="shared" si="172"/>
        <v>9.8989060819795038E-3</v>
      </c>
      <c r="T199" s="35">
        <f t="shared" si="172"/>
        <v>9.8830517268086691E-3</v>
      </c>
      <c r="U199" s="35">
        <f t="shared" si="172"/>
        <v>9.8672480759547931E-3</v>
      </c>
      <c r="V199" s="35">
        <f t="shared" si="172"/>
        <v>9.8514948865675786E-3</v>
      </c>
      <c r="W199" s="35">
        <f t="shared" si="172"/>
        <v>9.8357919173451113E-3</v>
      </c>
      <c r="X199" s="113">
        <f t="shared" si="173"/>
        <v>9.9307678844899015E-3</v>
      </c>
      <c r="Y199" s="113">
        <f t="shared" si="174"/>
        <v>9.9148113858784134E-3</v>
      </c>
      <c r="Z199" s="113">
        <f t="shared" si="175"/>
        <v>9.8989060819795038E-3</v>
      </c>
      <c r="AA199" s="113">
        <f t="shared" si="176"/>
        <v>9.8830517268086691E-3</v>
      </c>
      <c r="AB199" s="113">
        <f t="shared" si="177"/>
        <v>9.8672480759547931E-3</v>
      </c>
      <c r="AC199" s="113">
        <f t="shared" si="178"/>
        <v>9.8514948865675786E-3</v>
      </c>
      <c r="AD199" s="113">
        <f t="shared" si="179"/>
        <v>9.8357919173451113E-3</v>
      </c>
      <c r="AE199" s="79"/>
      <c r="AF199" s="76" t="s">
        <v>39</v>
      </c>
      <c r="AG199" s="23" t="s">
        <v>39</v>
      </c>
      <c r="AH199" s="74" t="str">
        <f t="shared" si="180"/>
        <v>OK</v>
      </c>
      <c r="AJ199" s="151"/>
      <c r="AK199" s="152"/>
      <c r="AL199" s="152"/>
      <c r="AM199" s="152"/>
      <c r="AN199" s="152"/>
      <c r="AO199" s="152"/>
      <c r="AP199" s="152"/>
      <c r="AQ199" s="152"/>
      <c r="AR199" s="152"/>
      <c r="AS199" s="152"/>
      <c r="AT199" s="153"/>
    </row>
    <row r="200" spans="1:46" s="99" customFormat="1" ht="13">
      <c r="A200" s="3"/>
      <c r="B200" s="21" t="s">
        <v>28</v>
      </c>
      <c r="C200" s="38">
        <f t="shared" si="170"/>
        <v>2.2857516634385119E-2</v>
      </c>
      <c r="D200" s="38">
        <f t="shared" si="170"/>
        <v>2.2638169636326397E-2</v>
      </c>
      <c r="E200" s="38">
        <f t="shared" si="170"/>
        <v>2.290003731315984E-2</v>
      </c>
      <c r="F200" s="38">
        <f t="shared" si="170"/>
        <v>2.2597178820712011E-2</v>
      </c>
      <c r="G200" s="38">
        <f t="shared" si="170"/>
        <v>2.2418505457231969E-2</v>
      </c>
      <c r="H200" s="38">
        <f t="shared" si="170"/>
        <v>2.2397953838539656E-2</v>
      </c>
      <c r="I200" s="38">
        <f t="shared" si="170"/>
        <v>2.2405022188548545E-2</v>
      </c>
      <c r="J200" s="37">
        <f t="shared" ref="J200:P200" si="187">J174/J44</f>
        <v>2.2328491298719978E-2</v>
      </c>
      <c r="K200" s="37">
        <f t="shared" si="187"/>
        <v>2.2253278864760268E-2</v>
      </c>
      <c r="L200" s="37">
        <f t="shared" si="187"/>
        <v>2.2220631910401831E-2</v>
      </c>
      <c r="M200" s="37">
        <f t="shared" si="187"/>
        <v>2.2184909974278366E-2</v>
      </c>
      <c r="N200" s="37">
        <f t="shared" si="187"/>
        <v>2.2152463168408663E-2</v>
      </c>
      <c r="O200" s="37">
        <f t="shared" si="187"/>
        <v>2.2109085730561095E-2</v>
      </c>
      <c r="P200" s="37">
        <f t="shared" si="187"/>
        <v>2.2161451859217956E-2</v>
      </c>
      <c r="Q200" s="35">
        <f t="shared" si="172"/>
        <v>2.2349002392730719E-2</v>
      </c>
      <c r="R200" s="35">
        <f t="shared" si="172"/>
        <v>2.2308356263368349E-2</v>
      </c>
      <c r="S200" s="35">
        <f t="shared" si="172"/>
        <v>2.2267857711832442E-2</v>
      </c>
      <c r="T200" s="35">
        <f t="shared" si="172"/>
        <v>2.2227505935841867E-2</v>
      </c>
      <c r="U200" s="35">
        <f t="shared" si="172"/>
        <v>2.2187300138920254E-2</v>
      </c>
      <c r="V200" s="35">
        <f t="shared" si="172"/>
        <v>2.2147239530343584E-2</v>
      </c>
      <c r="W200" s="35">
        <f t="shared" si="172"/>
        <v>2.2107323325088371E-2</v>
      </c>
      <c r="X200" s="113">
        <f t="shared" si="173"/>
        <v>2.2349002392730719E-2</v>
      </c>
      <c r="Y200" s="113">
        <f t="shared" si="174"/>
        <v>2.2308356263368349E-2</v>
      </c>
      <c r="Z200" s="113">
        <f t="shared" si="175"/>
        <v>2.2267857711832442E-2</v>
      </c>
      <c r="AA200" s="113">
        <f t="shared" si="176"/>
        <v>2.2227505935841867E-2</v>
      </c>
      <c r="AB200" s="113">
        <f t="shared" si="177"/>
        <v>2.2187300138920254E-2</v>
      </c>
      <c r="AC200" s="113">
        <f t="shared" si="178"/>
        <v>2.2147239530343584E-2</v>
      </c>
      <c r="AD200" s="113">
        <f t="shared" si="179"/>
        <v>2.2107323325088371E-2</v>
      </c>
      <c r="AE200" s="79"/>
      <c r="AF200" s="76" t="s">
        <v>39</v>
      </c>
      <c r="AG200" s="23" t="s">
        <v>39</v>
      </c>
      <c r="AH200" s="74" t="str">
        <f t="shared" si="180"/>
        <v>OK</v>
      </c>
      <c r="AJ200" s="151"/>
      <c r="AK200" s="152"/>
      <c r="AL200" s="152"/>
      <c r="AM200" s="152"/>
      <c r="AN200" s="152"/>
      <c r="AO200" s="152"/>
      <c r="AP200" s="152"/>
      <c r="AQ200" s="152"/>
      <c r="AR200" s="152"/>
      <c r="AS200" s="152"/>
      <c r="AT200" s="153"/>
    </row>
    <row r="201" spans="1:46" s="99" customFormat="1" ht="13.5" thickBot="1">
      <c r="A201" s="3"/>
      <c r="B201" s="21" t="s">
        <v>29</v>
      </c>
      <c r="C201" s="38">
        <f t="shared" si="170"/>
        <v>2.0243615475119384E-2</v>
      </c>
      <c r="D201" s="38">
        <f t="shared" si="170"/>
        <v>2.0499216206439165E-2</v>
      </c>
      <c r="E201" s="38">
        <f t="shared" si="170"/>
        <v>2.069486664262284E-2</v>
      </c>
      <c r="F201" s="38">
        <f t="shared" si="170"/>
        <v>2.1132966572267046E-2</v>
      </c>
      <c r="G201" s="38">
        <f t="shared" si="170"/>
        <v>2.1169869069886074E-2</v>
      </c>
      <c r="H201" s="38">
        <f t="shared" si="170"/>
        <v>2.0933869150707041E-2</v>
      </c>
      <c r="I201" s="38">
        <f t="shared" si="170"/>
        <v>2.4382028685331066E-2</v>
      </c>
      <c r="J201" s="37">
        <f t="shared" ref="J201:P201" si="188">J175/J45</f>
        <v>2.4373923838048931E-2</v>
      </c>
      <c r="K201" s="37">
        <f t="shared" si="188"/>
        <v>2.4365871742990847E-2</v>
      </c>
      <c r="L201" s="37">
        <f t="shared" si="188"/>
        <v>2.4357879688329493E-2</v>
      </c>
      <c r="M201" s="37">
        <f t="shared" si="188"/>
        <v>2.4349947005022965E-2</v>
      </c>
      <c r="N201" s="37">
        <f t="shared" si="188"/>
        <v>2.4342073033932907E-2</v>
      </c>
      <c r="O201" s="37">
        <f t="shared" si="188"/>
        <v>2.4334257125641971E-2</v>
      </c>
      <c r="P201" s="37">
        <f t="shared" si="188"/>
        <v>2.4326498640275255E-2</v>
      </c>
      <c r="Q201" s="35">
        <f t="shared" si="172"/>
        <v>2.2027641588456309E-2</v>
      </c>
      <c r="R201" s="35">
        <f t="shared" si="172"/>
        <v>2.196111845820136E-2</v>
      </c>
      <c r="S201" s="35">
        <f t="shared" si="172"/>
        <v>2.189499591578626E-2</v>
      </c>
      <c r="T201" s="35">
        <f t="shared" si="172"/>
        <v>2.1829270353693409E-2</v>
      </c>
      <c r="U201" s="35">
        <f t="shared" si="172"/>
        <v>2.1763938207592547E-2</v>
      </c>
      <c r="V201" s="35">
        <f t="shared" si="172"/>
        <v>2.1698995955696354E-2</v>
      </c>
      <c r="W201" s="35">
        <f t="shared" si="172"/>
        <v>2.1634440118127655E-2</v>
      </c>
      <c r="X201" s="113">
        <f t="shared" si="173"/>
        <v>2.2027641588456309E-2</v>
      </c>
      <c r="Y201" s="113">
        <f t="shared" si="174"/>
        <v>2.196111845820136E-2</v>
      </c>
      <c r="Z201" s="113">
        <f t="shared" si="175"/>
        <v>2.189499591578626E-2</v>
      </c>
      <c r="AA201" s="113">
        <f t="shared" si="176"/>
        <v>2.1829270353693409E-2</v>
      </c>
      <c r="AB201" s="113">
        <f t="shared" si="177"/>
        <v>2.1763938207592547E-2</v>
      </c>
      <c r="AC201" s="113">
        <f t="shared" si="178"/>
        <v>2.1698995955696354E-2</v>
      </c>
      <c r="AD201" s="113">
        <f t="shared" si="179"/>
        <v>2.1634440118127655E-2</v>
      </c>
      <c r="AE201" s="79"/>
      <c r="AF201" s="76" t="s">
        <v>39</v>
      </c>
      <c r="AG201" s="23" t="s">
        <v>39</v>
      </c>
      <c r="AH201" s="74" t="str">
        <f t="shared" si="180"/>
        <v>OK</v>
      </c>
      <c r="AJ201" s="154"/>
      <c r="AK201" s="155"/>
      <c r="AL201" s="155"/>
      <c r="AM201" s="155"/>
      <c r="AN201" s="155"/>
      <c r="AO201" s="155"/>
      <c r="AP201" s="155"/>
      <c r="AQ201" s="155"/>
      <c r="AR201" s="155"/>
      <c r="AS201" s="155"/>
      <c r="AT201" s="156"/>
    </row>
    <row r="202" spans="1:46" s="99" customFormat="1" ht="13">
      <c r="A202" s="3"/>
      <c r="B202" s="21" t="s">
        <v>30</v>
      </c>
      <c r="C202" s="38">
        <f t="shared" ref="C202:I209" si="189">C176/C46</f>
        <v>1.7204823746494277E-2</v>
      </c>
      <c r="D202" s="38">
        <f t="shared" si="189"/>
        <v>1.7138793531256555E-2</v>
      </c>
      <c r="E202" s="38">
        <f t="shared" si="189"/>
        <v>1.7121879083185548E-2</v>
      </c>
      <c r="F202" s="38">
        <f t="shared" si="189"/>
        <v>1.6844505156838583E-2</v>
      </c>
      <c r="G202" s="38">
        <f t="shared" si="189"/>
        <v>1.6808343027201609E-2</v>
      </c>
      <c r="H202" s="38">
        <f t="shared" si="189"/>
        <v>1.6864574932027535E-2</v>
      </c>
      <c r="I202" s="38">
        <f t="shared" si="189"/>
        <v>1.6722935664026755E-2</v>
      </c>
      <c r="J202" s="37">
        <f t="shared" ref="J202:P202" si="190">J176/J46</f>
        <v>1.6670336237536564E-2</v>
      </c>
      <c r="K202" s="37">
        <f t="shared" si="190"/>
        <v>1.6618066660395697E-2</v>
      </c>
      <c r="L202" s="37">
        <f t="shared" si="190"/>
        <v>1.6592712955440285E-2</v>
      </c>
      <c r="M202" s="37">
        <f t="shared" si="190"/>
        <v>1.6536389399271278E-2</v>
      </c>
      <c r="N202" s="37">
        <f t="shared" si="190"/>
        <v>1.6480958440671652E-2</v>
      </c>
      <c r="O202" s="37">
        <f t="shared" si="190"/>
        <v>1.6425389755011136E-2</v>
      </c>
      <c r="P202" s="37">
        <f t="shared" si="190"/>
        <v>1.6370699223085462E-2</v>
      </c>
      <c r="Q202" s="35">
        <f t="shared" si="172"/>
        <v>1.6725141667619466E-2</v>
      </c>
      <c r="R202" s="35">
        <f t="shared" si="172"/>
        <v>1.6685763418903498E-2</v>
      </c>
      <c r="S202" s="35">
        <f t="shared" si="172"/>
        <v>1.6646570161643257E-2</v>
      </c>
      <c r="T202" s="35">
        <f t="shared" si="172"/>
        <v>1.6607560595312015E-2</v>
      </c>
      <c r="U202" s="35">
        <f t="shared" si="172"/>
        <v>1.6568733431545166E-2</v>
      </c>
      <c r="V202" s="35">
        <f t="shared" si="172"/>
        <v>1.6530087393998368E-2</v>
      </c>
      <c r="W202" s="35">
        <f t="shared" si="172"/>
        <v>1.649162121820771E-2</v>
      </c>
      <c r="X202" s="113">
        <f t="shared" si="173"/>
        <v>1.6725141667619466E-2</v>
      </c>
      <c r="Y202" s="113">
        <f t="shared" si="174"/>
        <v>1.6685763418903498E-2</v>
      </c>
      <c r="Z202" s="113">
        <f t="shared" si="175"/>
        <v>1.6646570161643257E-2</v>
      </c>
      <c r="AA202" s="113">
        <f t="shared" si="176"/>
        <v>1.6607560595312015E-2</v>
      </c>
      <c r="AB202" s="113">
        <f t="shared" si="177"/>
        <v>1.6568733431545166E-2</v>
      </c>
      <c r="AC202" s="113">
        <f t="shared" si="178"/>
        <v>1.6530087393998368E-2</v>
      </c>
      <c r="AD202" s="113">
        <f t="shared" si="179"/>
        <v>1.649162121820771E-2</v>
      </c>
      <c r="AE202" s="79"/>
      <c r="AF202" s="76" t="s">
        <v>39</v>
      </c>
      <c r="AG202" s="23" t="s">
        <v>39</v>
      </c>
      <c r="AH202" s="74" t="str">
        <f t="shared" si="180"/>
        <v>OK</v>
      </c>
    </row>
    <row r="203" spans="1:46" s="99" customFormat="1" ht="13">
      <c r="A203" s="3"/>
      <c r="B203" s="21" t="s">
        <v>31</v>
      </c>
      <c r="C203" s="38">
        <f t="shared" si="189"/>
        <v>1.3901667350206611E-2</v>
      </c>
      <c r="D203" s="38">
        <f t="shared" si="189"/>
        <v>1.3893827908448148E-2</v>
      </c>
      <c r="E203" s="38">
        <f t="shared" si="189"/>
        <v>1.3877376939156558E-2</v>
      </c>
      <c r="F203" s="38">
        <f t="shared" si="189"/>
        <v>1.3854646913694276E-2</v>
      </c>
      <c r="G203" s="38">
        <f t="shared" si="189"/>
        <v>1.3839834439813497E-2</v>
      </c>
      <c r="H203" s="38">
        <f t="shared" si="189"/>
        <v>1.3880629510835915E-2</v>
      </c>
      <c r="I203" s="38">
        <f t="shared" si="189"/>
        <v>1.2529328676205506E-2</v>
      </c>
      <c r="J203" s="37">
        <f t="shared" ref="J203:P203" si="191">J177/J47</f>
        <v>1.2562295420365074E-2</v>
      </c>
      <c r="K203" s="37">
        <f t="shared" si="191"/>
        <v>1.2532729251860787E-2</v>
      </c>
      <c r="L203" s="37">
        <f t="shared" si="191"/>
        <v>1.2562002876346453E-2</v>
      </c>
      <c r="M203" s="37">
        <f t="shared" si="191"/>
        <v>1.270826622939299E-2</v>
      </c>
      <c r="N203" s="37">
        <f t="shared" si="191"/>
        <v>1.2678566211913178E-2</v>
      </c>
      <c r="O203" s="37">
        <f t="shared" si="191"/>
        <v>1.2649004692372708E-2</v>
      </c>
      <c r="P203" s="37">
        <f t="shared" si="191"/>
        <v>1.261958070425402E-2</v>
      </c>
      <c r="Q203" s="35">
        <f t="shared" si="172"/>
        <v>1.3330329353803873E-2</v>
      </c>
      <c r="R203" s="35">
        <f t="shared" si="172"/>
        <v>1.3292329043432031E-2</v>
      </c>
      <c r="S203" s="35">
        <f t="shared" si="172"/>
        <v>1.3254544769562074E-2</v>
      </c>
      <c r="T203" s="35">
        <f t="shared" si="172"/>
        <v>1.3216974695124322E-2</v>
      </c>
      <c r="U203" s="35">
        <f t="shared" si="172"/>
        <v>1.3179617003818946E-2</v>
      </c>
      <c r="V203" s="35">
        <f t="shared" si="172"/>
        <v>1.3142469899823287E-2</v>
      </c>
      <c r="W203" s="35">
        <f t="shared" si="172"/>
        <v>1.3105531607504073E-2</v>
      </c>
      <c r="X203" s="113">
        <f t="shared" si="173"/>
        <v>1.3330329353803873E-2</v>
      </c>
      <c r="Y203" s="113">
        <f t="shared" si="174"/>
        <v>1.3292329043432031E-2</v>
      </c>
      <c r="Z203" s="113">
        <f t="shared" si="175"/>
        <v>1.3254544769562074E-2</v>
      </c>
      <c r="AA203" s="113">
        <f t="shared" si="176"/>
        <v>1.3216974695124322E-2</v>
      </c>
      <c r="AB203" s="113">
        <f t="shared" si="177"/>
        <v>1.3179617003818946E-2</v>
      </c>
      <c r="AC203" s="113">
        <f t="shared" si="178"/>
        <v>1.3142469899823287E-2</v>
      </c>
      <c r="AD203" s="113">
        <f t="shared" si="179"/>
        <v>1.3105531607504073E-2</v>
      </c>
      <c r="AE203" s="79"/>
      <c r="AF203" s="76" t="s">
        <v>39</v>
      </c>
      <c r="AG203" s="23" t="s">
        <v>39</v>
      </c>
      <c r="AH203" s="74" t="str">
        <f t="shared" si="180"/>
        <v>OK</v>
      </c>
    </row>
    <row r="204" spans="1:46" s="99" customFormat="1" ht="13">
      <c r="A204" s="3"/>
      <c r="B204" s="21" t="s">
        <v>32</v>
      </c>
      <c r="C204" s="38">
        <f t="shared" si="189"/>
        <v>1.6395168689740235E-2</v>
      </c>
      <c r="D204" s="38">
        <f t="shared" si="189"/>
        <v>1.6474464579901153E-2</v>
      </c>
      <c r="E204" s="38">
        <f t="shared" si="189"/>
        <v>1.6398085896155393E-2</v>
      </c>
      <c r="F204" s="38">
        <f t="shared" si="189"/>
        <v>1.6631769649990347E-2</v>
      </c>
      <c r="G204" s="38">
        <f t="shared" si="189"/>
        <v>1.6746695121228287E-2</v>
      </c>
      <c r="H204" s="38">
        <f t="shared" si="189"/>
        <v>1.6695477446330688E-2</v>
      </c>
      <c r="I204" s="38">
        <f t="shared" si="189"/>
        <v>1.6549502050380784E-2</v>
      </c>
      <c r="J204" s="37">
        <f t="shared" ref="J204:P204" si="192">J178/J48</f>
        <v>1.6486723081412313E-2</v>
      </c>
      <c r="K204" s="37">
        <f t="shared" si="192"/>
        <v>1.6424418604651162E-2</v>
      </c>
      <c r="L204" s="37">
        <f t="shared" si="192"/>
        <v>1.6362583260932522E-2</v>
      </c>
      <c r="M204" s="37">
        <f t="shared" si="192"/>
        <v>1.6301211771494517E-2</v>
      </c>
      <c r="N204" s="37">
        <f t="shared" si="192"/>
        <v>1.6240298936475998E-2</v>
      </c>
      <c r="O204" s="37">
        <f t="shared" si="192"/>
        <v>1.6179839633447882E-2</v>
      </c>
      <c r="P204" s="37">
        <f t="shared" si="192"/>
        <v>1.6119828815977174E-2</v>
      </c>
      <c r="Q204" s="35">
        <f t="shared" si="172"/>
        <v>1.6523021519616651E-2</v>
      </c>
      <c r="R204" s="35">
        <f t="shared" si="172"/>
        <v>1.6457600352870926E-2</v>
      </c>
      <c r="S204" s="35">
        <f t="shared" si="172"/>
        <v>1.6392695199489361E-2</v>
      </c>
      <c r="T204" s="35">
        <f t="shared" si="172"/>
        <v>1.6328299978325266E-2</v>
      </c>
      <c r="U204" s="35">
        <f t="shared" si="172"/>
        <v>1.6264408703412031E-2</v>
      </c>
      <c r="V204" s="35">
        <f t="shared" si="172"/>
        <v>1.6201015482108221E-2</v>
      </c>
      <c r="W204" s="35">
        <f t="shared" si="172"/>
        <v>1.6138114513285895E-2</v>
      </c>
      <c r="X204" s="113">
        <f t="shared" si="173"/>
        <v>1.6523021519616651E-2</v>
      </c>
      <c r="Y204" s="113">
        <f t="shared" si="174"/>
        <v>1.6457600352870926E-2</v>
      </c>
      <c r="Z204" s="113">
        <f t="shared" si="175"/>
        <v>1.6392695199489361E-2</v>
      </c>
      <c r="AA204" s="113">
        <f t="shared" si="176"/>
        <v>1.6328299978325266E-2</v>
      </c>
      <c r="AB204" s="113">
        <f t="shared" si="177"/>
        <v>1.6264408703412031E-2</v>
      </c>
      <c r="AC204" s="113">
        <f t="shared" si="178"/>
        <v>1.6201015482108221E-2</v>
      </c>
      <c r="AD204" s="113">
        <f t="shared" si="179"/>
        <v>1.6138114513285895E-2</v>
      </c>
      <c r="AE204" s="80"/>
      <c r="AF204" s="76" t="s">
        <v>39</v>
      </c>
      <c r="AG204" s="23" t="s">
        <v>39</v>
      </c>
      <c r="AH204" s="74" t="str">
        <f t="shared" si="180"/>
        <v>OK</v>
      </c>
    </row>
    <row r="205" spans="1:46" s="99" customFormat="1" ht="13">
      <c r="A205" s="3"/>
      <c r="B205" s="21" t="s">
        <v>33</v>
      </c>
      <c r="C205" s="38">
        <f t="shared" si="189"/>
        <v>1.6027567415955443E-2</v>
      </c>
      <c r="D205" s="38">
        <f t="shared" si="189"/>
        <v>1.5975238380510209E-2</v>
      </c>
      <c r="E205" s="38">
        <f t="shared" si="189"/>
        <v>1.5951104441511259E-2</v>
      </c>
      <c r="F205" s="38">
        <f t="shared" si="189"/>
        <v>1.6392571284089719E-2</v>
      </c>
      <c r="G205" s="38">
        <f t="shared" si="189"/>
        <v>1.6335303387422166E-2</v>
      </c>
      <c r="H205" s="38">
        <f t="shared" si="189"/>
        <v>1.6323058050730085E-2</v>
      </c>
      <c r="I205" s="38">
        <f t="shared" si="189"/>
        <v>1.959007762568259E-2</v>
      </c>
      <c r="J205" s="37"/>
      <c r="K205" s="37"/>
      <c r="L205" s="37"/>
      <c r="M205" s="37"/>
      <c r="N205" s="37"/>
      <c r="O205" s="37"/>
      <c r="P205" s="37"/>
      <c r="Q205" s="35">
        <f t="shared" si="172"/>
        <v>1.7308557556132444E-2</v>
      </c>
      <c r="R205" s="35">
        <f t="shared" si="172"/>
        <v>1.7252096381487492E-2</v>
      </c>
      <c r="S205" s="35">
        <f t="shared" si="172"/>
        <v>1.7196002366163435E-2</v>
      </c>
      <c r="T205" s="35">
        <f t="shared" si="172"/>
        <v>1.7140271940386646E-2</v>
      </c>
      <c r="U205" s="35">
        <f t="shared" si="172"/>
        <v>1.7084901580511028E-2</v>
      </c>
      <c r="V205" s="35">
        <f t="shared" si="172"/>
        <v>1.7029887808275374E-2</v>
      </c>
      <c r="W205" s="35">
        <f t="shared" si="172"/>
        <v>1.6975227190075E-2</v>
      </c>
      <c r="X205" s="113">
        <f t="shared" si="173"/>
        <v>1.7308557556132444E-2</v>
      </c>
      <c r="Y205" s="113">
        <f t="shared" si="174"/>
        <v>1.7252096381487492E-2</v>
      </c>
      <c r="Z205" s="113">
        <f t="shared" si="175"/>
        <v>1.7196002366163435E-2</v>
      </c>
      <c r="AA205" s="113">
        <f t="shared" si="176"/>
        <v>1.7140271940386646E-2</v>
      </c>
      <c r="AB205" s="113">
        <f t="shared" si="177"/>
        <v>1.7084901580511028E-2</v>
      </c>
      <c r="AC205" s="113">
        <f t="shared" si="178"/>
        <v>1.7029887808275374E-2</v>
      </c>
      <c r="AD205" s="113">
        <f t="shared" si="179"/>
        <v>1.6975227190075E-2</v>
      </c>
      <c r="AE205" s="81"/>
      <c r="AF205" s="76" t="s">
        <v>39</v>
      </c>
      <c r="AG205" s="23" t="s">
        <v>39</v>
      </c>
      <c r="AH205" s="74" t="str">
        <f t="shared" si="180"/>
        <v>OK</v>
      </c>
    </row>
    <row r="206" spans="1:46" s="99" customFormat="1" ht="13">
      <c r="A206" s="3"/>
      <c r="B206" s="21" t="s">
        <v>34</v>
      </c>
      <c r="C206" s="38">
        <f t="shared" si="189"/>
        <v>7.6600177712412296E-3</v>
      </c>
      <c r="D206" s="38">
        <f t="shared" si="189"/>
        <v>7.6440911175661213E-3</v>
      </c>
      <c r="E206" s="38">
        <f t="shared" si="189"/>
        <v>7.6217188500350601E-3</v>
      </c>
      <c r="F206" s="38">
        <f t="shared" si="189"/>
        <v>7.5946290783158142E-3</v>
      </c>
      <c r="G206" s="38">
        <f t="shared" si="189"/>
        <v>7.5601790250393128E-3</v>
      </c>
      <c r="H206" s="38">
        <f t="shared" si="189"/>
        <v>7.8219013237063786E-3</v>
      </c>
      <c r="I206" s="38">
        <f t="shared" si="189"/>
        <v>7.7914294276296078E-3</v>
      </c>
      <c r="J206" s="37">
        <f t="shared" ref="J206:P206" si="193">J180/J50</f>
        <v>7.768150582611294E-3</v>
      </c>
      <c r="K206" s="37">
        <f t="shared" si="193"/>
        <v>7.7450104259755735E-3</v>
      </c>
      <c r="L206" s="37">
        <f t="shared" si="193"/>
        <v>7.7174235678242799E-3</v>
      </c>
      <c r="M206" s="37">
        <f t="shared" si="193"/>
        <v>7.6923076923076927E-3</v>
      </c>
      <c r="N206" s="37">
        <f t="shared" si="193"/>
        <v>7.6650943396226415E-3</v>
      </c>
      <c r="O206" s="37">
        <f t="shared" si="193"/>
        <v>7.6380728554641597E-3</v>
      </c>
      <c r="P206" s="37">
        <f t="shared" si="193"/>
        <v>7.6112412177985946E-3</v>
      </c>
      <c r="Q206" s="35">
        <f t="shared" si="172"/>
        <v>7.6690499057375603E-3</v>
      </c>
      <c r="R206" s="35">
        <f t="shared" si="172"/>
        <v>7.6402207300875864E-3</v>
      </c>
      <c r="S206" s="35">
        <f t="shared" si="172"/>
        <v>7.6116074895958234E-3</v>
      </c>
      <c r="T206" s="35">
        <f t="shared" si="172"/>
        <v>7.5832077672306946E-3</v>
      </c>
      <c r="U206" s="35">
        <f t="shared" si="172"/>
        <v>7.555019181899352E-3</v>
      </c>
      <c r="V206" s="35">
        <f t="shared" si="172"/>
        <v>7.527039387782178E-3</v>
      </c>
      <c r="W206" s="35">
        <f t="shared" si="172"/>
        <v>7.4992660736820285E-3</v>
      </c>
      <c r="X206" s="113">
        <f t="shared" si="173"/>
        <v>7.6690499057375603E-3</v>
      </c>
      <c r="Y206" s="113">
        <f t="shared" si="174"/>
        <v>7.6402207300875864E-3</v>
      </c>
      <c r="Z206" s="113">
        <f t="shared" si="175"/>
        <v>7.6116074895958234E-3</v>
      </c>
      <c r="AA206" s="113">
        <f t="shared" si="176"/>
        <v>7.5832077672306946E-3</v>
      </c>
      <c r="AB206" s="113">
        <f t="shared" si="177"/>
        <v>7.555019181899352E-3</v>
      </c>
      <c r="AC206" s="113">
        <f t="shared" si="178"/>
        <v>7.527039387782178E-3</v>
      </c>
      <c r="AD206" s="113">
        <f t="shared" si="179"/>
        <v>7.4992660736820285E-3</v>
      </c>
      <c r="AE206" s="82"/>
      <c r="AF206" s="76" t="s">
        <v>39</v>
      </c>
      <c r="AG206" s="23" t="s">
        <v>39</v>
      </c>
      <c r="AH206" s="74" t="str">
        <f t="shared" si="180"/>
        <v>OK</v>
      </c>
    </row>
    <row r="207" spans="1:46" s="99" customFormat="1" ht="13">
      <c r="A207" s="3"/>
      <c r="B207" s="21" t="s">
        <v>35</v>
      </c>
      <c r="C207" s="38">
        <f t="shared" si="189"/>
        <v>9.578544061302683E-3</v>
      </c>
      <c r="D207" s="38">
        <f t="shared" si="189"/>
        <v>9.5821597607363748E-3</v>
      </c>
      <c r="E207" s="38">
        <f t="shared" si="189"/>
        <v>9.5414329497484542E-3</v>
      </c>
      <c r="F207" s="38">
        <f t="shared" si="189"/>
        <v>9.5218859104942728E-3</v>
      </c>
      <c r="G207" s="38">
        <f t="shared" si="189"/>
        <v>9.4710558792296881E-3</v>
      </c>
      <c r="H207" s="38">
        <f t="shared" si="189"/>
        <v>9.4969494647173941E-3</v>
      </c>
      <c r="I207" s="38">
        <f t="shared" si="189"/>
        <v>9.4718714121699195E-3</v>
      </c>
      <c r="J207" s="37">
        <f t="shared" ref="J207:P207" si="194">J181/J51</f>
        <v>9.4285714285714285E-3</v>
      </c>
      <c r="K207" s="37">
        <f t="shared" si="194"/>
        <v>9.6948959224408323E-3</v>
      </c>
      <c r="L207" s="37">
        <f t="shared" si="194"/>
        <v>9.6755833807626642E-3</v>
      </c>
      <c r="M207" s="37">
        <f t="shared" si="194"/>
        <v>9.6563476285146266E-3</v>
      </c>
      <c r="N207" s="37">
        <f t="shared" si="194"/>
        <v>9.6290002832058914E-3</v>
      </c>
      <c r="O207" s="37">
        <f t="shared" si="194"/>
        <v>9.6072336818310254E-3</v>
      </c>
      <c r="P207" s="37">
        <f t="shared" si="194"/>
        <v>9.5855652664223294E-3</v>
      </c>
      <c r="Q207" s="35">
        <f t="shared" si="172"/>
        <v>9.4438357508462648E-3</v>
      </c>
      <c r="R207" s="35">
        <f t="shared" si="172"/>
        <v>9.4241959090422284E-3</v>
      </c>
      <c r="S207" s="35">
        <f t="shared" si="172"/>
        <v>9.4046375855730401E-3</v>
      </c>
      <c r="T207" s="35">
        <f t="shared" si="172"/>
        <v>9.3851602739572961E-3</v>
      </c>
      <c r="U207" s="35">
        <f t="shared" si="172"/>
        <v>9.3657634719006809E-3</v>
      </c>
      <c r="V207" s="35">
        <f t="shared" si="172"/>
        <v>9.3464466812527864E-3</v>
      </c>
      <c r="W207" s="35">
        <f t="shared" si="172"/>
        <v>9.3272094079644673E-3</v>
      </c>
      <c r="X207" s="113">
        <f t="shared" si="173"/>
        <v>9.4438357508462648E-3</v>
      </c>
      <c r="Y207" s="113">
        <f t="shared" si="174"/>
        <v>9.4241959090422284E-3</v>
      </c>
      <c r="Z207" s="113">
        <f t="shared" si="175"/>
        <v>9.4046375855730401E-3</v>
      </c>
      <c r="AA207" s="113">
        <f t="shared" si="176"/>
        <v>9.3851602739572961E-3</v>
      </c>
      <c r="AB207" s="113">
        <f t="shared" si="177"/>
        <v>9.3657634719006809E-3</v>
      </c>
      <c r="AC207" s="113">
        <f t="shared" si="178"/>
        <v>9.3464466812527864E-3</v>
      </c>
      <c r="AD207" s="113">
        <f t="shared" si="179"/>
        <v>9.3272094079644673E-3</v>
      </c>
      <c r="AE207" s="82"/>
      <c r="AF207" s="76" t="s">
        <v>39</v>
      </c>
      <c r="AG207" s="23" t="s">
        <v>39</v>
      </c>
      <c r="AH207" s="74" t="str">
        <f t="shared" si="180"/>
        <v>OK</v>
      </c>
    </row>
    <row r="208" spans="1:46" s="99" customFormat="1" ht="13">
      <c r="A208" s="3"/>
      <c r="B208" s="21" t="s">
        <v>36</v>
      </c>
      <c r="C208" s="38">
        <f t="shared" si="189"/>
        <v>1.3236396467693439E-2</v>
      </c>
      <c r="D208" s="38">
        <f t="shared" si="189"/>
        <v>1.318828075489719E-2</v>
      </c>
      <c r="E208" s="38">
        <f t="shared" si="189"/>
        <v>1.3151765139931321E-2</v>
      </c>
      <c r="F208" s="38">
        <f t="shared" si="189"/>
        <v>1.3098181903414007E-2</v>
      </c>
      <c r="G208" s="38">
        <f t="shared" si="189"/>
        <v>1.3069827271914318E-2</v>
      </c>
      <c r="H208" s="38">
        <f t="shared" si="189"/>
        <v>1.3044173751140508E-2</v>
      </c>
      <c r="I208" s="38">
        <f t="shared" si="189"/>
        <v>1.3062740822911638E-2</v>
      </c>
      <c r="J208" s="37">
        <f t="shared" ref="J208:P208" si="195">J182/J52</f>
        <v>1.2964049658099398E-2</v>
      </c>
      <c r="K208" s="37">
        <f t="shared" si="195"/>
        <v>1.2868547054270681E-2</v>
      </c>
      <c r="L208" s="37">
        <f t="shared" si="195"/>
        <v>1.2848914488762493E-2</v>
      </c>
      <c r="M208" s="37">
        <f t="shared" si="195"/>
        <v>1.277174599187629E-2</v>
      </c>
      <c r="N208" s="37">
        <f t="shared" si="195"/>
        <v>1.2756872696984044E-2</v>
      </c>
      <c r="O208" s="37">
        <f t="shared" si="195"/>
        <v>1.2683003523992507E-2</v>
      </c>
      <c r="P208" s="37">
        <f t="shared" si="195"/>
        <v>1.2675682639931291E-2</v>
      </c>
      <c r="Q208" s="35">
        <f t="shared" ref="Q208:W209" si="196">Q182/Q52</f>
        <v>1.2979429082422557E-2</v>
      </c>
      <c r="R208" s="35">
        <f t="shared" si="196"/>
        <v>1.2941259785340376E-2</v>
      </c>
      <c r="S208" s="35">
        <f t="shared" si="196"/>
        <v>1.2903314322977514E-2</v>
      </c>
      <c r="T208" s="35">
        <f t="shared" si="196"/>
        <v>1.286559073215246E-2</v>
      </c>
      <c r="U208" s="35">
        <f t="shared" si="196"/>
        <v>1.2828087072574688E-2</v>
      </c>
      <c r="V208" s="35">
        <f t="shared" si="196"/>
        <v>1.2790801426511971E-2</v>
      </c>
      <c r="W208" s="35">
        <f t="shared" si="196"/>
        <v>1.2753731898463511E-2</v>
      </c>
      <c r="X208" s="113">
        <f t="shared" si="173"/>
        <v>1.2979429082422557E-2</v>
      </c>
      <c r="Y208" s="113">
        <f t="shared" si="174"/>
        <v>1.2941259785340376E-2</v>
      </c>
      <c r="Z208" s="113">
        <f t="shared" si="175"/>
        <v>1.2903314322977514E-2</v>
      </c>
      <c r="AA208" s="113">
        <f t="shared" si="176"/>
        <v>1.286559073215246E-2</v>
      </c>
      <c r="AB208" s="113">
        <f t="shared" si="177"/>
        <v>1.2828087072574688E-2</v>
      </c>
      <c r="AC208" s="113">
        <f t="shared" si="178"/>
        <v>1.2790801426511971E-2</v>
      </c>
      <c r="AD208" s="113">
        <f t="shared" si="179"/>
        <v>1.2753731898463511E-2</v>
      </c>
      <c r="AE208" s="82"/>
      <c r="AF208" s="76" t="s">
        <v>39</v>
      </c>
      <c r="AG208" s="23" t="s">
        <v>39</v>
      </c>
      <c r="AH208" s="74" t="str">
        <f t="shared" si="180"/>
        <v>OK</v>
      </c>
    </row>
    <row r="209" spans="1:46" s="99" customFormat="1" ht="13">
      <c r="A209" s="3"/>
      <c r="B209" s="21" t="s">
        <v>37</v>
      </c>
      <c r="C209" s="38">
        <f t="shared" si="189"/>
        <v>8.7438239257373838E-3</v>
      </c>
      <c r="D209" s="38">
        <f t="shared" si="189"/>
        <v>8.7277144387481829E-3</v>
      </c>
      <c r="E209" s="38">
        <f t="shared" si="189"/>
        <v>8.7121528565120357E-3</v>
      </c>
      <c r="F209" s="38">
        <f t="shared" si="189"/>
        <v>8.7871270962938501E-3</v>
      </c>
      <c r="G209" s="38">
        <f t="shared" si="189"/>
        <v>8.7588476197239772E-3</v>
      </c>
      <c r="H209" s="38">
        <f t="shared" si="189"/>
        <v>8.7083411786857464E-3</v>
      </c>
      <c r="I209" s="38">
        <f t="shared" si="189"/>
        <v>8.7152024930190058E-3</v>
      </c>
      <c r="J209" s="37">
        <f t="shared" ref="J209:P209" si="197">J183/J53</f>
        <v>8.6339564171881069E-3</v>
      </c>
      <c r="K209" s="37">
        <f t="shared" si="197"/>
        <v>8.4374432928682793E-3</v>
      </c>
      <c r="L209" s="37">
        <f t="shared" si="197"/>
        <v>8.3609454511302736E-3</v>
      </c>
      <c r="M209" s="37">
        <f t="shared" si="197"/>
        <v>8.2899153747268885E-3</v>
      </c>
      <c r="N209" s="37">
        <f t="shared" si="197"/>
        <v>8.2224152049352513E-3</v>
      </c>
      <c r="O209" s="37">
        <f t="shared" si="197"/>
        <v>8.1580379583448357E-3</v>
      </c>
      <c r="P209" s="37">
        <f t="shared" si="197"/>
        <v>8.2074488143563801E-3</v>
      </c>
      <c r="Q209" s="35">
        <f t="shared" si="196"/>
        <v>8.6747712698944084E-3</v>
      </c>
      <c r="R209" s="35">
        <f t="shared" si="196"/>
        <v>8.6471536466490913E-3</v>
      </c>
      <c r="S209" s="35">
        <f t="shared" si="196"/>
        <v>8.6197113162166071E-3</v>
      </c>
      <c r="T209" s="35">
        <f t="shared" si="196"/>
        <v>8.592442614965598E-3</v>
      </c>
      <c r="U209" s="35">
        <f t="shared" si="196"/>
        <v>8.5653459002500987E-3</v>
      </c>
      <c r="V209" s="35">
        <f t="shared" si="196"/>
        <v>8.5384195500796869E-3</v>
      </c>
      <c r="W209" s="35">
        <f t="shared" si="196"/>
        <v>8.5116619627958225E-3</v>
      </c>
      <c r="X209" s="113">
        <f t="shared" si="173"/>
        <v>8.6747712698944084E-3</v>
      </c>
      <c r="Y209" s="113">
        <f t="shared" si="174"/>
        <v>8.6471536466490913E-3</v>
      </c>
      <c r="Z209" s="113">
        <f t="shared" si="175"/>
        <v>8.6197113162166071E-3</v>
      </c>
      <c r="AA209" s="113">
        <f t="shared" si="176"/>
        <v>8.592442614965598E-3</v>
      </c>
      <c r="AB209" s="113">
        <f t="shared" si="177"/>
        <v>8.5653459002500987E-3</v>
      </c>
      <c r="AC209" s="113">
        <f t="shared" si="178"/>
        <v>8.5384195500796869E-3</v>
      </c>
      <c r="AD209" s="113">
        <f t="shared" si="179"/>
        <v>8.5116619627958225E-3</v>
      </c>
      <c r="AE209" s="82"/>
      <c r="AF209" s="76" t="s">
        <v>39</v>
      </c>
      <c r="AG209" s="23" t="s">
        <v>39</v>
      </c>
      <c r="AH209" s="74" t="str">
        <f t="shared" si="180"/>
        <v>OK</v>
      </c>
    </row>
    <row r="210" spans="1:46" s="99" customFormat="1" ht="13">
      <c r="A210" s="3"/>
      <c r="B210" s="22" t="s">
        <v>41</v>
      </c>
      <c r="C210" s="34">
        <f>SUM(C192:C209)</f>
        <v>0.24731641916496616</v>
      </c>
      <c r="D210" s="34">
        <f t="shared" ref="D210:W210" si="198">SUM(D192:D209)</f>
        <v>0.24681787988764028</v>
      </c>
      <c r="E210" s="34">
        <f t="shared" si="198"/>
        <v>0.24709367155712775</v>
      </c>
      <c r="F210" s="34">
        <f t="shared" si="198"/>
        <v>0.24760653203244404</v>
      </c>
      <c r="G210" s="34">
        <f t="shared" si="198"/>
        <v>0.24790432376764854</v>
      </c>
      <c r="H210" s="34">
        <f t="shared" si="198"/>
        <v>0.24630146424102059</v>
      </c>
      <c r="I210" s="34">
        <f t="shared" si="198"/>
        <v>0.25675785852827415</v>
      </c>
      <c r="J210" s="34">
        <f t="shared" ref="J210:P210" si="199">SUM(J192:J209)</f>
        <v>0.22016028380801425</v>
      </c>
      <c r="K210" s="34">
        <f t="shared" si="199"/>
        <v>0.21990236200135638</v>
      </c>
      <c r="L210" s="34">
        <f t="shared" si="199"/>
        <v>0.21956058843455364</v>
      </c>
      <c r="M210" s="34">
        <f t="shared" si="199"/>
        <v>0.21927372953324642</v>
      </c>
      <c r="N210" s="34">
        <f t="shared" si="199"/>
        <v>0.21874920024560501</v>
      </c>
      <c r="O210" s="34">
        <f t="shared" si="199"/>
        <v>0.21821386067274595</v>
      </c>
      <c r="P210" s="34">
        <f t="shared" si="199"/>
        <v>0.21785477184171975</v>
      </c>
      <c r="Q210" s="34">
        <f t="shared" si="198"/>
        <v>0.24895082882557415</v>
      </c>
      <c r="R210" s="34">
        <f t="shared" si="198"/>
        <v>0.24823874524190623</v>
      </c>
      <c r="S210" s="34">
        <f t="shared" si="198"/>
        <v>0.24753103489639328</v>
      </c>
      <c r="T210" s="34">
        <f t="shared" si="198"/>
        <v>0.24682765506845672</v>
      </c>
      <c r="U210" s="34">
        <f t="shared" si="198"/>
        <v>0.24612856362005278</v>
      </c>
      <c r="V210" s="34">
        <f t="shared" si="198"/>
        <v>0.24543371898539168</v>
      </c>
      <c r="W210" s="34">
        <f t="shared" si="198"/>
        <v>0.24474308016087973</v>
      </c>
      <c r="X210" s="114">
        <f t="shared" si="173"/>
        <v>0.24895082882557415</v>
      </c>
      <c r="Y210" s="114">
        <f t="shared" si="174"/>
        <v>0.24823874524190623</v>
      </c>
      <c r="Z210" s="114">
        <f t="shared" si="175"/>
        <v>0.24753103489639328</v>
      </c>
      <c r="AA210" s="114">
        <f t="shared" si="176"/>
        <v>0.24682765506845672</v>
      </c>
      <c r="AB210" s="114">
        <f t="shared" si="177"/>
        <v>0.24612856362005278</v>
      </c>
      <c r="AC210" s="114">
        <f t="shared" si="178"/>
        <v>0.24543371898539168</v>
      </c>
      <c r="AD210" s="114">
        <f t="shared" si="179"/>
        <v>0.24474308016087973</v>
      </c>
      <c r="AE210" s="95"/>
      <c r="AF210" s="76" t="s">
        <v>39</v>
      </c>
      <c r="AG210" s="23" t="s">
        <v>39</v>
      </c>
      <c r="AH210" s="74" t="str">
        <f t="shared" si="180"/>
        <v>OK</v>
      </c>
    </row>
    <row r="211" spans="1:46" ht="15" thickBot="1">
      <c r="B211" s="9"/>
      <c r="C211" s="10"/>
      <c r="D211" s="10"/>
      <c r="E211" s="10"/>
      <c r="F211" s="10"/>
      <c r="G211" s="10"/>
      <c r="H211" s="10"/>
      <c r="I211" s="10"/>
      <c r="J211" s="10"/>
      <c r="K211" s="10"/>
      <c r="L211" s="10"/>
      <c r="M211" s="10"/>
      <c r="N211" s="10"/>
      <c r="O211" s="10"/>
      <c r="P211" s="10"/>
      <c r="Q211" s="10"/>
      <c r="R211" s="10"/>
      <c r="S211" s="10"/>
      <c r="T211" s="10"/>
      <c r="U211" s="10"/>
      <c r="V211" s="10"/>
      <c r="W211" s="10"/>
      <c r="X211" s="11"/>
      <c r="Y211" s="11"/>
      <c r="Z211" s="11"/>
      <c r="AA211" s="11"/>
      <c r="AB211" s="11"/>
      <c r="AC211" s="11"/>
      <c r="AD211" s="11"/>
      <c r="AE211" s="11"/>
      <c r="AF211" s="11"/>
      <c r="AG211" s="11"/>
      <c r="AH211" s="11"/>
    </row>
    <row r="212" spans="1:46" ht="18">
      <c r="A212" s="14" t="s">
        <v>43</v>
      </c>
      <c r="B212" s="13"/>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row>
    <row r="213" spans="1:46">
      <c r="B213" s="7"/>
      <c r="C213" s="8"/>
      <c r="D213" s="8"/>
      <c r="E213" s="8"/>
      <c r="F213" s="8"/>
      <c r="G213" s="8"/>
      <c r="H213" s="8"/>
      <c r="I213" s="8"/>
      <c r="J213" s="8"/>
      <c r="K213" s="8"/>
      <c r="L213" s="8"/>
      <c r="M213" s="8"/>
      <c r="N213" s="8"/>
      <c r="O213" s="8"/>
      <c r="P213" s="8"/>
      <c r="Q213" s="8"/>
      <c r="R213" s="8"/>
      <c r="S213" s="8"/>
      <c r="T213" s="8"/>
      <c r="U213" s="8"/>
      <c r="V213" s="8"/>
      <c r="W213" s="8"/>
    </row>
    <row r="214" spans="1:46">
      <c r="B214" s="33" t="s">
        <v>47</v>
      </c>
    </row>
    <row r="215" spans="1:46" s="110" customFormat="1" ht="15" customHeight="1">
      <c r="A215" s="64"/>
      <c r="B215" s="52"/>
      <c r="C215" s="142" t="s">
        <v>69</v>
      </c>
      <c r="D215" s="142"/>
      <c r="E215" s="142"/>
      <c r="F215" s="142"/>
      <c r="G215" s="142"/>
      <c r="H215" s="142"/>
      <c r="I215" s="142"/>
      <c r="J215" s="67" t="s">
        <v>70</v>
      </c>
      <c r="K215" s="68"/>
      <c r="L215" s="68"/>
      <c r="M215" s="68"/>
      <c r="N215" s="68"/>
      <c r="O215" s="68"/>
      <c r="P215" s="69"/>
      <c r="Q215" s="160" t="s">
        <v>80</v>
      </c>
      <c r="R215" s="161"/>
      <c r="S215" s="161"/>
      <c r="T215" s="161"/>
      <c r="U215" s="161"/>
      <c r="V215" s="161"/>
      <c r="W215" s="162"/>
      <c r="X215" s="92" t="s">
        <v>0</v>
      </c>
      <c r="Y215" s="93"/>
      <c r="Z215" s="93"/>
      <c r="AA215" s="93"/>
      <c r="AB215" s="93"/>
      <c r="AC215" s="93"/>
      <c r="AD215" s="93"/>
      <c r="AE215" s="147"/>
      <c r="AF215" s="146" t="s">
        <v>0</v>
      </c>
      <c r="AG215" s="146" t="s">
        <v>81</v>
      </c>
      <c r="AH215" s="146" t="s">
        <v>40</v>
      </c>
    </row>
    <row r="216" spans="1:46" s="111" customFormat="1" ht="17.25" customHeight="1" thickBot="1">
      <c r="A216" s="48"/>
      <c r="B216" s="49"/>
      <c r="C216" s="50" t="s">
        <v>8</v>
      </c>
      <c r="D216" s="50" t="s">
        <v>9</v>
      </c>
      <c r="E216" s="50" t="s">
        <v>10</v>
      </c>
      <c r="F216" s="50" t="s">
        <v>11</v>
      </c>
      <c r="G216" s="50" t="s">
        <v>12</v>
      </c>
      <c r="H216" s="50" t="s">
        <v>13</v>
      </c>
      <c r="I216" s="50" t="s">
        <v>14</v>
      </c>
      <c r="J216" s="70" t="s">
        <v>15</v>
      </c>
      <c r="K216" s="70" t="s">
        <v>16</v>
      </c>
      <c r="L216" s="70" t="s">
        <v>17</v>
      </c>
      <c r="M216" s="70" t="s">
        <v>18</v>
      </c>
      <c r="N216" s="70" t="s">
        <v>19</v>
      </c>
      <c r="O216" s="70" t="s">
        <v>20</v>
      </c>
      <c r="P216" s="70" t="s">
        <v>21</v>
      </c>
      <c r="Q216" s="51" t="s">
        <v>15</v>
      </c>
      <c r="R216" s="51" t="s">
        <v>16</v>
      </c>
      <c r="S216" s="51" t="s">
        <v>17</v>
      </c>
      <c r="T216" s="51" t="s">
        <v>18</v>
      </c>
      <c r="U216" s="51" t="s">
        <v>19</v>
      </c>
      <c r="V216" s="51" t="s">
        <v>20</v>
      </c>
      <c r="W216" s="51" t="s">
        <v>21</v>
      </c>
      <c r="X216" s="75" t="s">
        <v>15</v>
      </c>
      <c r="Y216" s="75" t="s">
        <v>16</v>
      </c>
      <c r="Z216" s="75" t="s">
        <v>17</v>
      </c>
      <c r="AA216" s="75" t="s">
        <v>18</v>
      </c>
      <c r="AB216" s="75" t="s">
        <v>19</v>
      </c>
      <c r="AC216" s="75" t="s">
        <v>20</v>
      </c>
      <c r="AD216" s="75" t="s">
        <v>21</v>
      </c>
      <c r="AE216" s="147"/>
      <c r="AF216" s="146"/>
      <c r="AG216" s="146"/>
      <c r="AH216" s="146"/>
    </row>
    <row r="217" spans="1:46" s="112" customFormat="1" ht="13">
      <c r="A217" s="59"/>
      <c r="B217" s="61" t="s">
        <v>38</v>
      </c>
      <c r="C217" s="60">
        <v>1</v>
      </c>
      <c r="D217" s="60">
        <v>2</v>
      </c>
      <c r="E217" s="60">
        <v>3</v>
      </c>
      <c r="F217" s="60">
        <v>4</v>
      </c>
      <c r="G217" s="60">
        <v>5</v>
      </c>
      <c r="H217" s="60">
        <v>6</v>
      </c>
      <c r="I217" s="61">
        <v>7</v>
      </c>
      <c r="J217" s="62">
        <v>8</v>
      </c>
      <c r="K217" s="62">
        <v>9</v>
      </c>
      <c r="L217" s="62">
        <v>10</v>
      </c>
      <c r="M217" s="62">
        <v>11</v>
      </c>
      <c r="N217" s="62">
        <v>12</v>
      </c>
      <c r="O217" s="62">
        <v>13</v>
      </c>
      <c r="P217" s="62">
        <v>14</v>
      </c>
      <c r="Q217" s="63">
        <f>I217+1</f>
        <v>8</v>
      </c>
      <c r="R217" s="63">
        <f t="shared" ref="R217" si="200">Q217+1</f>
        <v>9</v>
      </c>
      <c r="S217" s="63">
        <f t="shared" ref="S217" si="201">R217+1</f>
        <v>10</v>
      </c>
      <c r="T217" s="63">
        <f t="shared" ref="T217" si="202">S217+1</f>
        <v>11</v>
      </c>
      <c r="U217" s="63">
        <f t="shared" ref="U217" si="203">T217+1</f>
        <v>12</v>
      </c>
      <c r="V217" s="63">
        <f t="shared" ref="V217" si="204">U217+1</f>
        <v>13</v>
      </c>
      <c r="W217" s="63">
        <f t="shared" ref="W217" si="205">V217+1</f>
        <v>14</v>
      </c>
      <c r="X217" s="91">
        <v>8</v>
      </c>
      <c r="Y217" s="91">
        <v>9</v>
      </c>
      <c r="Z217" s="91">
        <v>10</v>
      </c>
      <c r="AA217" s="91">
        <v>11</v>
      </c>
      <c r="AB217" s="91">
        <v>12</v>
      </c>
      <c r="AC217" s="91">
        <v>13</v>
      </c>
      <c r="AD217" s="91">
        <v>14</v>
      </c>
      <c r="AE217" s="78"/>
      <c r="AF217" s="90"/>
      <c r="AG217" s="90"/>
      <c r="AH217" s="90"/>
      <c r="AJ217" s="148" t="s">
        <v>85</v>
      </c>
      <c r="AK217" s="149"/>
      <c r="AL217" s="149"/>
      <c r="AM217" s="149"/>
      <c r="AN217" s="149"/>
      <c r="AO217" s="149"/>
      <c r="AP217" s="149"/>
      <c r="AQ217" s="149"/>
      <c r="AR217" s="149"/>
      <c r="AS217" s="149"/>
      <c r="AT217" s="150"/>
    </row>
    <row r="218" spans="1:46" s="99" customFormat="1" ht="13">
      <c r="A218" s="3"/>
      <c r="B218" s="21" t="s">
        <v>7</v>
      </c>
      <c r="C218" s="129">
        <v>653.68124328065392</v>
      </c>
      <c r="D218" s="129">
        <v>661.06876204408263</v>
      </c>
      <c r="E218" s="129">
        <v>666.43627331999971</v>
      </c>
      <c r="F218" s="129">
        <v>672.36251744115418</v>
      </c>
      <c r="G218" s="129">
        <v>680.16272593797407</v>
      </c>
      <c r="H218" s="129">
        <v>687.62309253986314</v>
      </c>
      <c r="I218" s="129">
        <v>689.8732009349385</v>
      </c>
      <c r="J218" s="36"/>
      <c r="K218" s="36"/>
      <c r="L218" s="36"/>
      <c r="M218" s="36"/>
      <c r="N218" s="36"/>
      <c r="O218" s="36"/>
      <c r="P218" s="36"/>
      <c r="Q218" s="126">
        <v>696.38511087964105</v>
      </c>
      <c r="R218" s="126">
        <v>701.15596383307286</v>
      </c>
      <c r="S218" s="126">
        <v>705.13795516488506</v>
      </c>
      <c r="T218" s="126">
        <v>708.82869491688314</v>
      </c>
      <c r="U218" s="126">
        <v>712.61949066738464</v>
      </c>
      <c r="V218" s="126">
        <v>716.03208726692969</v>
      </c>
      <c r="W218" s="126">
        <v>719.77533792383917</v>
      </c>
      <c r="X218" s="124">
        <f t="shared" ref="X218:X236" si="206" xml:space="preserve"> IF($AF218="Company forecast",J218, IF($AF218="Ofwat forecast",Q218))</f>
        <v>696.38511087964105</v>
      </c>
      <c r="Y218" s="124">
        <f t="shared" ref="Y218:Y236" si="207" xml:space="preserve"> IF($AF218="Company forecast",K218, IF($AF218="Ofwat forecast",R218))</f>
        <v>701.15596383307286</v>
      </c>
      <c r="Z218" s="124">
        <f t="shared" ref="Z218:Z236" si="208" xml:space="preserve"> IF($AF218="Company forecast",L218, IF($AF218="Ofwat forecast",S218))</f>
        <v>705.13795516488506</v>
      </c>
      <c r="AA218" s="124">
        <f t="shared" ref="AA218:AA236" si="209" xml:space="preserve"> IF($AF218="Company forecast",M218, IF($AF218="Ofwat forecast",T218))</f>
        <v>708.82869491688314</v>
      </c>
      <c r="AB218" s="124">
        <f t="shared" ref="AB218:AB236" si="210" xml:space="preserve"> IF($AF218="Company forecast",N218, IF($AF218="Ofwat forecast",U218))</f>
        <v>712.61949066738464</v>
      </c>
      <c r="AC218" s="124">
        <f t="shared" ref="AC218:AC236" si="211" xml:space="preserve"> IF($AF218="Company forecast",O218, IF($AF218="Ofwat forecast",V218))</f>
        <v>716.03208726692969</v>
      </c>
      <c r="AD218" s="124">
        <f t="shared" ref="AD218:AD236" si="212" xml:space="preserve"> IF($AF218="Company forecast",P218, IF($AF218="Ofwat forecast",W218))</f>
        <v>719.77533792383917</v>
      </c>
      <c r="AE218" s="79"/>
      <c r="AF218" s="76" t="s">
        <v>39</v>
      </c>
      <c r="AG218" s="23" t="s">
        <v>39</v>
      </c>
      <c r="AH218" s="74" t="str">
        <f t="shared" ref="AH218:AH236" si="213" xml:space="preserve"> IF(AF218=AG218, "OK", "error")</f>
        <v>OK</v>
      </c>
      <c r="AJ218" s="151"/>
      <c r="AK218" s="152"/>
      <c r="AL218" s="152"/>
      <c r="AM218" s="152"/>
      <c r="AN218" s="152"/>
      <c r="AO218" s="152"/>
      <c r="AP218" s="152"/>
      <c r="AQ218" s="152"/>
      <c r="AR218" s="152"/>
      <c r="AS218" s="152"/>
      <c r="AT218" s="153"/>
    </row>
    <row r="219" spans="1:46" s="99" customFormat="1" ht="13">
      <c r="A219" s="3"/>
      <c r="B219" s="21" t="s">
        <v>22</v>
      </c>
      <c r="C219" s="129">
        <v>1534.3370162477249</v>
      </c>
      <c r="D219" s="129">
        <v>1546.1887520354312</v>
      </c>
      <c r="E219" s="129">
        <v>1564.7312537243358</v>
      </c>
      <c r="F219" s="129">
        <v>1585.5833356646363</v>
      </c>
      <c r="G219" s="129">
        <v>1603.7303629595633</v>
      </c>
      <c r="H219" s="129">
        <v>1625.6191573185861</v>
      </c>
      <c r="I219" s="129">
        <v>1636.0537405055227</v>
      </c>
      <c r="J219" s="36"/>
      <c r="K219" s="36"/>
      <c r="L219" s="36"/>
      <c r="M219" s="36"/>
      <c r="N219" s="36"/>
      <c r="O219" s="36"/>
      <c r="P219" s="36"/>
      <c r="Q219" s="126">
        <v>1664.9627245128115</v>
      </c>
      <c r="R219" s="126">
        <v>1682.2372643259944</v>
      </c>
      <c r="S219" s="126">
        <v>1698.7062332103351</v>
      </c>
      <c r="T219" s="126">
        <v>1714.6242950860437</v>
      </c>
      <c r="U219" s="126">
        <v>1729.7332935715785</v>
      </c>
      <c r="V219" s="126">
        <v>1744.2836312903189</v>
      </c>
      <c r="W219" s="126">
        <v>1758.5161952793567</v>
      </c>
      <c r="X219" s="124">
        <f t="shared" si="206"/>
        <v>1664.9627245128115</v>
      </c>
      <c r="Y219" s="124">
        <f t="shared" si="207"/>
        <v>1682.2372643259944</v>
      </c>
      <c r="Z219" s="124">
        <f t="shared" si="208"/>
        <v>1698.7062332103351</v>
      </c>
      <c r="AA219" s="124">
        <f t="shared" si="209"/>
        <v>1714.6242950860437</v>
      </c>
      <c r="AB219" s="124">
        <f t="shared" si="210"/>
        <v>1729.7332935715785</v>
      </c>
      <c r="AC219" s="124">
        <f t="shared" si="211"/>
        <v>1744.2836312903189</v>
      </c>
      <c r="AD219" s="124">
        <f t="shared" si="212"/>
        <v>1758.5161952793567</v>
      </c>
      <c r="AE219" s="79"/>
      <c r="AF219" s="76" t="s">
        <v>39</v>
      </c>
      <c r="AG219" s="23" t="s">
        <v>39</v>
      </c>
      <c r="AH219" s="74" t="str">
        <f t="shared" si="213"/>
        <v>OK</v>
      </c>
      <c r="AJ219" s="151"/>
      <c r="AK219" s="152"/>
      <c r="AL219" s="152"/>
      <c r="AM219" s="152"/>
      <c r="AN219" s="152"/>
      <c r="AO219" s="152"/>
      <c r="AP219" s="152"/>
      <c r="AQ219" s="152"/>
      <c r="AR219" s="152"/>
      <c r="AS219" s="152"/>
      <c r="AT219" s="153"/>
    </row>
    <row r="220" spans="1:46" s="99" customFormat="1" ht="13">
      <c r="A220" s="3"/>
      <c r="B220" s="21" t="s">
        <v>23</v>
      </c>
      <c r="C220" s="129">
        <v>1727.8732162172512</v>
      </c>
      <c r="D220" s="129">
        <v>1742.3573689152258</v>
      </c>
      <c r="E220" s="129">
        <v>1749.2987370500659</v>
      </c>
      <c r="F220" s="129">
        <v>1760.0226345994961</v>
      </c>
      <c r="G220" s="129">
        <v>1780.2818079789452</v>
      </c>
      <c r="H220" s="129">
        <v>1803.0178736102691</v>
      </c>
      <c r="I220" s="129">
        <v>1814.614291388124</v>
      </c>
      <c r="J220" s="36"/>
      <c r="K220" s="36"/>
      <c r="L220" s="36"/>
      <c r="M220" s="36"/>
      <c r="N220" s="36"/>
      <c r="O220" s="36"/>
      <c r="P220" s="36"/>
      <c r="Q220" s="126">
        <v>1828.2371256334272</v>
      </c>
      <c r="R220" s="126">
        <v>1840.2725603080121</v>
      </c>
      <c r="S220" s="126">
        <v>1851.2883295755237</v>
      </c>
      <c r="T220" s="126">
        <v>1861.0386421225892</v>
      </c>
      <c r="U220" s="126">
        <v>1870.7321772264927</v>
      </c>
      <c r="V220" s="126">
        <v>1879.8446841914174</v>
      </c>
      <c r="W220" s="126">
        <v>1889.2157080845902</v>
      </c>
      <c r="X220" s="124">
        <f t="shared" si="206"/>
        <v>1828.2371256334272</v>
      </c>
      <c r="Y220" s="124">
        <f t="shared" si="207"/>
        <v>1840.2725603080121</v>
      </c>
      <c r="Z220" s="124">
        <f t="shared" si="208"/>
        <v>1851.2883295755237</v>
      </c>
      <c r="AA220" s="124">
        <f t="shared" si="209"/>
        <v>1861.0386421225892</v>
      </c>
      <c r="AB220" s="124">
        <f t="shared" si="210"/>
        <v>1870.7321772264927</v>
      </c>
      <c r="AC220" s="124">
        <f t="shared" si="211"/>
        <v>1879.8446841914174</v>
      </c>
      <c r="AD220" s="124">
        <f t="shared" si="212"/>
        <v>1889.2157080845902</v>
      </c>
      <c r="AE220" s="79"/>
      <c r="AF220" s="76" t="s">
        <v>39</v>
      </c>
      <c r="AG220" s="23" t="s">
        <v>39</v>
      </c>
      <c r="AH220" s="74" t="str">
        <f t="shared" si="213"/>
        <v>OK</v>
      </c>
      <c r="AJ220" s="151"/>
      <c r="AK220" s="152"/>
      <c r="AL220" s="152"/>
      <c r="AM220" s="152"/>
      <c r="AN220" s="152"/>
      <c r="AO220" s="152"/>
      <c r="AP220" s="152"/>
      <c r="AQ220" s="152"/>
      <c r="AR220" s="152"/>
      <c r="AS220" s="152"/>
      <c r="AT220" s="153"/>
    </row>
    <row r="221" spans="1:46" s="99" customFormat="1" ht="13">
      <c r="A221" s="3"/>
      <c r="B221" s="21" t="s">
        <v>24</v>
      </c>
      <c r="C221" s="129">
        <v>1779.3608258154925</v>
      </c>
      <c r="D221" s="129">
        <v>1798.5173713575948</v>
      </c>
      <c r="E221" s="129">
        <v>1810.6636234835696</v>
      </c>
      <c r="F221" s="129">
        <v>1827.4271261446283</v>
      </c>
      <c r="G221" s="129">
        <v>1850.1506249981858</v>
      </c>
      <c r="H221" s="129">
        <v>1873.6782541743073</v>
      </c>
      <c r="I221" s="129">
        <v>1881.1720384723237</v>
      </c>
      <c r="J221" s="36"/>
      <c r="K221" s="36"/>
      <c r="L221" s="36"/>
      <c r="M221" s="36"/>
      <c r="N221" s="36"/>
      <c r="O221" s="36"/>
      <c r="P221" s="36"/>
      <c r="Q221" s="126">
        <v>1896.112898794378</v>
      </c>
      <c r="R221" s="126">
        <v>1908.4564761017787</v>
      </c>
      <c r="S221" s="126">
        <v>1918.7077796788169</v>
      </c>
      <c r="T221" s="126">
        <v>1927.6254628279496</v>
      </c>
      <c r="U221" s="126">
        <v>1937.3729156498162</v>
      </c>
      <c r="V221" s="126">
        <v>1946.7024938942793</v>
      </c>
      <c r="W221" s="126">
        <v>1957.2450434340867</v>
      </c>
      <c r="X221" s="124">
        <f t="shared" si="206"/>
        <v>1896.112898794378</v>
      </c>
      <c r="Y221" s="124">
        <f t="shared" si="207"/>
        <v>1908.4564761017787</v>
      </c>
      <c r="Z221" s="124">
        <f t="shared" si="208"/>
        <v>1918.7077796788169</v>
      </c>
      <c r="AA221" s="124">
        <f t="shared" si="209"/>
        <v>1927.6254628279496</v>
      </c>
      <c r="AB221" s="124">
        <f t="shared" si="210"/>
        <v>1937.3729156498162</v>
      </c>
      <c r="AC221" s="124">
        <f t="shared" si="211"/>
        <v>1946.7024938942793</v>
      </c>
      <c r="AD221" s="124">
        <f t="shared" si="212"/>
        <v>1957.2450434340867</v>
      </c>
      <c r="AE221" s="79"/>
      <c r="AF221" s="76" t="s">
        <v>39</v>
      </c>
      <c r="AG221" s="23" t="s">
        <v>39</v>
      </c>
      <c r="AH221" s="74" t="str">
        <f t="shared" si="213"/>
        <v>OK</v>
      </c>
      <c r="AJ221" s="151"/>
      <c r="AK221" s="152"/>
      <c r="AL221" s="152"/>
      <c r="AM221" s="152"/>
      <c r="AN221" s="152"/>
      <c r="AO221" s="152"/>
      <c r="AP221" s="152"/>
      <c r="AQ221" s="152"/>
      <c r="AR221" s="152"/>
      <c r="AS221" s="152"/>
      <c r="AT221" s="153"/>
    </row>
    <row r="222" spans="1:46" s="99" customFormat="1" ht="13">
      <c r="A222" s="3"/>
      <c r="B222" s="21" t="s">
        <v>68</v>
      </c>
      <c r="C222" s="129">
        <v>1737.6485220148777</v>
      </c>
      <c r="D222" s="129">
        <v>1756.9567809815062</v>
      </c>
      <c r="E222" s="129">
        <v>1769.4903047106629</v>
      </c>
      <c r="F222" s="129">
        <v>1789.6372220720878</v>
      </c>
      <c r="G222" s="129">
        <v>1812.4623852986826</v>
      </c>
      <c r="H222" s="129">
        <v>1831.8433018047219</v>
      </c>
      <c r="I222" s="129">
        <v>1856.0241237283151</v>
      </c>
      <c r="J222" s="36"/>
      <c r="K222" s="36"/>
      <c r="L222" s="36"/>
      <c r="M222" s="36"/>
      <c r="N222" s="36"/>
      <c r="O222" s="36"/>
      <c r="P222" s="36"/>
      <c r="Q222" s="131">
        <f>Q223</f>
        <v>1947.7957570607637</v>
      </c>
      <c r="R222" s="131">
        <f t="shared" ref="R222:W222" si="214">R223</f>
        <v>1963.8259173248364</v>
      </c>
      <c r="S222" s="131">
        <f t="shared" si="214"/>
        <v>1978.030001570718</v>
      </c>
      <c r="T222" s="131">
        <f t="shared" si="214"/>
        <v>1990.517925152883</v>
      </c>
      <c r="U222" s="131">
        <f t="shared" si="214"/>
        <v>2002.9547150792271</v>
      </c>
      <c r="V222" s="131">
        <f t="shared" si="214"/>
        <v>2015.3054429080898</v>
      </c>
      <c r="W222" s="131">
        <f t="shared" si="214"/>
        <v>2028.0454146138507</v>
      </c>
      <c r="X222" s="124">
        <f t="shared" si="206"/>
        <v>1947.7957570607637</v>
      </c>
      <c r="Y222" s="124">
        <f t="shared" si="207"/>
        <v>1963.8259173248364</v>
      </c>
      <c r="Z222" s="124">
        <f t="shared" si="208"/>
        <v>1978.030001570718</v>
      </c>
      <c r="AA222" s="124">
        <f t="shared" si="209"/>
        <v>1990.517925152883</v>
      </c>
      <c r="AB222" s="124">
        <f t="shared" si="210"/>
        <v>2002.9547150792271</v>
      </c>
      <c r="AC222" s="124">
        <f t="shared" si="211"/>
        <v>2015.3054429080898</v>
      </c>
      <c r="AD222" s="124">
        <f t="shared" si="212"/>
        <v>2028.0454146138507</v>
      </c>
      <c r="AE222" s="79"/>
      <c r="AF222" s="76" t="s">
        <v>39</v>
      </c>
      <c r="AG222" s="23" t="s">
        <v>39</v>
      </c>
      <c r="AH222" s="74" t="str">
        <f t="shared" si="213"/>
        <v>OK</v>
      </c>
      <c r="AJ222" s="151"/>
      <c r="AK222" s="152"/>
      <c r="AL222" s="152"/>
      <c r="AM222" s="152"/>
      <c r="AN222" s="152"/>
      <c r="AO222" s="152"/>
      <c r="AP222" s="152"/>
      <c r="AQ222" s="152"/>
      <c r="AR222" s="152"/>
      <c r="AS222" s="152"/>
      <c r="AT222" s="153"/>
    </row>
    <row r="223" spans="1:46" s="99" customFormat="1" ht="13">
      <c r="A223" s="3"/>
      <c r="B223" s="21" t="s">
        <v>25</v>
      </c>
      <c r="C223" s="129">
        <v>1808.5277413941151</v>
      </c>
      <c r="D223" s="129">
        <v>1828.4500115042185</v>
      </c>
      <c r="E223" s="129">
        <v>1841.3023602289115</v>
      </c>
      <c r="F223" s="129">
        <v>1858.9684112940313</v>
      </c>
      <c r="G223" s="129">
        <v>1883.183312679482</v>
      </c>
      <c r="H223" s="129">
        <v>1912.53315605796</v>
      </c>
      <c r="I223" s="129">
        <v>1930.2384785772115</v>
      </c>
      <c r="J223" s="36"/>
      <c r="K223" s="36"/>
      <c r="L223" s="36"/>
      <c r="M223" s="36"/>
      <c r="N223" s="36"/>
      <c r="O223" s="36"/>
      <c r="P223" s="36"/>
      <c r="Q223" s="126">
        <v>1947.7957570607637</v>
      </c>
      <c r="R223" s="126">
        <v>1963.8259173248364</v>
      </c>
      <c r="S223" s="126">
        <v>1978.030001570718</v>
      </c>
      <c r="T223" s="126">
        <v>1990.517925152883</v>
      </c>
      <c r="U223" s="126">
        <v>2002.9547150792271</v>
      </c>
      <c r="V223" s="126">
        <v>2015.3054429080898</v>
      </c>
      <c r="W223" s="126">
        <v>2028.0454146138507</v>
      </c>
      <c r="X223" s="124">
        <f t="shared" si="206"/>
        <v>1947.7957570607637</v>
      </c>
      <c r="Y223" s="124">
        <f t="shared" si="207"/>
        <v>1963.8259173248364</v>
      </c>
      <c r="Z223" s="124">
        <f t="shared" si="208"/>
        <v>1978.030001570718</v>
      </c>
      <c r="AA223" s="124">
        <f t="shared" si="209"/>
        <v>1990.517925152883</v>
      </c>
      <c r="AB223" s="124">
        <f t="shared" si="210"/>
        <v>2002.9547150792271</v>
      </c>
      <c r="AC223" s="124">
        <f t="shared" si="211"/>
        <v>2015.3054429080898</v>
      </c>
      <c r="AD223" s="124">
        <f t="shared" si="212"/>
        <v>2028.0454146138507</v>
      </c>
      <c r="AE223" s="79"/>
      <c r="AF223" s="76" t="s">
        <v>39</v>
      </c>
      <c r="AG223" s="23" t="s">
        <v>39</v>
      </c>
      <c r="AH223" s="74" t="str">
        <f t="shared" si="213"/>
        <v>OK</v>
      </c>
      <c r="AJ223" s="151"/>
      <c r="AK223" s="152"/>
      <c r="AL223" s="152"/>
      <c r="AM223" s="152"/>
      <c r="AN223" s="152"/>
      <c r="AO223" s="152"/>
      <c r="AP223" s="152"/>
      <c r="AQ223" s="152"/>
      <c r="AR223" s="152"/>
      <c r="AS223" s="152"/>
      <c r="AT223" s="153"/>
    </row>
    <row r="224" spans="1:46" s="99" customFormat="1" ht="13">
      <c r="A224" s="3"/>
      <c r="B224" s="21" t="s">
        <v>26</v>
      </c>
      <c r="C224" s="129">
        <v>1096.8056618936116</v>
      </c>
      <c r="D224" s="129">
        <v>1108.7764993245235</v>
      </c>
      <c r="E224" s="129">
        <v>1118.0652392020013</v>
      </c>
      <c r="F224" s="129">
        <v>1129.8910180185528</v>
      </c>
      <c r="G224" s="129">
        <v>1140.3895714495518</v>
      </c>
      <c r="H224" s="129">
        <v>1149.968445547129</v>
      </c>
      <c r="I224" s="129">
        <v>1153.5263500035787</v>
      </c>
      <c r="J224" s="36"/>
      <c r="K224" s="36"/>
      <c r="L224" s="36"/>
      <c r="M224" s="36"/>
      <c r="N224" s="36"/>
      <c r="O224" s="36"/>
      <c r="P224" s="36"/>
      <c r="Q224" s="126">
        <v>1166.956584810812</v>
      </c>
      <c r="R224" s="126">
        <v>1173.2701193702951</v>
      </c>
      <c r="S224" s="126">
        <v>1178.0825934159802</v>
      </c>
      <c r="T224" s="126">
        <v>1181.8195934016801</v>
      </c>
      <c r="U224" s="126">
        <v>1185.866993071294</v>
      </c>
      <c r="V224" s="126">
        <v>1190.0162099750314</v>
      </c>
      <c r="W224" s="126">
        <v>1195.7543430985265</v>
      </c>
      <c r="X224" s="124">
        <f t="shared" si="206"/>
        <v>1166.956584810812</v>
      </c>
      <c r="Y224" s="124">
        <f t="shared" si="207"/>
        <v>1173.2701193702951</v>
      </c>
      <c r="Z224" s="124">
        <f t="shared" si="208"/>
        <v>1178.0825934159802</v>
      </c>
      <c r="AA224" s="124">
        <f t="shared" si="209"/>
        <v>1181.8195934016801</v>
      </c>
      <c r="AB224" s="124">
        <f t="shared" si="210"/>
        <v>1185.866993071294</v>
      </c>
      <c r="AC224" s="124">
        <f t="shared" si="211"/>
        <v>1190.0162099750314</v>
      </c>
      <c r="AD224" s="124">
        <f t="shared" si="212"/>
        <v>1195.7543430985265</v>
      </c>
      <c r="AE224" s="79"/>
      <c r="AF224" s="76" t="s">
        <v>39</v>
      </c>
      <c r="AG224" s="23" t="s">
        <v>39</v>
      </c>
      <c r="AH224" s="74" t="str">
        <f t="shared" si="213"/>
        <v>OK</v>
      </c>
      <c r="AJ224" s="151"/>
      <c r="AK224" s="152"/>
      <c r="AL224" s="152"/>
      <c r="AM224" s="152"/>
      <c r="AN224" s="152"/>
      <c r="AO224" s="152"/>
      <c r="AP224" s="152"/>
      <c r="AQ224" s="152"/>
      <c r="AR224" s="152"/>
      <c r="AS224" s="152"/>
      <c r="AT224" s="153"/>
    </row>
    <row r="225" spans="1:46" s="99" customFormat="1" ht="13">
      <c r="A225" s="3"/>
      <c r="B225" s="21" t="s">
        <v>27</v>
      </c>
      <c r="C225" s="129">
        <v>5711.7084870287563</v>
      </c>
      <c r="D225" s="129">
        <v>5799.3784863370383</v>
      </c>
      <c r="E225" s="129">
        <v>5897.0058578489507</v>
      </c>
      <c r="F225" s="129">
        <v>6010.9893384189509</v>
      </c>
      <c r="G225" s="129">
        <v>6137.4272086457231</v>
      </c>
      <c r="H225" s="129">
        <v>6224.4743096290294</v>
      </c>
      <c r="I225" s="129">
        <v>6280.1359531731523</v>
      </c>
      <c r="J225" s="36"/>
      <c r="K225" s="36"/>
      <c r="L225" s="36"/>
      <c r="M225" s="36"/>
      <c r="N225" s="36"/>
      <c r="O225" s="36"/>
      <c r="P225" s="36"/>
      <c r="Q225" s="126">
        <v>6398.0087543944164</v>
      </c>
      <c r="R225" s="126">
        <v>6474.2077754117245</v>
      </c>
      <c r="S225" s="126">
        <v>6541.4273696761202</v>
      </c>
      <c r="T225" s="126">
        <v>6602.6112811814446</v>
      </c>
      <c r="U225" s="126">
        <v>6657.7365958377095</v>
      </c>
      <c r="V225" s="126">
        <v>6706.6384140754626</v>
      </c>
      <c r="W225" s="126">
        <v>6753.9048540880367</v>
      </c>
      <c r="X225" s="124">
        <f t="shared" si="206"/>
        <v>6398.0087543944164</v>
      </c>
      <c r="Y225" s="124">
        <f t="shared" si="207"/>
        <v>6474.2077754117245</v>
      </c>
      <c r="Z225" s="124">
        <f t="shared" si="208"/>
        <v>6541.4273696761202</v>
      </c>
      <c r="AA225" s="124">
        <f t="shared" si="209"/>
        <v>6602.6112811814446</v>
      </c>
      <c r="AB225" s="124">
        <f t="shared" si="210"/>
        <v>6657.7365958377095</v>
      </c>
      <c r="AC225" s="124">
        <f t="shared" si="211"/>
        <v>6706.6384140754626</v>
      </c>
      <c r="AD225" s="124">
        <f t="shared" si="212"/>
        <v>6753.9048540880367</v>
      </c>
      <c r="AE225" s="79"/>
      <c r="AF225" s="76" t="s">
        <v>39</v>
      </c>
      <c r="AG225" s="23" t="s">
        <v>39</v>
      </c>
      <c r="AH225" s="74" t="str">
        <f t="shared" si="213"/>
        <v>OK</v>
      </c>
      <c r="AJ225" s="151"/>
      <c r="AK225" s="152"/>
      <c r="AL225" s="152"/>
      <c r="AM225" s="152"/>
      <c r="AN225" s="152"/>
      <c r="AO225" s="152"/>
      <c r="AP225" s="152"/>
      <c r="AQ225" s="152"/>
      <c r="AR225" s="152"/>
      <c r="AS225" s="152"/>
      <c r="AT225" s="153"/>
    </row>
    <row r="226" spans="1:46" s="99" customFormat="1" ht="13">
      <c r="A226" s="3"/>
      <c r="B226" s="21" t="s">
        <v>28</v>
      </c>
      <c r="C226" s="129">
        <v>594.41239028681355</v>
      </c>
      <c r="D226" s="129">
        <v>599.5426298875359</v>
      </c>
      <c r="E226" s="129">
        <v>604.76915842260632</v>
      </c>
      <c r="F226" s="129">
        <v>609.00845919079404</v>
      </c>
      <c r="G226" s="129">
        <v>613.66223269384307</v>
      </c>
      <c r="H226" s="129">
        <v>620.31290632663263</v>
      </c>
      <c r="I226" s="129">
        <v>623.71607983376521</v>
      </c>
      <c r="J226" s="36"/>
      <c r="K226" s="36"/>
      <c r="L226" s="36"/>
      <c r="M226" s="36"/>
      <c r="N226" s="36"/>
      <c r="O226" s="36"/>
      <c r="P226" s="36"/>
      <c r="Q226" s="126">
        <v>627.37474329276733</v>
      </c>
      <c r="R226" s="126">
        <v>632.56118247641109</v>
      </c>
      <c r="S226" s="126">
        <v>637.90716157840734</v>
      </c>
      <c r="T226" s="126">
        <v>643.40626575007593</v>
      </c>
      <c r="U226" s="126">
        <v>649.06728080807989</v>
      </c>
      <c r="V226" s="126">
        <v>654.87707974186355</v>
      </c>
      <c r="W226" s="126">
        <v>660.78340383617569</v>
      </c>
      <c r="X226" s="124">
        <f t="shared" si="206"/>
        <v>627.37474329276733</v>
      </c>
      <c r="Y226" s="124">
        <f t="shared" si="207"/>
        <v>632.56118247641109</v>
      </c>
      <c r="Z226" s="124">
        <f t="shared" si="208"/>
        <v>637.90716157840734</v>
      </c>
      <c r="AA226" s="124">
        <f t="shared" si="209"/>
        <v>643.40626575007593</v>
      </c>
      <c r="AB226" s="124">
        <f t="shared" si="210"/>
        <v>649.06728080807989</v>
      </c>
      <c r="AC226" s="124">
        <f t="shared" si="211"/>
        <v>654.87707974186355</v>
      </c>
      <c r="AD226" s="124">
        <f t="shared" si="212"/>
        <v>660.78340383617569</v>
      </c>
      <c r="AE226" s="79"/>
      <c r="AF226" s="76" t="s">
        <v>39</v>
      </c>
      <c r="AG226" s="23" t="s">
        <v>39</v>
      </c>
      <c r="AH226" s="74" t="str">
        <f t="shared" si="213"/>
        <v>OK</v>
      </c>
      <c r="AJ226" s="151"/>
      <c r="AK226" s="152"/>
      <c r="AL226" s="152"/>
      <c r="AM226" s="152"/>
      <c r="AN226" s="152"/>
      <c r="AO226" s="152"/>
      <c r="AP226" s="152"/>
      <c r="AQ226" s="152"/>
      <c r="AR226" s="152"/>
      <c r="AS226" s="152"/>
      <c r="AT226" s="153"/>
    </row>
    <row r="227" spans="1:46" s="99" customFormat="1" ht="13.5" thickBot="1">
      <c r="A227" s="3"/>
      <c r="B227" s="21" t="s">
        <v>29</v>
      </c>
      <c r="C227" s="129">
        <v>254.01972279331031</v>
      </c>
      <c r="D227" s="129">
        <v>255.18952584367554</v>
      </c>
      <c r="E227" s="129">
        <v>256.24023595843568</v>
      </c>
      <c r="F227" s="129">
        <v>257.01599835198613</v>
      </c>
      <c r="G227" s="129">
        <v>258.7177683262845</v>
      </c>
      <c r="H227" s="129">
        <v>260.59915954788465</v>
      </c>
      <c r="I227" s="129">
        <v>262.08934082303182</v>
      </c>
      <c r="J227" s="36"/>
      <c r="K227" s="36"/>
      <c r="L227" s="36"/>
      <c r="M227" s="36"/>
      <c r="N227" s="36"/>
      <c r="O227" s="36"/>
      <c r="P227" s="36"/>
      <c r="Q227" s="126">
        <v>262.47934417664436</v>
      </c>
      <c r="R227" s="126">
        <v>263.81032703612601</v>
      </c>
      <c r="S227" s="126">
        <v>265.1560737501859</v>
      </c>
      <c r="T227" s="126">
        <v>266.35492712028952</v>
      </c>
      <c r="U227" s="126">
        <v>267.53887521874719</v>
      </c>
      <c r="V227" s="126">
        <v>268.73297878268562</v>
      </c>
      <c r="W227" s="126">
        <v>269.95507289619133</v>
      </c>
      <c r="X227" s="124">
        <f t="shared" si="206"/>
        <v>262.47934417664436</v>
      </c>
      <c r="Y227" s="124">
        <f t="shared" si="207"/>
        <v>263.81032703612601</v>
      </c>
      <c r="Z227" s="124">
        <f t="shared" si="208"/>
        <v>265.1560737501859</v>
      </c>
      <c r="AA227" s="124">
        <f t="shared" si="209"/>
        <v>266.35492712028952</v>
      </c>
      <c r="AB227" s="124">
        <f t="shared" si="210"/>
        <v>267.53887521874719</v>
      </c>
      <c r="AC227" s="124">
        <f t="shared" si="211"/>
        <v>268.73297878268562</v>
      </c>
      <c r="AD227" s="124">
        <f t="shared" si="212"/>
        <v>269.95507289619133</v>
      </c>
      <c r="AE227" s="79"/>
      <c r="AF227" s="76" t="s">
        <v>39</v>
      </c>
      <c r="AG227" s="23" t="s">
        <v>39</v>
      </c>
      <c r="AH227" s="74" t="str">
        <f t="shared" si="213"/>
        <v>OK</v>
      </c>
      <c r="AJ227" s="154"/>
      <c r="AK227" s="155"/>
      <c r="AL227" s="155"/>
      <c r="AM227" s="155"/>
      <c r="AN227" s="155"/>
      <c r="AO227" s="155"/>
      <c r="AP227" s="155"/>
      <c r="AQ227" s="155"/>
      <c r="AR227" s="155"/>
      <c r="AS227" s="155"/>
      <c r="AT227" s="156"/>
    </row>
    <row r="228" spans="1:46" s="99" customFormat="1" ht="13">
      <c r="A228" s="3"/>
      <c r="B228" s="21" t="s">
        <v>30</v>
      </c>
      <c r="C228" s="129">
        <v>1035.8783367179008</v>
      </c>
      <c r="D228" s="129">
        <v>1041.4918714464934</v>
      </c>
      <c r="E228" s="129">
        <v>1045.6016958445166</v>
      </c>
      <c r="F228" s="129">
        <v>1050.2320848671875</v>
      </c>
      <c r="G228" s="129">
        <v>1058.5860604408522</v>
      </c>
      <c r="H228" s="129">
        <v>1066.5215847367169</v>
      </c>
      <c r="I228" s="129">
        <v>1072.0017098195524</v>
      </c>
      <c r="J228" s="36"/>
      <c r="K228" s="36"/>
      <c r="L228" s="36"/>
      <c r="M228" s="36"/>
      <c r="N228" s="36"/>
      <c r="O228" s="36"/>
      <c r="P228" s="36"/>
      <c r="Q228" s="126">
        <v>1078.3197235477314</v>
      </c>
      <c r="R228" s="126">
        <v>1082.9677999297269</v>
      </c>
      <c r="S228" s="126">
        <v>1087.1228477718885</v>
      </c>
      <c r="T228" s="126">
        <v>1090.7399057086025</v>
      </c>
      <c r="U228" s="126">
        <v>1094.1963550509363</v>
      </c>
      <c r="V228" s="126">
        <v>1097.7325213681636</v>
      </c>
      <c r="W228" s="126">
        <v>1101.3173755078765</v>
      </c>
      <c r="X228" s="124">
        <f t="shared" si="206"/>
        <v>1078.3197235477314</v>
      </c>
      <c r="Y228" s="124">
        <f t="shared" si="207"/>
        <v>1082.9677999297269</v>
      </c>
      <c r="Z228" s="124">
        <f t="shared" si="208"/>
        <v>1087.1228477718885</v>
      </c>
      <c r="AA228" s="124">
        <f t="shared" si="209"/>
        <v>1090.7399057086025</v>
      </c>
      <c r="AB228" s="124">
        <f t="shared" si="210"/>
        <v>1094.1963550509363</v>
      </c>
      <c r="AC228" s="124">
        <f t="shared" si="211"/>
        <v>1097.7325213681636</v>
      </c>
      <c r="AD228" s="124">
        <f t="shared" si="212"/>
        <v>1101.3173755078765</v>
      </c>
      <c r="AE228" s="79"/>
      <c r="AF228" s="76" t="s">
        <v>39</v>
      </c>
      <c r="AG228" s="23" t="s">
        <v>39</v>
      </c>
      <c r="AH228" s="74" t="str">
        <f t="shared" si="213"/>
        <v>OK</v>
      </c>
    </row>
    <row r="229" spans="1:46" s="99" customFormat="1" ht="13">
      <c r="A229" s="3"/>
      <c r="B229" s="21" t="s">
        <v>31</v>
      </c>
      <c r="C229" s="129">
        <v>2507.3145048287683</v>
      </c>
      <c r="D229" s="129">
        <v>2528.9185833094998</v>
      </c>
      <c r="E229" s="129">
        <v>2552.9533368990719</v>
      </c>
      <c r="F229" s="129">
        <v>2580.6961397190544</v>
      </c>
      <c r="G229" s="129">
        <v>2608.2568471598943</v>
      </c>
      <c r="H229" s="129">
        <v>2630.8301248959515</v>
      </c>
      <c r="I229" s="129">
        <v>2633.7756443501285</v>
      </c>
      <c r="J229" s="36"/>
      <c r="K229" s="36"/>
      <c r="L229" s="36"/>
      <c r="M229" s="36"/>
      <c r="N229" s="36"/>
      <c r="O229" s="36"/>
      <c r="P229" s="36"/>
      <c r="Q229" s="126">
        <v>2680.2199757504022</v>
      </c>
      <c r="R229" s="126">
        <v>2700.6646761532461</v>
      </c>
      <c r="S229" s="126">
        <v>2719.6334631264458</v>
      </c>
      <c r="T229" s="126">
        <v>2736.1748377666581</v>
      </c>
      <c r="U229" s="126">
        <v>2751.3650425982491</v>
      </c>
      <c r="V229" s="126">
        <v>2764.4670317503519</v>
      </c>
      <c r="W229" s="126">
        <v>2777.2645282361864</v>
      </c>
      <c r="X229" s="124">
        <f t="shared" si="206"/>
        <v>2680.2199757504022</v>
      </c>
      <c r="Y229" s="124">
        <f t="shared" si="207"/>
        <v>2700.6646761532461</v>
      </c>
      <c r="Z229" s="124">
        <f t="shared" si="208"/>
        <v>2719.6334631264458</v>
      </c>
      <c r="AA229" s="124">
        <f t="shared" si="209"/>
        <v>2736.1748377666581</v>
      </c>
      <c r="AB229" s="124">
        <f t="shared" si="210"/>
        <v>2751.3650425982491</v>
      </c>
      <c r="AC229" s="124">
        <f t="shared" si="211"/>
        <v>2764.4670317503519</v>
      </c>
      <c r="AD229" s="124">
        <f t="shared" si="212"/>
        <v>2777.2645282361864</v>
      </c>
      <c r="AE229" s="79"/>
      <c r="AF229" s="76" t="s">
        <v>39</v>
      </c>
      <c r="AG229" s="23" t="s">
        <v>39</v>
      </c>
      <c r="AH229" s="74" t="str">
        <f t="shared" si="213"/>
        <v>OK</v>
      </c>
    </row>
    <row r="230" spans="1:46" s="99" customFormat="1" ht="13">
      <c r="A230" s="3"/>
      <c r="B230" s="21" t="s">
        <v>32</v>
      </c>
      <c r="C230" s="129">
        <v>1723.6376573532327</v>
      </c>
      <c r="D230" s="129">
        <v>1749.6142019359734</v>
      </c>
      <c r="E230" s="129">
        <v>1773.0105966883211</v>
      </c>
      <c r="F230" s="129">
        <v>1796.6637813415925</v>
      </c>
      <c r="G230" s="129">
        <v>1827.5180486426877</v>
      </c>
      <c r="H230" s="129">
        <v>1849.9300883891262</v>
      </c>
      <c r="I230" s="129">
        <v>1863.4424337732182</v>
      </c>
      <c r="J230" s="36"/>
      <c r="K230" s="36"/>
      <c r="L230" s="36"/>
      <c r="M230" s="36"/>
      <c r="N230" s="36"/>
      <c r="O230" s="36"/>
      <c r="P230" s="36"/>
      <c r="Q230" s="126">
        <v>1890.8309046421641</v>
      </c>
      <c r="R230" s="126">
        <v>1910.1696453455972</v>
      </c>
      <c r="S230" s="126">
        <v>1928.4145723898973</v>
      </c>
      <c r="T230" s="126">
        <v>1944.4171875257127</v>
      </c>
      <c r="U230" s="126">
        <v>1960.050085295321</v>
      </c>
      <c r="V230" s="126">
        <v>1975.5446464915258</v>
      </c>
      <c r="W230" s="126">
        <v>1991.1695843731068</v>
      </c>
      <c r="X230" s="124">
        <f t="shared" si="206"/>
        <v>1890.8309046421641</v>
      </c>
      <c r="Y230" s="124">
        <f t="shared" si="207"/>
        <v>1910.1696453455972</v>
      </c>
      <c r="Z230" s="124">
        <f t="shared" si="208"/>
        <v>1928.4145723898973</v>
      </c>
      <c r="AA230" s="124">
        <f t="shared" si="209"/>
        <v>1944.4171875257127</v>
      </c>
      <c r="AB230" s="124">
        <f t="shared" si="210"/>
        <v>1960.050085295321</v>
      </c>
      <c r="AC230" s="124">
        <f t="shared" si="211"/>
        <v>1975.5446464915258</v>
      </c>
      <c r="AD230" s="124">
        <f t="shared" si="212"/>
        <v>1991.1695843731068</v>
      </c>
      <c r="AE230" s="80"/>
      <c r="AF230" s="76" t="s">
        <v>39</v>
      </c>
      <c r="AG230" s="23" t="s">
        <v>39</v>
      </c>
      <c r="AH230" s="74" t="str">
        <f t="shared" si="213"/>
        <v>OK</v>
      </c>
    </row>
    <row r="231" spans="1:46" s="99" customFormat="1" ht="13">
      <c r="A231" s="3"/>
      <c r="B231" s="21" t="s">
        <v>33</v>
      </c>
      <c r="C231" s="129">
        <v>309.51874255475451</v>
      </c>
      <c r="D231" s="129">
        <v>310.36933286648269</v>
      </c>
      <c r="E231" s="129">
        <v>311.37809600380683</v>
      </c>
      <c r="F231" s="129">
        <v>312.0241703162622</v>
      </c>
      <c r="G231" s="129">
        <v>312.38357834710854</v>
      </c>
      <c r="H231" s="129">
        <v>313.32402080981967</v>
      </c>
      <c r="I231" s="129">
        <v>314.73942998598227</v>
      </c>
      <c r="J231" s="36"/>
      <c r="K231" s="36"/>
      <c r="L231" s="36"/>
      <c r="M231" s="36"/>
      <c r="N231" s="36"/>
      <c r="O231" s="36"/>
      <c r="P231" s="36"/>
      <c r="Q231" s="126">
        <v>317.63287911163638</v>
      </c>
      <c r="R231" s="126">
        <v>318.77722417396836</v>
      </c>
      <c r="S231" s="126">
        <v>319.87524027724618</v>
      </c>
      <c r="T231" s="126">
        <v>320.9720880517396</v>
      </c>
      <c r="U231" s="126">
        <v>322.02303471270892</v>
      </c>
      <c r="V231" s="126">
        <v>323.06354527983081</v>
      </c>
      <c r="W231" s="126">
        <v>324.08344250438199</v>
      </c>
      <c r="X231" s="124">
        <f t="shared" si="206"/>
        <v>317.63287911163638</v>
      </c>
      <c r="Y231" s="124">
        <f t="shared" si="207"/>
        <v>318.77722417396836</v>
      </c>
      <c r="Z231" s="124">
        <f t="shared" si="208"/>
        <v>319.87524027724618</v>
      </c>
      <c r="AA231" s="124">
        <f t="shared" si="209"/>
        <v>320.9720880517396</v>
      </c>
      <c r="AB231" s="124">
        <f t="shared" si="210"/>
        <v>322.02303471270892</v>
      </c>
      <c r="AC231" s="124">
        <f t="shared" si="211"/>
        <v>323.06354527983081</v>
      </c>
      <c r="AD231" s="124">
        <f t="shared" si="212"/>
        <v>324.08344250438199</v>
      </c>
      <c r="AE231" s="81"/>
      <c r="AF231" s="76" t="s">
        <v>39</v>
      </c>
      <c r="AG231" s="23" t="s">
        <v>39</v>
      </c>
      <c r="AH231" s="74" t="str">
        <f t="shared" si="213"/>
        <v>OK</v>
      </c>
    </row>
    <row r="232" spans="1:46" s="99" customFormat="1" ht="13">
      <c r="A232" s="3"/>
      <c r="B232" s="21" t="s">
        <v>34</v>
      </c>
      <c r="C232" s="129">
        <v>2751.5699718296528</v>
      </c>
      <c r="D232" s="129">
        <v>2739.0909074246065</v>
      </c>
      <c r="E232" s="129">
        <v>2739.9296415126764</v>
      </c>
      <c r="F232" s="129">
        <v>2757.418617433209</v>
      </c>
      <c r="G232" s="129">
        <v>2784.9307216808247</v>
      </c>
      <c r="H232" s="129">
        <v>2818.8749988671848</v>
      </c>
      <c r="I232" s="129">
        <v>2834.8995876582203</v>
      </c>
      <c r="J232" s="36"/>
      <c r="K232" s="36"/>
      <c r="L232" s="36"/>
      <c r="M232" s="36"/>
      <c r="N232" s="36"/>
      <c r="O232" s="36"/>
      <c r="P232" s="36"/>
      <c r="Q232" s="126">
        <v>2873.8576585640603</v>
      </c>
      <c r="R232" s="126">
        <v>2885.4734987496295</v>
      </c>
      <c r="S232" s="126">
        <v>2896.9291541456678</v>
      </c>
      <c r="T232" s="126">
        <v>2907.4302093149845</v>
      </c>
      <c r="U232" s="126">
        <v>2915.9867882077074</v>
      </c>
      <c r="V232" s="126">
        <v>2927.4435347827584</v>
      </c>
      <c r="W232" s="126">
        <v>2938.2783081149473</v>
      </c>
      <c r="X232" s="124">
        <f t="shared" si="206"/>
        <v>2873.8576585640603</v>
      </c>
      <c r="Y232" s="124">
        <f t="shared" si="207"/>
        <v>2885.4734987496295</v>
      </c>
      <c r="Z232" s="124">
        <f t="shared" si="208"/>
        <v>2896.9291541456678</v>
      </c>
      <c r="AA232" s="124">
        <f t="shared" si="209"/>
        <v>2907.4302093149845</v>
      </c>
      <c r="AB232" s="124">
        <f t="shared" si="210"/>
        <v>2915.9867882077074</v>
      </c>
      <c r="AC232" s="124">
        <f t="shared" si="211"/>
        <v>2927.4435347827584</v>
      </c>
      <c r="AD232" s="124">
        <f t="shared" si="212"/>
        <v>2938.2783081149473</v>
      </c>
      <c r="AE232" s="82"/>
      <c r="AF232" s="76" t="s">
        <v>39</v>
      </c>
      <c r="AG232" s="23" t="s">
        <v>39</v>
      </c>
      <c r="AH232" s="74" t="str">
        <f t="shared" si="213"/>
        <v>OK</v>
      </c>
    </row>
    <row r="233" spans="1:46" s="99" customFormat="1" ht="13">
      <c r="A233" s="3"/>
      <c r="B233" s="21" t="s">
        <v>35</v>
      </c>
      <c r="C233" s="129">
        <v>2485.7220382537344</v>
      </c>
      <c r="D233" s="129">
        <v>2520.6945048372463</v>
      </c>
      <c r="E233" s="129">
        <v>2550.990193340393</v>
      </c>
      <c r="F233" s="129">
        <v>2578.7748464452097</v>
      </c>
      <c r="G233" s="129">
        <v>2603.9071325464242</v>
      </c>
      <c r="H233" s="129">
        <v>2629.6773647903983</v>
      </c>
      <c r="I233" s="129">
        <v>2642.1483306272007</v>
      </c>
      <c r="J233" s="36"/>
      <c r="K233" s="36"/>
      <c r="L233" s="36"/>
      <c r="M233" s="36"/>
      <c r="N233" s="36"/>
      <c r="O233" s="36"/>
      <c r="P233" s="36"/>
      <c r="Q233" s="126">
        <v>2679.2889165822617</v>
      </c>
      <c r="R233" s="126">
        <v>2705.6761470803367</v>
      </c>
      <c r="S233" s="126">
        <v>2731.607343628019</v>
      </c>
      <c r="T233" s="126">
        <v>2757.1539747161469</v>
      </c>
      <c r="U233" s="126">
        <v>2781.0497706377655</v>
      </c>
      <c r="V233" s="126">
        <v>2803.9872389923125</v>
      </c>
      <c r="W233" s="126">
        <v>2825.4641939259736</v>
      </c>
      <c r="X233" s="124">
        <f t="shared" si="206"/>
        <v>2679.2889165822617</v>
      </c>
      <c r="Y233" s="124">
        <f t="shared" si="207"/>
        <v>2705.6761470803367</v>
      </c>
      <c r="Z233" s="124">
        <f t="shared" si="208"/>
        <v>2731.607343628019</v>
      </c>
      <c r="AA233" s="124">
        <f t="shared" si="209"/>
        <v>2757.1539747161469</v>
      </c>
      <c r="AB233" s="124">
        <f t="shared" si="210"/>
        <v>2781.0497706377655</v>
      </c>
      <c r="AC233" s="124">
        <f t="shared" si="211"/>
        <v>2803.9872389923125</v>
      </c>
      <c r="AD233" s="124">
        <f t="shared" si="212"/>
        <v>2825.4641939259736</v>
      </c>
      <c r="AE233" s="82"/>
      <c r="AF233" s="76" t="s">
        <v>39</v>
      </c>
      <c r="AG233" s="23" t="s">
        <v>39</v>
      </c>
      <c r="AH233" s="74" t="str">
        <f t="shared" si="213"/>
        <v>OK</v>
      </c>
    </row>
    <row r="234" spans="1:46" s="99" customFormat="1" ht="13">
      <c r="A234" s="3"/>
      <c r="B234" s="21" t="s">
        <v>36</v>
      </c>
      <c r="C234" s="129">
        <v>672.09206352006925</v>
      </c>
      <c r="D234" s="129">
        <v>676.74040399352293</v>
      </c>
      <c r="E234" s="129">
        <v>680.43757336501619</v>
      </c>
      <c r="F234" s="129">
        <v>686.03107283114196</v>
      </c>
      <c r="G234" s="129">
        <v>690.79384107008798</v>
      </c>
      <c r="H234" s="129">
        <v>696.30757343785172</v>
      </c>
      <c r="I234" s="129">
        <v>697.44820235858867</v>
      </c>
      <c r="J234" s="36"/>
      <c r="K234" s="36"/>
      <c r="L234" s="36"/>
      <c r="M234" s="36"/>
      <c r="N234" s="36"/>
      <c r="O234" s="36"/>
      <c r="P234" s="36"/>
      <c r="Q234" s="126">
        <v>704.3228695630703</v>
      </c>
      <c r="R234" s="126">
        <v>708.15295699012745</v>
      </c>
      <c r="S234" s="126">
        <v>711.80468381000549</v>
      </c>
      <c r="T234" s="126">
        <v>715.39142421849851</v>
      </c>
      <c r="U234" s="126">
        <v>719.11335381448532</v>
      </c>
      <c r="V234" s="126">
        <v>722.45070433870251</v>
      </c>
      <c r="W234" s="126">
        <v>725.887461053224</v>
      </c>
      <c r="X234" s="124">
        <f t="shared" si="206"/>
        <v>704.3228695630703</v>
      </c>
      <c r="Y234" s="124">
        <f t="shared" si="207"/>
        <v>708.15295699012745</v>
      </c>
      <c r="Z234" s="124">
        <f t="shared" si="208"/>
        <v>711.80468381000549</v>
      </c>
      <c r="AA234" s="124">
        <f t="shared" si="209"/>
        <v>715.39142421849851</v>
      </c>
      <c r="AB234" s="124">
        <f t="shared" si="210"/>
        <v>719.11335381448532</v>
      </c>
      <c r="AC234" s="124">
        <f t="shared" si="211"/>
        <v>722.45070433870251</v>
      </c>
      <c r="AD234" s="124">
        <f t="shared" si="212"/>
        <v>725.887461053224</v>
      </c>
      <c r="AE234" s="82"/>
      <c r="AF234" s="76" t="s">
        <v>39</v>
      </c>
      <c r="AG234" s="23" t="s">
        <v>39</v>
      </c>
      <c r="AH234" s="74" t="str">
        <f t="shared" si="213"/>
        <v>OK</v>
      </c>
    </row>
    <row r="235" spans="1:46" s="99" customFormat="1" ht="13">
      <c r="A235" s="3"/>
      <c r="B235" s="21" t="s">
        <v>37</v>
      </c>
      <c r="C235" s="129">
        <v>2168.2554012472478</v>
      </c>
      <c r="D235" s="129">
        <v>2183.9310404699754</v>
      </c>
      <c r="E235" s="129">
        <v>2195.9788746464956</v>
      </c>
      <c r="F235" s="129">
        <v>2208.4786934385033</v>
      </c>
      <c r="G235" s="129">
        <v>2224.4003507153352</v>
      </c>
      <c r="H235" s="129">
        <v>2241.8403460017589</v>
      </c>
      <c r="I235" s="129">
        <v>2257.0216006051942</v>
      </c>
      <c r="J235" s="36"/>
      <c r="K235" s="36"/>
      <c r="L235" s="36"/>
      <c r="M235" s="36"/>
      <c r="N235" s="36"/>
      <c r="O235" s="36"/>
      <c r="P235" s="36"/>
      <c r="Q235" s="126">
        <v>2258.9071892251472</v>
      </c>
      <c r="R235" s="126">
        <v>2270.6991135838762</v>
      </c>
      <c r="S235" s="126">
        <v>2281.9075600402284</v>
      </c>
      <c r="T235" s="126">
        <v>2292.6293126645219</v>
      </c>
      <c r="U235" s="126">
        <v>2303.0129683304613</v>
      </c>
      <c r="V235" s="126">
        <v>2313.0073118244295</v>
      </c>
      <c r="W235" s="126">
        <v>2323.2453117147784</v>
      </c>
      <c r="X235" s="124">
        <f t="shared" si="206"/>
        <v>2258.9071892251472</v>
      </c>
      <c r="Y235" s="124">
        <f t="shared" si="207"/>
        <v>2270.6991135838762</v>
      </c>
      <c r="Z235" s="124">
        <f t="shared" si="208"/>
        <v>2281.9075600402284</v>
      </c>
      <c r="AA235" s="124">
        <f t="shared" si="209"/>
        <v>2292.6293126645219</v>
      </c>
      <c r="AB235" s="124">
        <f t="shared" si="210"/>
        <v>2303.0129683304613</v>
      </c>
      <c r="AC235" s="124">
        <f t="shared" si="211"/>
        <v>2313.0073118244295</v>
      </c>
      <c r="AD235" s="124">
        <f t="shared" si="212"/>
        <v>2323.2453117147784</v>
      </c>
      <c r="AE235" s="82"/>
      <c r="AF235" s="76" t="s">
        <v>39</v>
      </c>
      <c r="AG235" s="23" t="s">
        <v>39</v>
      </c>
      <c r="AH235" s="74" t="str">
        <f t="shared" si="213"/>
        <v>OK</v>
      </c>
    </row>
    <row r="236" spans="1:46" s="99" customFormat="1" ht="13">
      <c r="A236" s="3"/>
      <c r="B236" s="22" t="s">
        <v>41</v>
      </c>
      <c r="C236" s="128">
        <f>SUM(C218:C235)</f>
        <v>30552.36354327797</v>
      </c>
      <c r="D236" s="128">
        <f t="shared" ref="D236:W236" si="215">SUM(D218:D235)</f>
        <v>30847.277034514631</v>
      </c>
      <c r="E236" s="128">
        <f t="shared" si="215"/>
        <v>31128.283052249833</v>
      </c>
      <c r="F236" s="128">
        <f t="shared" si="215"/>
        <v>31471.225467588472</v>
      </c>
      <c r="G236" s="128">
        <f t="shared" si="215"/>
        <v>31870.944581571446</v>
      </c>
      <c r="H236" s="128">
        <f t="shared" si="215"/>
        <v>32236.97575848519</v>
      </c>
      <c r="I236" s="128">
        <f t="shared" si="215"/>
        <v>32442.920536618047</v>
      </c>
      <c r="J236" s="25"/>
      <c r="K236" s="25"/>
      <c r="L236" s="25"/>
      <c r="M236" s="25"/>
      <c r="N236" s="25"/>
      <c r="O236" s="25"/>
      <c r="P236" s="25"/>
      <c r="Q236" s="128">
        <f t="shared" si="215"/>
        <v>32919.488917602903</v>
      </c>
      <c r="R236" s="128">
        <f t="shared" si="215"/>
        <v>33186.204565519598</v>
      </c>
      <c r="S236" s="128">
        <f t="shared" si="215"/>
        <v>33429.768364381096</v>
      </c>
      <c r="T236" s="128">
        <f t="shared" si="215"/>
        <v>33652.253952679588</v>
      </c>
      <c r="U236" s="128">
        <f t="shared" si="215"/>
        <v>33863.374450857191</v>
      </c>
      <c r="V236" s="128">
        <f t="shared" si="215"/>
        <v>34065.434999862242</v>
      </c>
      <c r="W236" s="128">
        <f t="shared" si="215"/>
        <v>34267.950993298982</v>
      </c>
      <c r="X236" s="125">
        <f t="shared" si="206"/>
        <v>32919.488917602903</v>
      </c>
      <c r="Y236" s="125">
        <f t="shared" si="207"/>
        <v>33186.204565519598</v>
      </c>
      <c r="Z236" s="125">
        <f t="shared" si="208"/>
        <v>33429.768364381096</v>
      </c>
      <c r="AA236" s="125">
        <f t="shared" si="209"/>
        <v>33652.253952679588</v>
      </c>
      <c r="AB236" s="125">
        <f t="shared" si="210"/>
        <v>33863.374450857191</v>
      </c>
      <c r="AC236" s="125">
        <f t="shared" si="211"/>
        <v>34065.434999862242</v>
      </c>
      <c r="AD236" s="125">
        <f t="shared" si="212"/>
        <v>34267.950993298982</v>
      </c>
      <c r="AE236" s="95"/>
      <c r="AF236" s="76" t="s">
        <v>39</v>
      </c>
      <c r="AG236" s="23" t="s">
        <v>39</v>
      </c>
      <c r="AH236" s="74" t="str">
        <f t="shared" si="213"/>
        <v>OK</v>
      </c>
    </row>
    <row r="237" spans="1:46">
      <c r="C237" s="6"/>
    </row>
    <row r="238" spans="1:46" s="120" customFormat="1" ht="18">
      <c r="A238" s="119" t="s">
        <v>87</v>
      </c>
      <c r="C238" s="121"/>
      <c r="D238" s="121"/>
      <c r="E238" s="121"/>
      <c r="F238" s="121"/>
      <c r="G238" s="121"/>
      <c r="H238" s="119" t="s">
        <v>87</v>
      </c>
      <c r="I238" s="121"/>
      <c r="J238" s="121"/>
      <c r="K238" s="121"/>
      <c r="L238" s="121"/>
      <c r="M238" s="121"/>
      <c r="N238" s="121"/>
      <c r="O238" s="119" t="s">
        <v>87</v>
      </c>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2"/>
    </row>
  </sheetData>
  <mergeCells count="63">
    <mergeCell ref="AJ61:AT71"/>
    <mergeCell ref="AJ87:AT97"/>
    <mergeCell ref="AJ191:AT201"/>
    <mergeCell ref="J7:P7"/>
    <mergeCell ref="AH215:AH216"/>
    <mergeCell ref="AJ8:AT18"/>
    <mergeCell ref="AJ35:AT45"/>
    <mergeCell ref="AG189:AG190"/>
    <mergeCell ref="AG111:AG112"/>
    <mergeCell ref="AG33:AG34"/>
    <mergeCell ref="AH189:AH190"/>
    <mergeCell ref="AH59:AH60"/>
    <mergeCell ref="AH85:AH86"/>
    <mergeCell ref="AH111:AH112"/>
    <mergeCell ref="AG7:AG8"/>
    <mergeCell ref="AH7:AH8"/>
    <mergeCell ref="AH33:AH34"/>
    <mergeCell ref="AE215:AE216"/>
    <mergeCell ref="AF215:AF216"/>
    <mergeCell ref="AG215:AG216"/>
    <mergeCell ref="AE137:AE138"/>
    <mergeCell ref="AF137:AF138"/>
    <mergeCell ref="AG137:AG138"/>
    <mergeCell ref="AE163:AE164"/>
    <mergeCell ref="AF163:AF164"/>
    <mergeCell ref="AG163:AG164"/>
    <mergeCell ref="AE189:AE190"/>
    <mergeCell ref="AF189:AF190"/>
    <mergeCell ref="AH163:AH164"/>
    <mergeCell ref="AH137:AH138"/>
    <mergeCell ref="AE111:AE112"/>
    <mergeCell ref="AF111:AF112"/>
    <mergeCell ref="AJ217:AT227"/>
    <mergeCell ref="Q7:W7"/>
    <mergeCell ref="Q59:W59"/>
    <mergeCell ref="Q111:W111"/>
    <mergeCell ref="Q137:W137"/>
    <mergeCell ref="AJ113:AT122"/>
    <mergeCell ref="Q215:W215"/>
    <mergeCell ref="Q33:W33"/>
    <mergeCell ref="Q189:W189"/>
    <mergeCell ref="Q85:W85"/>
    <mergeCell ref="AE85:AE86"/>
    <mergeCell ref="AF85:AF86"/>
    <mergeCell ref="AG85:AG86"/>
    <mergeCell ref="AJ139:AT149"/>
    <mergeCell ref="AJ165:AT175"/>
    <mergeCell ref="AF7:AF8"/>
    <mergeCell ref="AE7:AE8"/>
    <mergeCell ref="AE33:AE34"/>
    <mergeCell ref="AF33:AF34"/>
    <mergeCell ref="AE59:AE60"/>
    <mergeCell ref="AF59:AF60"/>
    <mergeCell ref="AG59:AG60"/>
    <mergeCell ref="C137:I137"/>
    <mergeCell ref="C163:I163"/>
    <mergeCell ref="C189:I189"/>
    <mergeCell ref="C215:I215"/>
    <mergeCell ref="C7:I7"/>
    <mergeCell ref="C33:I33"/>
    <mergeCell ref="C59:I59"/>
    <mergeCell ref="C85:I85"/>
    <mergeCell ref="C111:I111"/>
  </mergeCells>
  <conditionalFormatting sqref="Q62:W79 Q88:W105 Q10:W27 C10:I27 B31:W31 B161:W161 B62:I79 B88:I105 B114:I131 B140:I157 B218:I235 B36:I53 B166:I183 B10:D28 B54:W54 B184:W184 B3:W3 B213:W213 B236:W236 B192:I209 B109:W109 B132:W132 B83:W83 B57:W57 B80:W80 B135:W135 B158:N158 AG32:AH32 AF31:AF32 AF57:AH58 AF135:AH136 B106:W107 B210:W211 E28:W28 Q36:W53 Q192:W209 AF3:AH3 Q140:W158">
    <cfRule type="cellIs" dxfId="173" priority="1828" operator="equal">
      <formula>0</formula>
    </cfRule>
  </conditionalFormatting>
  <conditionalFormatting sqref="D192:I192 Q192:W209">
    <cfRule type="cellIs" dxfId="172" priority="1552" operator="equal">
      <formula>0</formula>
    </cfRule>
  </conditionalFormatting>
  <conditionalFormatting sqref="D88:I105 C89:I105 Q88:W105">
    <cfRule type="cellIs" dxfId="171" priority="1469" operator="equal">
      <formula>0</formula>
    </cfRule>
  </conditionalFormatting>
  <conditionalFormatting sqref="D62:I79 C63:I79 Q62:W79">
    <cfRule type="cellIs" dxfId="170" priority="1449" operator="equal">
      <formula>0</formula>
    </cfRule>
  </conditionalFormatting>
  <conditionalFormatting sqref="J140:N157">
    <cfRule type="cellIs" dxfId="169" priority="790" operator="equal">
      <formula>0</formula>
    </cfRule>
  </conditionalFormatting>
  <conditionalFormatting sqref="AG88">
    <cfRule type="cellIs" dxfId="168" priority="432" operator="equal">
      <formula>0</formula>
    </cfRule>
  </conditionalFormatting>
  <conditionalFormatting sqref="AE36:AE47">
    <cfRule type="cellIs" dxfId="167" priority="459" operator="equal">
      <formula>0</formula>
    </cfRule>
  </conditionalFormatting>
  <conditionalFormatting sqref="AG36">
    <cfRule type="cellIs" dxfId="166" priority="456" operator="equal">
      <formula>0</formula>
    </cfRule>
  </conditionalFormatting>
  <conditionalFormatting sqref="AG115:AH132">
    <cfRule type="cellIs" dxfId="165" priority="428" operator="equal">
      <formula>0</formula>
    </cfRule>
  </conditionalFormatting>
  <conditionalFormatting sqref="D140:I157 C141:I157 Q140:W157">
    <cfRule type="cellIs" dxfId="164" priority="853" operator="equal">
      <formula>0</formula>
    </cfRule>
  </conditionalFormatting>
  <conditionalFormatting sqref="J8:P27">
    <cfRule type="cellIs" dxfId="163" priority="808" operator="equal">
      <formula>0</formula>
    </cfRule>
  </conditionalFormatting>
  <conditionalFormatting sqref="J7">
    <cfRule type="cellIs" dxfId="162" priority="807" operator="equal">
      <formula>0</formula>
    </cfRule>
  </conditionalFormatting>
  <conditionalFormatting sqref="J8:P9">
    <cfRule type="cellIs" dxfId="161" priority="806" operator="equal">
      <formula>0</formula>
    </cfRule>
  </conditionalFormatting>
  <conditionalFormatting sqref="J36:P53">
    <cfRule type="cellIs" dxfId="160" priority="801" operator="equal">
      <formula>0</formula>
    </cfRule>
  </conditionalFormatting>
  <conditionalFormatting sqref="K36:P53">
    <cfRule type="cellIs" dxfId="159" priority="800" operator="equal">
      <formula>0</formula>
    </cfRule>
  </conditionalFormatting>
  <conditionalFormatting sqref="J62:P79">
    <cfRule type="cellIs" dxfId="158" priority="799" operator="equal">
      <formula>0</formula>
    </cfRule>
  </conditionalFormatting>
  <conditionalFormatting sqref="K62:P79">
    <cfRule type="cellIs" dxfId="157" priority="798" operator="equal">
      <formula>0</formula>
    </cfRule>
  </conditionalFormatting>
  <conditionalFormatting sqref="J88:P105">
    <cfRule type="cellIs" dxfId="156" priority="796" operator="equal">
      <formula>0</formula>
    </cfRule>
  </conditionalFormatting>
  <conditionalFormatting sqref="K88:P105">
    <cfRule type="cellIs" dxfId="155" priority="795" operator="equal">
      <formula>0</formula>
    </cfRule>
  </conditionalFormatting>
  <conditionalFormatting sqref="J114:P131">
    <cfRule type="cellIs" dxfId="154" priority="793" operator="equal">
      <formula>0</formula>
    </cfRule>
  </conditionalFormatting>
  <conditionalFormatting sqref="K114:P131">
    <cfRule type="cellIs" dxfId="153" priority="792" operator="equal">
      <formula>0</formula>
    </cfRule>
  </conditionalFormatting>
  <conditionalFormatting sqref="K140:N157">
    <cfRule type="cellIs" dxfId="152" priority="789" operator="equal">
      <formula>0</formula>
    </cfRule>
  </conditionalFormatting>
  <conditionalFormatting sqref="J166:P183">
    <cfRule type="cellIs" dxfId="151" priority="787" operator="equal">
      <formula>0</formula>
    </cfRule>
  </conditionalFormatting>
  <conditionalFormatting sqref="K166:P183">
    <cfRule type="cellIs" dxfId="150" priority="786" operator="equal">
      <formula>0</formula>
    </cfRule>
  </conditionalFormatting>
  <conditionalFormatting sqref="J192:P209">
    <cfRule type="cellIs" dxfId="149" priority="784" operator="equal">
      <formula>0</formula>
    </cfRule>
  </conditionalFormatting>
  <conditionalFormatting sqref="K192:P209">
    <cfRule type="cellIs" dxfId="148" priority="783" operator="equal">
      <formula>0</formula>
    </cfRule>
  </conditionalFormatting>
  <conditionalFormatting sqref="J218:P235">
    <cfRule type="cellIs" dxfId="147" priority="782" operator="equal">
      <formula>0</formula>
    </cfRule>
  </conditionalFormatting>
  <conditionalFormatting sqref="K218:P235">
    <cfRule type="cellIs" dxfId="146" priority="781" operator="equal">
      <formula>0</formula>
    </cfRule>
  </conditionalFormatting>
  <conditionalFormatting sqref="Q88:W105">
    <cfRule type="cellIs" dxfId="145" priority="735" operator="equal">
      <formula>0</formula>
    </cfRule>
  </conditionalFormatting>
  <conditionalFormatting sqref="Q140:W157">
    <cfRule type="cellIs" dxfId="144" priority="732" operator="equal">
      <formula>0</formula>
    </cfRule>
  </conditionalFormatting>
  <conditionalFormatting sqref="Q140:W157">
    <cfRule type="cellIs" dxfId="143" priority="731" operator="equal">
      <formula>0</formula>
    </cfRule>
  </conditionalFormatting>
  <conditionalFormatting sqref="Q192:W209">
    <cfRule type="cellIs" dxfId="142" priority="727" operator="equal">
      <formula>0</formula>
    </cfRule>
  </conditionalFormatting>
  <conditionalFormatting sqref="Q192:W209">
    <cfRule type="cellIs" dxfId="141" priority="726" operator="equal">
      <formula>0</formula>
    </cfRule>
  </conditionalFormatting>
  <conditionalFormatting sqref="Q192:W209">
    <cfRule type="cellIs" dxfId="140" priority="725" operator="equal">
      <formula>0</formula>
    </cfRule>
  </conditionalFormatting>
  <conditionalFormatting sqref="Q114:W128 Q130:W130">
    <cfRule type="cellIs" dxfId="139" priority="644" operator="equal">
      <formula>0</formula>
    </cfRule>
  </conditionalFormatting>
  <conditionalFormatting sqref="R129:W129">
    <cfRule type="cellIs" dxfId="138" priority="643" operator="equal">
      <formula>0</formula>
    </cfRule>
  </conditionalFormatting>
  <conditionalFormatting sqref="Q166:W183">
    <cfRule type="cellIs" dxfId="137" priority="642" operator="equal">
      <formula>0</formula>
    </cfRule>
  </conditionalFormatting>
  <conditionalFormatting sqref="Q176:W177">
    <cfRule type="cellIs" dxfId="136" priority="641" operator="equal">
      <formula>0</formula>
    </cfRule>
  </conditionalFormatting>
  <conditionalFormatting sqref="Q178:W183">
    <cfRule type="cellIs" dxfId="135" priority="640" operator="equal">
      <formula>0</formula>
    </cfRule>
  </conditionalFormatting>
  <conditionalFormatting sqref="Q193:W209 R192:W209">
    <cfRule type="cellIs" dxfId="134" priority="639" operator="equal">
      <formula>0</formula>
    </cfRule>
  </conditionalFormatting>
  <conditionalFormatting sqref="S218:W235">
    <cfRule type="cellIs" dxfId="133" priority="638" operator="equal">
      <formula>0</formula>
    </cfRule>
  </conditionalFormatting>
  <conditionalFormatting sqref="S229:W235">
    <cfRule type="cellIs" dxfId="132" priority="637" operator="equal">
      <formula>0</formula>
    </cfRule>
  </conditionalFormatting>
  <conditionalFormatting sqref="Q218:W235">
    <cfRule type="cellIs" dxfId="131" priority="636" operator="equal">
      <formula>0</formula>
    </cfRule>
  </conditionalFormatting>
  <conditionalFormatting sqref="Q229:R235">
    <cfRule type="cellIs" dxfId="130" priority="635" operator="equal">
      <formula>0</formula>
    </cfRule>
  </conditionalFormatting>
  <conditionalFormatting sqref="Q222:W222">
    <cfRule type="cellIs" dxfId="129" priority="634" operator="equal">
      <formula>0</formula>
    </cfRule>
  </conditionalFormatting>
  <conditionalFormatting sqref="AH161 AH31:AH32 AH57:AH58 AH135:AH136 AG3:AH3">
    <cfRule type="expression" dxfId="128" priority="609">
      <formula>AG3="error"</formula>
    </cfRule>
    <cfRule type="expression" dxfId="127" priority="610">
      <formula>AG3="OK"</formula>
    </cfRule>
  </conditionalFormatting>
  <conditionalFormatting sqref="AG161:AH161">
    <cfRule type="cellIs" dxfId="126" priority="573" operator="equal">
      <formula>0</formula>
    </cfRule>
  </conditionalFormatting>
  <conditionalFormatting sqref="AF161">
    <cfRule type="cellIs" dxfId="125" priority="566" operator="equal">
      <formula>0</formula>
    </cfRule>
  </conditionalFormatting>
  <conditionalFormatting sqref="AH133">
    <cfRule type="expression" dxfId="124" priority="553">
      <formula>AH133="error"</formula>
    </cfRule>
    <cfRule type="expression" dxfId="123" priority="554">
      <formula>AH133="OK"</formula>
    </cfRule>
  </conditionalFormatting>
  <conditionalFormatting sqref="AG133:AH133">
    <cfRule type="cellIs" dxfId="122" priority="523" operator="equal">
      <formula>0</formula>
    </cfRule>
  </conditionalFormatting>
  <conditionalFormatting sqref="AF133">
    <cfRule type="cellIs" dxfId="121" priority="520" operator="equal">
      <formula>0</formula>
    </cfRule>
  </conditionalFormatting>
  <conditionalFormatting sqref="AG29:AH29">
    <cfRule type="cellIs" dxfId="120" priority="510" operator="equal">
      <formula>0</formula>
    </cfRule>
  </conditionalFormatting>
  <conditionalFormatting sqref="AH29 AH55 AH83">
    <cfRule type="expression" dxfId="119" priority="508">
      <formula>AH29="error"</formula>
    </cfRule>
    <cfRule type="expression" dxfId="118" priority="509">
      <formula>AH29="OK"</formula>
    </cfRule>
  </conditionalFormatting>
  <conditionalFormatting sqref="AG31">
    <cfRule type="cellIs" dxfId="117" priority="504" operator="equal">
      <formula>0</formula>
    </cfRule>
  </conditionalFormatting>
  <conditionalFormatting sqref="AG55:AH55">
    <cfRule type="cellIs" dxfId="116" priority="502" operator="equal">
      <formula>0</formula>
    </cfRule>
  </conditionalFormatting>
  <conditionalFormatting sqref="AF83:AH83">
    <cfRule type="cellIs" dxfId="115" priority="493" operator="equal">
      <formula>0</formula>
    </cfRule>
  </conditionalFormatting>
  <conditionalFormatting sqref="AF55">
    <cfRule type="cellIs" dxfId="114" priority="480" operator="equal">
      <formula>0</formula>
    </cfRule>
  </conditionalFormatting>
  <conditionalFormatting sqref="AF29">
    <cfRule type="cellIs" dxfId="113" priority="478" operator="equal">
      <formula>0</formula>
    </cfRule>
  </conditionalFormatting>
  <conditionalFormatting sqref="AF11:AG13 AF15:AG28 AH22:AH28 AG11:AH21">
    <cfRule type="cellIs" dxfId="112" priority="476" operator="equal">
      <formula>0</formula>
    </cfRule>
  </conditionalFormatting>
  <conditionalFormatting sqref="AG10:AG28">
    <cfRule type="expression" dxfId="111" priority="474">
      <formula>AG10="error"</formula>
    </cfRule>
    <cfRule type="expression" dxfId="110" priority="475">
      <formula>AG10="OK"</formula>
    </cfRule>
  </conditionalFormatting>
  <conditionalFormatting sqref="AF10:AF28">
    <cfRule type="cellIs" dxfId="109" priority="473" operator="equal">
      <formula>0</formula>
    </cfRule>
  </conditionalFormatting>
  <conditionalFormatting sqref="AF14">
    <cfRule type="cellIs" dxfId="108" priority="472" operator="equal">
      <formula>0</formula>
    </cfRule>
  </conditionalFormatting>
  <conditionalFormatting sqref="AE10:AE21">
    <cfRule type="cellIs" dxfId="107" priority="471" operator="equal">
      <formula>0</formula>
    </cfRule>
  </conditionalFormatting>
  <conditionalFormatting sqref="AH10:AH28">
    <cfRule type="expression" dxfId="106" priority="469">
      <formula>AH10="error"</formula>
    </cfRule>
    <cfRule type="expression" dxfId="105" priority="470">
      <formula>AH10="OK"</formula>
    </cfRule>
  </conditionalFormatting>
  <conditionalFormatting sqref="AG10">
    <cfRule type="cellIs" dxfId="104" priority="468" operator="equal">
      <formula>0</formula>
    </cfRule>
  </conditionalFormatting>
  <conditionalFormatting sqref="AG14">
    <cfRule type="cellIs" dxfId="103" priority="467" operator="equal">
      <formula>0</formula>
    </cfRule>
  </conditionalFormatting>
  <conditionalFormatting sqref="AF10:AF28">
    <cfRule type="cellIs" dxfId="102" priority="466" operator="equal">
      <formula>0</formula>
    </cfRule>
  </conditionalFormatting>
  <conditionalFormatting sqref="AG37:AH54">
    <cfRule type="cellIs" dxfId="101" priority="464" operator="equal">
      <formula>0</formula>
    </cfRule>
  </conditionalFormatting>
  <conditionalFormatting sqref="AG36:AG54">
    <cfRule type="expression" dxfId="100" priority="462">
      <formula>AG36="error"</formula>
    </cfRule>
    <cfRule type="expression" dxfId="99" priority="463">
      <formula>AG36="OK"</formula>
    </cfRule>
  </conditionalFormatting>
  <conditionalFormatting sqref="AH36:AH54">
    <cfRule type="expression" dxfId="98" priority="457">
      <formula>AH36="error"</formula>
    </cfRule>
    <cfRule type="expression" dxfId="97" priority="458">
      <formula>AH36="OK"</formula>
    </cfRule>
  </conditionalFormatting>
  <conditionalFormatting sqref="AG40">
    <cfRule type="cellIs" dxfId="96" priority="455" operator="equal">
      <formula>0</formula>
    </cfRule>
  </conditionalFormatting>
  <conditionalFormatting sqref="AG63:AH80">
    <cfRule type="cellIs" dxfId="95" priority="452" operator="equal">
      <formula>0</formula>
    </cfRule>
  </conditionalFormatting>
  <conditionalFormatting sqref="AG62:AG80">
    <cfRule type="expression" dxfId="94" priority="450">
      <formula>AG62="error"</formula>
    </cfRule>
    <cfRule type="expression" dxfId="93" priority="451">
      <formula>AG62="OK"</formula>
    </cfRule>
  </conditionalFormatting>
  <conditionalFormatting sqref="AE114:AE125">
    <cfRule type="cellIs" dxfId="92" priority="423" operator="equal">
      <formula>0</formula>
    </cfRule>
  </conditionalFormatting>
  <conditionalFormatting sqref="AE62:AE73">
    <cfRule type="cellIs" dxfId="91" priority="447" operator="equal">
      <formula>0</formula>
    </cfRule>
  </conditionalFormatting>
  <conditionalFormatting sqref="AH62:AH80">
    <cfRule type="expression" dxfId="90" priority="445">
      <formula>AH62="error"</formula>
    </cfRule>
    <cfRule type="expression" dxfId="89" priority="446">
      <formula>AH62="OK"</formula>
    </cfRule>
  </conditionalFormatting>
  <conditionalFormatting sqref="AG62">
    <cfRule type="cellIs" dxfId="88" priority="444" operator="equal">
      <formula>0</formula>
    </cfRule>
  </conditionalFormatting>
  <conditionalFormatting sqref="AG66">
    <cfRule type="cellIs" dxfId="87" priority="443" operator="equal">
      <formula>0</formula>
    </cfRule>
  </conditionalFormatting>
  <conditionalFormatting sqref="AG141:AH158">
    <cfRule type="cellIs" dxfId="86" priority="416" operator="equal">
      <formula>0</formula>
    </cfRule>
  </conditionalFormatting>
  <conditionalFormatting sqref="AG89:AH106">
    <cfRule type="cellIs" dxfId="85" priority="440" operator="equal">
      <formula>0</formula>
    </cfRule>
  </conditionalFormatting>
  <conditionalFormatting sqref="AG88:AG106">
    <cfRule type="expression" dxfId="84" priority="438">
      <formula>AG88="error"</formula>
    </cfRule>
    <cfRule type="expression" dxfId="83" priority="439">
      <formula>AG88="OK"</formula>
    </cfRule>
  </conditionalFormatting>
  <conditionalFormatting sqref="AE88:AE99">
    <cfRule type="cellIs" dxfId="82" priority="435" operator="equal">
      <formula>0</formula>
    </cfRule>
  </conditionalFormatting>
  <conditionalFormatting sqref="AH88:AH106">
    <cfRule type="expression" dxfId="81" priority="433">
      <formula>AH88="error"</formula>
    </cfRule>
    <cfRule type="expression" dxfId="80" priority="434">
      <formula>AH88="OK"</formula>
    </cfRule>
  </conditionalFormatting>
  <conditionalFormatting sqref="AG92">
    <cfRule type="cellIs" dxfId="79" priority="431" operator="equal">
      <formula>0</formula>
    </cfRule>
  </conditionalFormatting>
  <conditionalFormatting sqref="AG114:AG132">
    <cfRule type="expression" dxfId="78" priority="426">
      <formula>AG114="error"</formula>
    </cfRule>
    <cfRule type="expression" dxfId="77" priority="427">
      <formula>AG114="OK"</formula>
    </cfRule>
  </conditionalFormatting>
  <conditionalFormatting sqref="AH114:AH132">
    <cfRule type="expression" dxfId="76" priority="421">
      <formula>AH114="error"</formula>
    </cfRule>
    <cfRule type="expression" dxfId="75" priority="422">
      <formula>AH114="OK"</formula>
    </cfRule>
  </conditionalFormatting>
  <conditionalFormatting sqref="AG114">
    <cfRule type="cellIs" dxfId="74" priority="420" operator="equal">
      <formula>0</formula>
    </cfRule>
  </conditionalFormatting>
  <conditionalFormatting sqref="AG118">
    <cfRule type="cellIs" dxfId="73" priority="419" operator="equal">
      <formula>0</formula>
    </cfRule>
  </conditionalFormatting>
  <conditionalFormatting sqref="AG166">
    <cfRule type="cellIs" dxfId="72" priority="396" operator="equal">
      <formula>0</formula>
    </cfRule>
  </conditionalFormatting>
  <conditionalFormatting sqref="AG140:AG158">
    <cfRule type="expression" dxfId="71" priority="414">
      <formula>AG140="error"</formula>
    </cfRule>
    <cfRule type="expression" dxfId="70" priority="415">
      <formula>AG140="OK"</formula>
    </cfRule>
  </conditionalFormatting>
  <conditionalFormatting sqref="AG193:AH210">
    <cfRule type="cellIs" dxfId="69" priority="392" operator="equal">
      <formula>0</formula>
    </cfRule>
  </conditionalFormatting>
  <conditionalFormatting sqref="AE140:AE151">
    <cfRule type="cellIs" dxfId="68" priority="411" operator="equal">
      <formula>0</formula>
    </cfRule>
  </conditionalFormatting>
  <conditionalFormatting sqref="AH140:AH158">
    <cfRule type="expression" dxfId="67" priority="409">
      <formula>AH140="error"</formula>
    </cfRule>
    <cfRule type="expression" dxfId="66" priority="410">
      <formula>AH140="OK"</formula>
    </cfRule>
  </conditionalFormatting>
  <conditionalFormatting sqref="AG140">
    <cfRule type="cellIs" dxfId="65" priority="408" operator="equal">
      <formula>0</formula>
    </cfRule>
  </conditionalFormatting>
  <conditionalFormatting sqref="AG144">
    <cfRule type="cellIs" dxfId="64" priority="407" operator="equal">
      <formula>0</formula>
    </cfRule>
  </conditionalFormatting>
  <conditionalFormatting sqref="AG167:AH184">
    <cfRule type="cellIs" dxfId="63" priority="404" operator="equal">
      <formula>0</formula>
    </cfRule>
  </conditionalFormatting>
  <conditionalFormatting sqref="AG166:AG184">
    <cfRule type="expression" dxfId="62" priority="402">
      <formula>AG166="error"</formula>
    </cfRule>
    <cfRule type="expression" dxfId="61" priority="403">
      <formula>AG166="OK"</formula>
    </cfRule>
  </conditionalFormatting>
  <conditionalFormatting sqref="AG196">
    <cfRule type="cellIs" dxfId="60" priority="383" operator="equal">
      <formula>0</formula>
    </cfRule>
  </conditionalFormatting>
  <conditionalFormatting sqref="AE166:AE177">
    <cfRule type="cellIs" dxfId="59" priority="399" operator="equal">
      <formula>0</formula>
    </cfRule>
  </conditionalFormatting>
  <conditionalFormatting sqref="AH166:AH184">
    <cfRule type="expression" dxfId="58" priority="397">
      <formula>AH166="error"</formula>
    </cfRule>
    <cfRule type="expression" dxfId="57" priority="398">
      <formula>AH166="OK"</formula>
    </cfRule>
  </conditionalFormatting>
  <conditionalFormatting sqref="AG170">
    <cfRule type="cellIs" dxfId="56" priority="395" operator="equal">
      <formula>0</formula>
    </cfRule>
  </conditionalFormatting>
  <conditionalFormatting sqref="AF222">
    <cfRule type="cellIs" dxfId="55" priority="376" operator="equal">
      <formula>0</formula>
    </cfRule>
  </conditionalFormatting>
  <conditionalFormatting sqref="AG192:AG210">
    <cfRule type="expression" dxfId="54" priority="390">
      <formula>AG192="error"</formula>
    </cfRule>
    <cfRule type="expression" dxfId="53" priority="391">
      <formula>AG192="OK"</formula>
    </cfRule>
  </conditionalFormatting>
  <conditionalFormatting sqref="AG218">
    <cfRule type="cellIs" dxfId="52" priority="372" operator="equal">
      <formula>0</formula>
    </cfRule>
  </conditionalFormatting>
  <conditionalFormatting sqref="AE192:AE203">
    <cfRule type="cellIs" dxfId="51" priority="387" operator="equal">
      <formula>0</formula>
    </cfRule>
  </conditionalFormatting>
  <conditionalFormatting sqref="AH192:AH210">
    <cfRule type="expression" dxfId="50" priority="385">
      <formula>AH192="error"</formula>
    </cfRule>
    <cfRule type="expression" dxfId="49" priority="386">
      <formula>AH192="OK"</formula>
    </cfRule>
  </conditionalFormatting>
  <conditionalFormatting sqref="AG192">
    <cfRule type="cellIs" dxfId="48" priority="384" operator="equal">
      <formula>0</formula>
    </cfRule>
  </conditionalFormatting>
  <conditionalFormatting sqref="AF219:AG221 AH219:AH229 AF223:AF236 AG230:AH236 AG222:AG229">
    <cfRule type="cellIs" dxfId="47" priority="380" operator="equal">
      <formula>0</formula>
    </cfRule>
  </conditionalFormatting>
  <conditionalFormatting sqref="AG218:AG236">
    <cfRule type="expression" dxfId="46" priority="378">
      <formula>AG218="error"</formula>
    </cfRule>
    <cfRule type="expression" dxfId="45" priority="379">
      <formula>AG218="OK"</formula>
    </cfRule>
  </conditionalFormatting>
  <conditionalFormatting sqref="AF218">
    <cfRule type="cellIs" dxfId="44" priority="377" operator="equal">
      <formula>0</formula>
    </cfRule>
  </conditionalFormatting>
  <conditionalFormatting sqref="AE218:AE229">
    <cfRule type="cellIs" dxfId="43" priority="375" operator="equal">
      <formula>0</formula>
    </cfRule>
  </conditionalFormatting>
  <conditionalFormatting sqref="AH218:AH236">
    <cfRule type="expression" dxfId="42" priority="373">
      <formula>AH218="error"</formula>
    </cfRule>
    <cfRule type="expression" dxfId="41" priority="374">
      <formula>AH218="OK"</formula>
    </cfRule>
  </conditionalFormatting>
  <conditionalFormatting sqref="AG222">
    <cfRule type="cellIs" dxfId="40" priority="371" operator="equal">
      <formula>0</formula>
    </cfRule>
  </conditionalFormatting>
  <conditionalFormatting sqref="AF218:AF236">
    <cfRule type="cellIs" dxfId="39" priority="370" operator="equal">
      <formula>0</formula>
    </cfRule>
  </conditionalFormatting>
  <conditionalFormatting sqref="AF36:AF54">
    <cfRule type="cellIs" dxfId="38" priority="37" operator="equal">
      <formula>0</formula>
    </cfRule>
  </conditionalFormatting>
  <conditionalFormatting sqref="AF36:AF54">
    <cfRule type="cellIs" dxfId="37" priority="36" operator="equal">
      <formula>0</formula>
    </cfRule>
  </conditionalFormatting>
  <conditionalFormatting sqref="AF62:AF80">
    <cfRule type="cellIs" dxfId="36" priority="35" operator="equal">
      <formula>0</formula>
    </cfRule>
  </conditionalFormatting>
  <conditionalFormatting sqref="AF62:AF80">
    <cfRule type="cellIs" dxfId="35" priority="34" operator="equal">
      <formula>0</formula>
    </cfRule>
  </conditionalFormatting>
  <conditionalFormatting sqref="AF88:AF106">
    <cfRule type="cellIs" dxfId="34" priority="33" operator="equal">
      <formula>0</formula>
    </cfRule>
  </conditionalFormatting>
  <conditionalFormatting sqref="AF88:AF106">
    <cfRule type="cellIs" dxfId="33" priority="32" operator="equal">
      <formula>0</formula>
    </cfRule>
  </conditionalFormatting>
  <conditionalFormatting sqref="AF114:AF132">
    <cfRule type="cellIs" dxfId="32" priority="31" operator="equal">
      <formula>0</formula>
    </cfRule>
  </conditionalFormatting>
  <conditionalFormatting sqref="AF114:AF132">
    <cfRule type="cellIs" dxfId="31" priority="30" operator="equal">
      <formula>0</formula>
    </cfRule>
  </conditionalFormatting>
  <conditionalFormatting sqref="AF140:AF158">
    <cfRule type="cellIs" dxfId="30" priority="29" operator="equal">
      <formula>0</formula>
    </cfRule>
  </conditionalFormatting>
  <conditionalFormatting sqref="AF140:AF158">
    <cfRule type="cellIs" dxfId="29" priority="28" operator="equal">
      <formula>0</formula>
    </cfRule>
  </conditionalFormatting>
  <conditionalFormatting sqref="AF166:AF184">
    <cfRule type="cellIs" dxfId="28" priority="27" operator="equal">
      <formula>0</formula>
    </cfRule>
  </conditionalFormatting>
  <conditionalFormatting sqref="AF166:AF184">
    <cfRule type="cellIs" dxfId="27" priority="26" operator="equal">
      <formula>0</formula>
    </cfRule>
  </conditionalFormatting>
  <conditionalFormatting sqref="AF192:AF210">
    <cfRule type="cellIs" dxfId="26" priority="25" operator="equal">
      <formula>0</formula>
    </cfRule>
  </conditionalFormatting>
  <conditionalFormatting sqref="AF192:AF210">
    <cfRule type="cellIs" dxfId="25" priority="24" operator="equal">
      <formula>0</formula>
    </cfRule>
  </conditionalFormatting>
  <conditionalFormatting sqref="J35:P35">
    <cfRule type="cellIs" dxfId="24" priority="23" operator="equal">
      <formula>0</formula>
    </cfRule>
  </conditionalFormatting>
  <conditionalFormatting sqref="J35:P35">
    <cfRule type="cellIs" dxfId="23" priority="22" operator="equal">
      <formula>0</formula>
    </cfRule>
  </conditionalFormatting>
  <conditionalFormatting sqref="J61:P61">
    <cfRule type="cellIs" dxfId="22" priority="21" operator="equal">
      <formula>0</formula>
    </cfRule>
  </conditionalFormatting>
  <conditionalFormatting sqref="J61:P61">
    <cfRule type="cellIs" dxfId="21" priority="20" operator="equal">
      <formula>0</formula>
    </cfRule>
  </conditionalFormatting>
  <conditionalFormatting sqref="J87:P87">
    <cfRule type="cellIs" dxfId="20" priority="19" operator="equal">
      <formula>0</formula>
    </cfRule>
  </conditionalFormatting>
  <conditionalFormatting sqref="J87:P87">
    <cfRule type="cellIs" dxfId="19" priority="18" operator="equal">
      <formula>0</formula>
    </cfRule>
  </conditionalFormatting>
  <conditionalFormatting sqref="J113:P113">
    <cfRule type="cellIs" dxfId="18" priority="17" operator="equal">
      <formula>0</formula>
    </cfRule>
  </conditionalFormatting>
  <conditionalFormatting sqref="J113:P113">
    <cfRule type="cellIs" dxfId="17" priority="16" operator="equal">
      <formula>0</formula>
    </cfRule>
  </conditionalFormatting>
  <conditionalFormatting sqref="J139:P139">
    <cfRule type="cellIs" dxfId="16" priority="15" operator="equal">
      <formula>0</formula>
    </cfRule>
  </conditionalFormatting>
  <conditionalFormatting sqref="J139:P139">
    <cfRule type="cellIs" dxfId="15" priority="14" operator="equal">
      <formula>0</formula>
    </cfRule>
  </conditionalFormatting>
  <conditionalFormatting sqref="J165:P165">
    <cfRule type="cellIs" dxfId="14" priority="13" operator="equal">
      <formula>0</formula>
    </cfRule>
  </conditionalFormatting>
  <conditionalFormatting sqref="J165:P165">
    <cfRule type="cellIs" dxfId="13" priority="12" operator="equal">
      <formula>0</formula>
    </cfRule>
  </conditionalFormatting>
  <conditionalFormatting sqref="J191:P191">
    <cfRule type="cellIs" dxfId="12" priority="11" operator="equal">
      <formula>0</formula>
    </cfRule>
  </conditionalFormatting>
  <conditionalFormatting sqref="J191:P191">
    <cfRule type="cellIs" dxfId="11" priority="10" operator="equal">
      <formula>0</formula>
    </cfRule>
  </conditionalFormatting>
  <conditionalFormatting sqref="J217:P217">
    <cfRule type="cellIs" dxfId="10" priority="9" operator="equal">
      <formula>0</formula>
    </cfRule>
  </conditionalFormatting>
  <conditionalFormatting sqref="J217:P217">
    <cfRule type="cellIs" dxfId="9" priority="8" operator="equal">
      <formula>0</formula>
    </cfRule>
  </conditionalFormatting>
  <conditionalFormatting sqref="Q55:W55">
    <cfRule type="cellIs" dxfId="8" priority="7" operator="equal">
      <formula>0</formula>
    </cfRule>
  </conditionalFormatting>
  <conditionalFormatting sqref="R131:W131">
    <cfRule type="cellIs" dxfId="7" priority="6" operator="equal">
      <formula>0</formula>
    </cfRule>
  </conditionalFormatting>
  <conditionalFormatting sqref="Q129:W129">
    <cfRule type="cellIs" dxfId="6" priority="5" operator="equal">
      <formula>0</formula>
    </cfRule>
  </conditionalFormatting>
  <conditionalFormatting sqref="Q131:W131">
    <cfRule type="cellIs" dxfId="5" priority="4" operator="equal">
      <formula>0</formula>
    </cfRule>
  </conditionalFormatting>
  <conditionalFormatting sqref="O158:P158">
    <cfRule type="cellIs" dxfId="4" priority="3" operator="equal">
      <formula>0</formula>
    </cfRule>
  </conditionalFormatting>
  <conditionalFormatting sqref="O140:P157">
    <cfRule type="cellIs" dxfId="3" priority="2" operator="equal">
      <formula>0</formula>
    </cfRule>
  </conditionalFormatting>
  <conditionalFormatting sqref="O140:P157">
    <cfRule type="cellIs" dxfId="2"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E140:AE151 AF161 AE88:AE99 AF62:AF80 AF83 AE36:AE47 AE10:AE21 AF10:AF29 AF88:AF106 AF36:AF55 AF114:AF133 AE114:AE125 AF140:AF158 AE166:AE177 AF166:AF184 AE218:AF229 AF230:AF236 AE62:AE73 AE192:AE203 AF192:AF210 AF31:AF32 AF57:AF58 AF135:AF136 AF3">
      <formula1>"Company forecast, Ofwat forecast"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3"/>
  <sheetViews>
    <sheetView showGridLines="0" zoomScale="80" zoomScaleNormal="80" workbookViewId="0">
      <pane xSplit="3" ySplit="2" topLeftCell="D3" activePane="bottomRight" state="frozen"/>
      <selection activeCell="R44" sqref="R44"/>
      <selection pane="topRight" activeCell="R44" sqref="R44"/>
      <selection pane="bottomLeft" activeCell="R44" sqref="R44"/>
      <selection pane="bottomRight"/>
    </sheetView>
  </sheetViews>
  <sheetFormatPr defaultColWidth="8.58203125" defaultRowHeight="14.5"/>
  <cols>
    <col min="1" max="1" width="11.9140625" style="19" customWidth="1"/>
    <col min="2" max="2" width="12.4140625" style="19" customWidth="1"/>
    <col min="3" max="3" width="10.58203125" style="19" customWidth="1"/>
    <col min="4" max="4" width="23.58203125" style="19" bestFit="1" customWidth="1"/>
    <col min="5" max="5" width="12.58203125" style="19" customWidth="1"/>
    <col min="6" max="6" width="17.58203125" style="19" customWidth="1"/>
    <col min="7" max="7" width="14.08203125" style="19" customWidth="1"/>
    <col min="8" max="8" width="17.08203125" style="19" customWidth="1"/>
    <col min="9" max="9" width="13.58203125" style="19" customWidth="1"/>
    <col min="10" max="16384" width="8.58203125" style="19"/>
  </cols>
  <sheetData>
    <row r="1" spans="1:9" s="46" customFormat="1" ht="32.25" customHeight="1">
      <c r="A1" s="44" t="s">
        <v>1</v>
      </c>
      <c r="B1" s="44" t="s">
        <v>2</v>
      </c>
      <c r="C1" s="44" t="s">
        <v>3</v>
      </c>
      <c r="D1" s="40" t="s">
        <v>44</v>
      </c>
      <c r="E1" s="40" t="s">
        <v>45</v>
      </c>
      <c r="F1" s="40" t="s">
        <v>46</v>
      </c>
      <c r="G1" s="40" t="s">
        <v>66</v>
      </c>
      <c r="H1" s="40" t="s">
        <v>58</v>
      </c>
      <c r="I1" s="40" t="s">
        <v>47</v>
      </c>
    </row>
    <row r="2" spans="1:9" s="46" customFormat="1" ht="52">
      <c r="A2" s="44" t="s">
        <v>59</v>
      </c>
      <c r="B2" s="44" t="s">
        <v>60</v>
      </c>
      <c r="C2" s="44" t="s">
        <v>61</v>
      </c>
      <c r="D2" s="45" t="s">
        <v>62</v>
      </c>
      <c r="E2" s="45" t="s">
        <v>91</v>
      </c>
      <c r="F2" s="45" t="s">
        <v>51</v>
      </c>
      <c r="G2" s="45" t="s">
        <v>67</v>
      </c>
      <c r="H2" s="45" t="s">
        <v>90</v>
      </c>
      <c r="I2" s="45" t="s">
        <v>52</v>
      </c>
    </row>
    <row r="3" spans="1:9">
      <c r="A3" s="42"/>
      <c r="B3" s="42"/>
      <c r="C3" s="42"/>
      <c r="D3" s="43" t="s">
        <v>5</v>
      </c>
      <c r="E3" s="43" t="s">
        <v>48</v>
      </c>
      <c r="F3" s="43" t="s">
        <v>6</v>
      </c>
      <c r="G3" s="43" t="s">
        <v>64</v>
      </c>
      <c r="H3" s="43" t="s">
        <v>63</v>
      </c>
      <c r="I3" s="43" t="s">
        <v>42</v>
      </c>
    </row>
    <row r="4" spans="1:9">
      <c r="A4" s="39" t="str">
        <f t="shared" ref="A4:A74" si="0">B4&amp;RIGHT(C4,2)</f>
        <v>ANH19</v>
      </c>
      <c r="B4" s="39" t="s">
        <v>7</v>
      </c>
      <c r="C4" s="39" t="s">
        <v>15</v>
      </c>
      <c r="D4" s="118">
        <f>INDEX(Forecasts!$X$10:$AD$27,MATCH(Interface!$B4,Forecasts!$B$10:$B$27,0),MATCH(Interface!$C4,Forecasts!$X$8:$AD$8,0))</f>
        <v>2203838.2857142854</v>
      </c>
      <c r="E4" s="118">
        <f>INDEX(Forecasts!$X$36:$AD$53,MATCH(Interface!$B4,Forecasts!$B$36:$B$53,0),MATCH(Interface!$C4,Forecasts!$X$34:$AD$34,0))</f>
        <v>38887.737743857142</v>
      </c>
      <c r="F4" s="96">
        <f>INDEX(Forecasts!$X$114:$AD$131,MATCH(Interface!$B4,Forecasts!$B$114:$B$131,0),MATCH(Interface!$C4,Forecasts!$X$112:$AD$112,0))</f>
        <v>82.858361834754874</v>
      </c>
      <c r="G4" s="96">
        <f>INDEX(Forecasts!$X$140:$AD$157,MATCH(Interface!$B4,Forecasts!$B$140:$B$157,0),MATCH(Interface!$C4,Forecasts!$X$138:$AD$138,0))</f>
        <v>5.0243126102918856</v>
      </c>
      <c r="H4" s="98">
        <f>INDEX(Forecasts!$X$192:$AD$209,MATCH(Interface!$B4,Forecasts!$B$192:$B$209,0),MATCH(Interface!$C4,Forecasts!$X$190:$AD$190,0))</f>
        <v>1.1880351668771973E-2</v>
      </c>
      <c r="I4" s="118">
        <f>INDEX(Forecasts!$X$218:$AD$235,MATCH(Interface!$B4,Forecasts!$B$218:$B$235,0),MATCH(Interface!$C4,Forecasts!$X$216:$AD$216,0))</f>
        <v>696.38511087964105</v>
      </c>
    </row>
    <row r="5" spans="1:9">
      <c r="A5" s="39" t="str">
        <f t="shared" si="0"/>
        <v>ANH20</v>
      </c>
      <c r="B5" s="39" t="s">
        <v>7</v>
      </c>
      <c r="C5" s="39" t="s">
        <v>16</v>
      </c>
      <c r="D5" s="118">
        <f>INDEX(Forecasts!$X$10:$AD$27,MATCH(Interface!$B5,Forecasts!$B$10:$B$27,0),MATCH(Interface!$C5,Forecasts!$X$8:$AD$8,0))</f>
        <v>2220405.3928571427</v>
      </c>
      <c r="E5" s="118">
        <f>INDEX(Forecasts!$X$36:$AD$53,MATCH(Interface!$B5,Forecasts!$B$36:$B$53,0),MATCH(Interface!$C5,Forecasts!$X$34:$AD$34,0))</f>
        <v>39032.482937178567</v>
      </c>
      <c r="F5" s="96">
        <f>INDEX(Forecasts!$X$114:$AD$131,MATCH(Interface!$B5,Forecasts!$B$114:$B$131,0),MATCH(Interface!$C5,Forecasts!$X$112:$AD$112,0))</f>
        <v>82.987266219041018</v>
      </c>
      <c r="G5" s="96">
        <f>INDEX(Forecasts!$X$140:$AD$157,MATCH(Interface!$B5,Forecasts!$B$140:$B$157,0),MATCH(Interface!$C5,Forecasts!$X$138:$AD$138,0))</f>
        <v>5.0243126102918856</v>
      </c>
      <c r="H5" s="98">
        <f>INDEX(Forecasts!$X$192:$AD$209,MATCH(Interface!$B5,Forecasts!$B$192:$B$209,0),MATCH(Interface!$C5,Forecasts!$X$190:$AD$190,0))</f>
        <v>1.1836295445093079E-2</v>
      </c>
      <c r="I5" s="118">
        <f>INDEX(Forecasts!$X$218:$AD$235,MATCH(Interface!$B5,Forecasts!$B$218:$B$235,0),MATCH(Interface!$C5,Forecasts!$X$216:$AD$216,0))</f>
        <v>701.15596383307286</v>
      </c>
    </row>
    <row r="6" spans="1:9">
      <c r="A6" s="39" t="str">
        <f t="shared" si="0"/>
        <v>ANH21</v>
      </c>
      <c r="B6" s="39" t="s">
        <v>7</v>
      </c>
      <c r="C6" s="39" t="s">
        <v>17</v>
      </c>
      <c r="D6" s="118">
        <f>INDEX(Forecasts!$X$10:$AD$27,MATCH(Interface!$B6,Forecasts!$B$10:$B$27,0),MATCH(Interface!$C6,Forecasts!$X$8:$AD$8,0))</f>
        <v>2236972.4999999995</v>
      </c>
      <c r="E6" s="118">
        <f>INDEX(Forecasts!$X$36:$AD$53,MATCH(Interface!$B6,Forecasts!$B$36:$B$53,0),MATCH(Interface!$C6,Forecasts!$X$34:$AD$34,0))</f>
        <v>39177.2281305</v>
      </c>
      <c r="F6" s="96">
        <f>INDEX(Forecasts!$X$114:$AD$131,MATCH(Interface!$B6,Forecasts!$B$114:$B$131,0),MATCH(Interface!$C6,Forecasts!$X$112:$AD$112,0))</f>
        <v>83.117098615310937</v>
      </c>
      <c r="G6" s="96">
        <f>INDEX(Forecasts!$X$140:$AD$157,MATCH(Interface!$B6,Forecasts!$B$140:$B$157,0),MATCH(Interface!$C6,Forecasts!$X$138:$AD$138,0))</f>
        <v>5.0243126102918856</v>
      </c>
      <c r="H6" s="98">
        <f>INDEX(Forecasts!$X$192:$AD$209,MATCH(Interface!$B6,Forecasts!$B$192:$B$209,0),MATCH(Interface!$C6,Forecasts!$X$190:$AD$190,0))</f>
        <v>1.1792564763925368E-2</v>
      </c>
      <c r="I6" s="118">
        <f>INDEX(Forecasts!$X$218:$AD$235,MATCH(Interface!$B6,Forecasts!$B$218:$B$235,0),MATCH(Interface!$C6,Forecasts!$X$216:$AD$216,0))</f>
        <v>705.13795516488506</v>
      </c>
    </row>
    <row r="7" spans="1:9">
      <c r="A7" s="39" t="str">
        <f t="shared" si="0"/>
        <v>ANH22</v>
      </c>
      <c r="B7" s="39" t="s">
        <v>7</v>
      </c>
      <c r="C7" s="39" t="s">
        <v>18</v>
      </c>
      <c r="D7" s="118">
        <f>INDEX(Forecasts!$X$10:$AD$27,MATCH(Interface!$B7,Forecasts!$B$10:$B$27,0),MATCH(Interface!$C7,Forecasts!$X$8:$AD$8,0))</f>
        <v>2253539.6071428568</v>
      </c>
      <c r="E7" s="118">
        <f>INDEX(Forecasts!$X$36:$AD$53,MATCH(Interface!$B7,Forecasts!$B$36:$B$53,0),MATCH(Interface!$C7,Forecasts!$X$34:$AD$34,0))</f>
        <v>39321.973323821425</v>
      </c>
      <c r="F7" s="96">
        <f>INDEX(Forecasts!$X$114:$AD$131,MATCH(Interface!$B7,Forecasts!$B$114:$B$131,0),MATCH(Interface!$C7,Forecasts!$X$112:$AD$112,0))</f>
        <v>83.24786908122239</v>
      </c>
      <c r="G7" s="96">
        <f>INDEX(Forecasts!$X$140:$AD$157,MATCH(Interface!$B7,Forecasts!$B$140:$B$157,0),MATCH(Interface!$C7,Forecasts!$X$138:$AD$138,0))</f>
        <v>5.0243126102918856</v>
      </c>
      <c r="H7" s="98">
        <f>INDEX(Forecasts!$X$192:$AD$209,MATCH(Interface!$B7,Forecasts!$B$192:$B$209,0),MATCH(Interface!$C7,Forecasts!$X$190:$AD$190,0))</f>
        <v>1.1749156030277819E-2</v>
      </c>
      <c r="I7" s="118">
        <f>INDEX(Forecasts!$X$218:$AD$235,MATCH(Interface!$B7,Forecasts!$B$218:$B$235,0),MATCH(Interface!$C7,Forecasts!$X$216:$AD$216,0))</f>
        <v>708.82869491688314</v>
      </c>
    </row>
    <row r="8" spans="1:9">
      <c r="A8" s="39" t="str">
        <f t="shared" si="0"/>
        <v>ANH23</v>
      </c>
      <c r="B8" s="39" t="s">
        <v>7</v>
      </c>
      <c r="C8" s="39" t="s">
        <v>19</v>
      </c>
      <c r="D8" s="118">
        <f>INDEX(Forecasts!$X$10:$AD$27,MATCH(Interface!$B8,Forecasts!$B$10:$B$27,0),MATCH(Interface!$C8,Forecasts!$X$8:$AD$8,0))</f>
        <v>2270106.7142857136</v>
      </c>
      <c r="E8" s="118">
        <f>INDEX(Forecasts!$X$36:$AD$53,MATCH(Interface!$B8,Forecasts!$B$36:$B$53,0),MATCH(Interface!$C8,Forecasts!$X$34:$AD$34,0))</f>
        <v>39466.718517142857</v>
      </c>
      <c r="F8" s="96">
        <f>INDEX(Forecasts!$X$114:$AD$131,MATCH(Interface!$B8,Forecasts!$B$114:$B$131,0),MATCH(Interface!$C8,Forecasts!$X$112:$AD$112,0))</f>
        <v>83.379587820297971</v>
      </c>
      <c r="G8" s="96">
        <f>INDEX(Forecasts!$X$140:$AD$157,MATCH(Interface!$B8,Forecasts!$B$140:$B$157,0),MATCH(Interface!$C8,Forecasts!$X$138:$AD$138,0))</f>
        <v>5.0243126102918856</v>
      </c>
      <c r="H8" s="98">
        <f>INDEX(Forecasts!$X$192:$AD$209,MATCH(Interface!$B8,Forecasts!$B$192:$B$209,0),MATCH(Interface!$C8,Forecasts!$X$190:$AD$190,0))</f>
        <v>1.1706065701898286E-2</v>
      </c>
      <c r="I8" s="118">
        <f>INDEX(Forecasts!$X$218:$AD$235,MATCH(Interface!$B8,Forecasts!$B$218:$B$235,0),MATCH(Interface!$C8,Forecasts!$X$216:$AD$216,0))</f>
        <v>712.61949066738464</v>
      </c>
    </row>
    <row r="9" spans="1:9">
      <c r="A9" s="39" t="str">
        <f t="shared" si="0"/>
        <v>ANH24</v>
      </c>
      <c r="B9" s="39" t="s">
        <v>7</v>
      </c>
      <c r="C9" s="39" t="s">
        <v>20</v>
      </c>
      <c r="D9" s="118">
        <f>INDEX(Forecasts!$X$10:$AD$27,MATCH(Interface!$B9,Forecasts!$B$10:$B$27,0),MATCH(Interface!$C9,Forecasts!$X$8:$AD$8,0))</f>
        <v>2286673.8214285709</v>
      </c>
      <c r="E9" s="118">
        <f>INDEX(Forecasts!$X$36:$AD$53,MATCH(Interface!$B9,Forecasts!$B$36:$B$53,0),MATCH(Interface!$C9,Forecasts!$X$34:$AD$34,0))</f>
        <v>39611.463710464282</v>
      </c>
      <c r="F9" s="96">
        <f>INDEX(Forecasts!$X$114:$AD$131,MATCH(Interface!$B9,Forecasts!$B$114:$B$131,0),MATCH(Interface!$C9,Forecasts!$X$112:$AD$112,0))</f>
        <v>83.512265184579022</v>
      </c>
      <c r="G9" s="96">
        <f>INDEX(Forecasts!$X$140:$AD$157,MATCH(Interface!$B9,Forecasts!$B$140:$B$157,0),MATCH(Interface!$C9,Forecasts!$X$138:$AD$138,0))</f>
        <v>5.0243126102918856</v>
      </c>
      <c r="H9" s="98">
        <f>INDEX(Forecasts!$X$192:$AD$209,MATCH(Interface!$B9,Forecasts!$B$192:$B$209,0),MATCH(Interface!$C9,Forecasts!$X$190:$AD$190,0))</f>
        <v>1.1663290288309949E-2</v>
      </c>
      <c r="I9" s="118">
        <f>INDEX(Forecasts!$X$218:$AD$235,MATCH(Interface!$B9,Forecasts!$B$218:$B$235,0),MATCH(Interface!$C9,Forecasts!$X$216:$AD$216,0))</f>
        <v>716.03208726692969</v>
      </c>
    </row>
    <row r="10" spans="1:9">
      <c r="A10" s="39" t="str">
        <f t="shared" si="0"/>
        <v>ANH25</v>
      </c>
      <c r="B10" s="39" t="s">
        <v>7</v>
      </c>
      <c r="C10" s="39" t="s">
        <v>21</v>
      </c>
      <c r="D10" s="118">
        <f>INDEX(Forecasts!$X$10:$AD$27,MATCH(Interface!$B10,Forecasts!$B$10:$B$27,0),MATCH(Interface!$C10,Forecasts!$X$8:$AD$8,0))</f>
        <v>2303240.9285714282</v>
      </c>
      <c r="E10" s="118">
        <f>INDEX(Forecasts!$X$36:$AD$53,MATCH(Interface!$B10,Forecasts!$B$36:$B$53,0),MATCH(Interface!$C10,Forecasts!$X$34:$AD$34,0))</f>
        <v>39756.208903785708</v>
      </c>
      <c r="F10" s="96">
        <f>INDEX(Forecasts!$X$114:$AD$131,MATCH(Interface!$B10,Forecasts!$B$114:$B$131,0),MATCH(Interface!$C10,Forecasts!$X$112:$AD$112,0))</f>
        <v>83.645911677337736</v>
      </c>
      <c r="G10" s="96">
        <f>INDEX(Forecasts!$X$140:$AD$157,MATCH(Interface!$B10,Forecasts!$B$140:$B$157,0),MATCH(Interface!$C10,Forecasts!$X$138:$AD$138,0))</f>
        <v>5.0243126102918856</v>
      </c>
      <c r="H10" s="98">
        <f>INDEX(Forecasts!$X$192:$AD$209,MATCH(Interface!$B10,Forecasts!$B$192:$B$209,0),MATCH(Interface!$C10,Forecasts!$X$190:$AD$190,0))</f>
        <v>1.1620826349868761E-2</v>
      </c>
      <c r="I10" s="118">
        <f>INDEX(Forecasts!$X$218:$AD$235,MATCH(Interface!$B10,Forecasts!$B$218:$B$235,0),MATCH(Interface!$C10,Forecasts!$X$216:$AD$216,0))</f>
        <v>719.77533792383917</v>
      </c>
    </row>
    <row r="11" spans="1:9">
      <c r="A11" s="39" t="str">
        <f t="shared" si="0"/>
        <v>NES19</v>
      </c>
      <c r="B11" s="39" t="s">
        <v>22</v>
      </c>
      <c r="C11" s="39" t="s">
        <v>15</v>
      </c>
      <c r="D11" s="118">
        <f>INDEX(Forecasts!$X$10:$AD$27,MATCH(Interface!$B11,Forecasts!$B$10:$B$27,0),MATCH(Interface!$C11,Forecasts!$X$8:$AD$8,0))</f>
        <v>2036473.4285714286</v>
      </c>
      <c r="E11" s="118">
        <f>INDEX(Forecasts!$X$36:$AD$53,MATCH(Interface!$B11,Forecasts!$B$36:$B$53,0),MATCH(Interface!$C11,Forecasts!$X$34:$AD$34,0))</f>
        <v>26104.891777649093</v>
      </c>
      <c r="F11" s="96">
        <f>INDEX(Forecasts!$X$114:$AD$131,MATCH(Interface!$B11,Forecasts!$B$114:$B$131,0),MATCH(Interface!$C11,Forecasts!$X$112:$AD$112,0))</f>
        <v>98.514249539683703</v>
      </c>
      <c r="G11" s="96">
        <f>INDEX(Forecasts!$X$140:$AD$157,MATCH(Interface!$B11,Forecasts!$B$140:$B$157,0),MATCH(Interface!$C11,Forecasts!$X$138:$AD$138,0))</f>
        <v>5.2884857416051201</v>
      </c>
      <c r="H11" s="98">
        <f>INDEX(Forecasts!$X$192:$AD$209,MATCH(Interface!$B11,Forecasts!$B$192:$B$209,0),MATCH(Interface!$C11,Forecasts!$X$190:$AD$190,0))</f>
        <v>1.1632557960905432E-2</v>
      </c>
      <c r="I11" s="118">
        <f>INDEX(Forecasts!$X$218:$AD$235,MATCH(Interface!$B11,Forecasts!$B$218:$B$235,0),MATCH(Interface!$C11,Forecasts!$X$216:$AD$216,0))</f>
        <v>1664.9627245128115</v>
      </c>
    </row>
    <row r="12" spans="1:9">
      <c r="A12" s="39" t="str">
        <f t="shared" si="0"/>
        <v>NES20</v>
      </c>
      <c r="B12" s="39" t="s">
        <v>22</v>
      </c>
      <c r="C12" s="39" t="s">
        <v>16</v>
      </c>
      <c r="D12" s="118">
        <f>INDEX(Forecasts!$X$10:$AD$27,MATCH(Interface!$B12,Forecasts!$B$10:$B$27,0),MATCH(Interface!$C12,Forecasts!$X$8:$AD$8,0))</f>
        <v>2048234.0357142857</v>
      </c>
      <c r="E12" s="118">
        <f>INDEX(Forecasts!$X$36:$AD$53,MATCH(Interface!$B12,Forecasts!$B$36:$B$53,0),MATCH(Interface!$C12,Forecasts!$X$34:$AD$34,0))</f>
        <v>26183.966944941738</v>
      </c>
      <c r="F12" s="96">
        <f>INDEX(Forecasts!$X$114:$AD$131,MATCH(Interface!$B12,Forecasts!$B$114:$B$131,0),MATCH(Interface!$C12,Forecasts!$X$112:$AD$112,0))</f>
        <v>98.593534584297174</v>
      </c>
      <c r="G12" s="96">
        <f>INDEX(Forecasts!$X$140:$AD$157,MATCH(Interface!$B12,Forecasts!$B$140:$B$157,0),MATCH(Interface!$C12,Forecasts!$X$138:$AD$138,0))</f>
        <v>5.2884857416051201</v>
      </c>
      <c r="H12" s="98">
        <f>INDEX(Forecasts!$X$192:$AD$209,MATCH(Interface!$B12,Forecasts!$B$192:$B$209,0),MATCH(Interface!$C12,Forecasts!$X$190:$AD$190,0))</f>
        <v>1.159742781929113E-2</v>
      </c>
      <c r="I12" s="118">
        <f>INDEX(Forecasts!$X$218:$AD$235,MATCH(Interface!$B12,Forecasts!$B$218:$B$235,0),MATCH(Interface!$C12,Forecasts!$X$216:$AD$216,0))</f>
        <v>1682.2372643259944</v>
      </c>
    </row>
    <row r="13" spans="1:9">
      <c r="A13" s="39" t="str">
        <f t="shared" si="0"/>
        <v>NES21</v>
      </c>
      <c r="B13" s="39" t="s">
        <v>22</v>
      </c>
      <c r="C13" s="39" t="s">
        <v>17</v>
      </c>
      <c r="D13" s="118">
        <f>INDEX(Forecasts!$X$10:$AD$27,MATCH(Interface!$B13,Forecasts!$B$10:$B$27,0),MATCH(Interface!$C13,Forecasts!$X$8:$AD$8,0))</f>
        <v>2059994.642857143</v>
      </c>
      <c r="E13" s="118">
        <f>INDEX(Forecasts!$X$36:$AD$53,MATCH(Interface!$B13,Forecasts!$B$36:$B$53,0),MATCH(Interface!$C13,Forecasts!$X$34:$AD$34,0))</f>
        <v>26263.04211223438</v>
      </c>
      <c r="F13" s="96">
        <f>INDEX(Forecasts!$X$114:$AD$131,MATCH(Interface!$B13,Forecasts!$B$114:$B$131,0),MATCH(Interface!$C13,Forecasts!$X$112:$AD$112,0))</f>
        <v>98.672889469271695</v>
      </c>
      <c r="G13" s="96">
        <f>INDEX(Forecasts!$X$140:$AD$157,MATCH(Interface!$B13,Forecasts!$B$140:$B$157,0),MATCH(Interface!$C13,Forecasts!$X$138:$AD$138,0))</f>
        <v>5.2884857416051201</v>
      </c>
      <c r="H13" s="98">
        <f>INDEX(Forecasts!$X$192:$AD$209,MATCH(Interface!$B13,Forecasts!$B$192:$B$209,0),MATCH(Interface!$C13,Forecasts!$X$190:$AD$190,0))</f>
        <v>1.1562509223758453E-2</v>
      </c>
      <c r="I13" s="118">
        <f>INDEX(Forecasts!$X$218:$AD$235,MATCH(Interface!$B13,Forecasts!$B$218:$B$235,0),MATCH(Interface!$C13,Forecasts!$X$216:$AD$216,0))</f>
        <v>1698.7062332103351</v>
      </c>
    </row>
    <row r="14" spans="1:9">
      <c r="A14" s="39" t="str">
        <f t="shared" si="0"/>
        <v>NES22</v>
      </c>
      <c r="B14" s="39" t="s">
        <v>22</v>
      </c>
      <c r="C14" s="39" t="s">
        <v>18</v>
      </c>
      <c r="D14" s="118">
        <f>INDEX(Forecasts!$X$10:$AD$27,MATCH(Interface!$B14,Forecasts!$B$10:$B$27,0),MATCH(Interface!$C14,Forecasts!$X$8:$AD$8,0))</f>
        <v>2071755.25</v>
      </c>
      <c r="E14" s="118">
        <f>INDEX(Forecasts!$X$36:$AD$53,MATCH(Interface!$B14,Forecasts!$B$36:$B$53,0),MATCH(Interface!$C14,Forecasts!$X$34:$AD$34,0))</f>
        <v>26342.117279527029</v>
      </c>
      <c r="F14" s="96">
        <f>INDEX(Forecasts!$X$114:$AD$131,MATCH(Interface!$B14,Forecasts!$B$114:$B$131,0),MATCH(Interface!$C14,Forecasts!$X$112:$AD$112,0))</f>
        <v>98.752314286929064</v>
      </c>
      <c r="G14" s="96">
        <f>INDEX(Forecasts!$X$140:$AD$157,MATCH(Interface!$B14,Forecasts!$B$140:$B$157,0),MATCH(Interface!$C14,Forecasts!$X$138:$AD$138,0))</f>
        <v>5.2884857416051201</v>
      </c>
      <c r="H14" s="98">
        <f>INDEX(Forecasts!$X$192:$AD$209,MATCH(Interface!$B14,Forecasts!$B$192:$B$209,0),MATCH(Interface!$C14,Forecasts!$X$190:$AD$190,0))</f>
        <v>1.1527800269216591E-2</v>
      </c>
      <c r="I14" s="118">
        <f>INDEX(Forecasts!$X$218:$AD$235,MATCH(Interface!$B14,Forecasts!$B$218:$B$235,0),MATCH(Interface!$C14,Forecasts!$X$216:$AD$216,0))</f>
        <v>1714.6242950860437</v>
      </c>
    </row>
    <row r="15" spans="1:9">
      <c r="A15" s="39" t="str">
        <f t="shared" si="0"/>
        <v>NES23</v>
      </c>
      <c r="B15" s="39" t="s">
        <v>22</v>
      </c>
      <c r="C15" s="39" t="s">
        <v>19</v>
      </c>
      <c r="D15" s="118">
        <f>INDEX(Forecasts!$X$10:$AD$27,MATCH(Interface!$B15,Forecasts!$B$10:$B$27,0),MATCH(Interface!$C15,Forecasts!$X$8:$AD$8,0))</f>
        <v>2083515.857142857</v>
      </c>
      <c r="E15" s="118">
        <f>INDEX(Forecasts!$X$36:$AD$53,MATCH(Interface!$B15,Forecasts!$B$36:$B$53,0),MATCH(Interface!$C15,Forecasts!$X$34:$AD$34,0))</f>
        <v>26421.192446819674</v>
      </c>
      <c r="F15" s="96">
        <f>INDEX(Forecasts!$X$114:$AD$131,MATCH(Interface!$B15,Forecasts!$B$114:$B$131,0),MATCH(Interface!$C15,Forecasts!$X$112:$AD$112,0))</f>
        <v>98.831809129753879</v>
      </c>
      <c r="G15" s="96">
        <f>INDEX(Forecasts!$X$140:$AD$157,MATCH(Interface!$B15,Forecasts!$B$140:$B$157,0),MATCH(Interface!$C15,Forecasts!$X$138:$AD$138,0))</f>
        <v>5.2884857416051201</v>
      </c>
      <c r="H15" s="98">
        <f>INDEX(Forecasts!$X$192:$AD$209,MATCH(Interface!$B15,Forecasts!$B$192:$B$209,0),MATCH(Interface!$C15,Forecasts!$X$190:$AD$190,0))</f>
        <v>1.1493299073381494E-2</v>
      </c>
      <c r="I15" s="118">
        <f>INDEX(Forecasts!$X$218:$AD$235,MATCH(Interface!$B15,Forecasts!$B$218:$B$235,0),MATCH(Interface!$C15,Forecasts!$X$216:$AD$216,0))</f>
        <v>1729.7332935715785</v>
      </c>
    </row>
    <row r="16" spans="1:9">
      <c r="A16" s="39" t="str">
        <f t="shared" si="0"/>
        <v>NES24</v>
      </c>
      <c r="B16" s="39" t="s">
        <v>22</v>
      </c>
      <c r="C16" s="39" t="s">
        <v>20</v>
      </c>
      <c r="D16" s="118">
        <f>INDEX(Forecasts!$X$10:$AD$27,MATCH(Interface!$B16,Forecasts!$B$10:$B$27,0),MATCH(Interface!$C16,Forecasts!$X$8:$AD$8,0))</f>
        <v>2095276.4642857143</v>
      </c>
      <c r="E16" s="118">
        <f>INDEX(Forecasts!$X$36:$AD$53,MATCH(Interface!$B16,Forecasts!$B$36:$B$53,0),MATCH(Interface!$C16,Forecasts!$X$34:$AD$34,0))</f>
        <v>26500.267614112319</v>
      </c>
      <c r="F16" s="96">
        <f>INDEX(Forecasts!$X$114:$AD$131,MATCH(Interface!$B16,Forecasts!$B$114:$B$131,0),MATCH(Interface!$C16,Forecasts!$X$112:$AD$112,0))</f>
        <v>98.911374090393863</v>
      </c>
      <c r="G16" s="96">
        <f>INDEX(Forecasts!$X$140:$AD$157,MATCH(Interface!$B16,Forecasts!$B$140:$B$157,0),MATCH(Interface!$C16,Forecasts!$X$138:$AD$138,0))</f>
        <v>5.2884857416051201</v>
      </c>
      <c r="H16" s="98">
        <f>INDEX(Forecasts!$X$192:$AD$209,MATCH(Interface!$B16,Forecasts!$B$192:$B$209,0),MATCH(Interface!$C16,Forecasts!$X$190:$AD$190,0))</f>
        <v>1.1459003776435585E-2</v>
      </c>
      <c r="I16" s="118">
        <f>INDEX(Forecasts!$X$218:$AD$235,MATCH(Interface!$B16,Forecasts!$B$218:$B$235,0),MATCH(Interface!$C16,Forecasts!$X$216:$AD$216,0))</f>
        <v>1744.2836312903189</v>
      </c>
    </row>
    <row r="17" spans="1:9">
      <c r="A17" s="39" t="str">
        <f t="shared" si="0"/>
        <v>NES25</v>
      </c>
      <c r="B17" s="39" t="s">
        <v>22</v>
      </c>
      <c r="C17" s="39" t="s">
        <v>21</v>
      </c>
      <c r="D17" s="118">
        <f>INDEX(Forecasts!$X$10:$AD$27,MATCH(Interface!$B17,Forecasts!$B$10:$B$27,0),MATCH(Interface!$C17,Forecasts!$X$8:$AD$8,0))</f>
        <v>2107037.0714285714</v>
      </c>
      <c r="E17" s="118">
        <f>INDEX(Forecasts!$X$36:$AD$53,MATCH(Interface!$B17,Forecasts!$B$36:$B$53,0),MATCH(Interface!$C17,Forecasts!$X$34:$AD$34,0))</f>
        <v>26579.342781404968</v>
      </c>
      <c r="F17" s="96">
        <f>INDEX(Forecasts!$X$114:$AD$131,MATCH(Interface!$B17,Forecasts!$B$114:$B$131,0),MATCH(Interface!$C17,Forecasts!$X$112:$AD$112,0))</f>
        <v>98.991009261660295</v>
      </c>
      <c r="G17" s="96">
        <f>INDEX(Forecasts!$X$140:$AD$157,MATCH(Interface!$B17,Forecasts!$B$140:$B$157,0),MATCH(Interface!$C17,Forecasts!$X$138:$AD$138,0))</f>
        <v>5.2884857416051201</v>
      </c>
      <c r="H17" s="98">
        <f>INDEX(Forecasts!$X$192:$AD$209,MATCH(Interface!$B17,Forecasts!$B$192:$B$209,0),MATCH(Interface!$C17,Forecasts!$X$190:$AD$190,0))</f>
        <v>1.1424912540693569E-2</v>
      </c>
      <c r="I17" s="118">
        <f>INDEX(Forecasts!$X$218:$AD$235,MATCH(Interface!$B17,Forecasts!$B$218:$B$235,0),MATCH(Interface!$C17,Forecasts!$X$216:$AD$216,0))</f>
        <v>1758.5161952793567</v>
      </c>
    </row>
    <row r="18" spans="1:9">
      <c r="A18" s="39" t="str">
        <f t="shared" si="0"/>
        <v>NWT19</v>
      </c>
      <c r="B18" s="39" t="s">
        <v>23</v>
      </c>
      <c r="C18" s="39" t="s">
        <v>15</v>
      </c>
      <c r="D18" s="118">
        <f>INDEX(Forecasts!$X$10:$AD$27,MATCH(Interface!$B18,Forecasts!$B$10:$B$27,0),MATCH(Interface!$C18,Forecasts!$X$8:$AD$8,0))</f>
        <v>3324995.2857142859</v>
      </c>
      <c r="E18" s="118">
        <f>INDEX(Forecasts!$X$36:$AD$53,MATCH(Interface!$B18,Forecasts!$B$36:$B$53,0),MATCH(Interface!$C18,Forecasts!$X$34:$AD$34,0))</f>
        <v>42734.560499239145</v>
      </c>
      <c r="F18" s="96">
        <f>INDEX(Forecasts!$X$114:$AD$131,MATCH(Interface!$B18,Forecasts!$B$114:$B$131,0),MATCH(Interface!$C18,Forecasts!$X$112:$AD$112,0))</f>
        <v>98.164351034580264</v>
      </c>
      <c r="G18" s="96">
        <f>INDEX(Forecasts!$X$140:$AD$157,MATCH(Interface!$B18,Forecasts!$B$140:$B$157,0),MATCH(Interface!$C18,Forecasts!$X$138:$AD$138,0))</f>
        <v>5.0244330420975372</v>
      </c>
      <c r="H18" s="98">
        <f>INDEX(Forecasts!$X$192:$AD$209,MATCH(Interface!$B18,Forecasts!$B$192:$B$209,0),MATCH(Interface!$C18,Forecasts!$X$190:$AD$190,0))</f>
        <v>1.2253938277333872E-2</v>
      </c>
      <c r="I18" s="118">
        <f>INDEX(Forecasts!$X$218:$AD$235,MATCH(Interface!$B18,Forecasts!$B$218:$B$235,0),MATCH(Interface!$C18,Forecasts!$X$216:$AD$216,0))</f>
        <v>1828.2371256334272</v>
      </c>
    </row>
    <row r="19" spans="1:9">
      <c r="A19" s="39" t="str">
        <f t="shared" si="0"/>
        <v>NWT20</v>
      </c>
      <c r="B19" s="39" t="s">
        <v>23</v>
      </c>
      <c r="C19" s="39" t="s">
        <v>16</v>
      </c>
      <c r="D19" s="118">
        <f>INDEX(Forecasts!$X$10:$AD$27,MATCH(Interface!$B19,Forecasts!$B$10:$B$27,0),MATCH(Interface!$C19,Forecasts!$X$8:$AD$8,0))</f>
        <v>3341621.1428571432</v>
      </c>
      <c r="E19" s="118">
        <f>INDEX(Forecasts!$X$36:$AD$53,MATCH(Interface!$B19,Forecasts!$B$36:$B$53,0),MATCH(Interface!$C19,Forecasts!$X$34:$AD$34,0))</f>
        <v>42922.813466843072</v>
      </c>
      <c r="F19" s="96">
        <f>INDEX(Forecasts!$X$114:$AD$131,MATCH(Interface!$B19,Forecasts!$B$114:$B$131,0),MATCH(Interface!$C19,Forecasts!$X$112:$AD$112,0))</f>
        <v>98.164351034580264</v>
      </c>
      <c r="G19" s="96">
        <f>INDEX(Forecasts!$X$140:$AD$157,MATCH(Interface!$B19,Forecasts!$B$140:$B$157,0),MATCH(Interface!$C19,Forecasts!$X$138:$AD$138,0))</f>
        <v>5.0244330420975372</v>
      </c>
      <c r="H19" s="98">
        <f>INDEX(Forecasts!$X$192:$AD$209,MATCH(Interface!$B19,Forecasts!$B$192:$B$209,0),MATCH(Interface!$C19,Forecasts!$X$190:$AD$190,0))</f>
        <v>1.2200194357510781E-2</v>
      </c>
      <c r="I19" s="118">
        <f>INDEX(Forecasts!$X$218:$AD$235,MATCH(Interface!$B19,Forecasts!$B$218:$B$235,0),MATCH(Interface!$C19,Forecasts!$X$216:$AD$216,0))</f>
        <v>1840.2725603080121</v>
      </c>
    </row>
    <row r="20" spans="1:9">
      <c r="A20" s="39" t="str">
        <f t="shared" si="0"/>
        <v>NWT21</v>
      </c>
      <c r="B20" s="39" t="s">
        <v>23</v>
      </c>
      <c r="C20" s="39" t="s">
        <v>17</v>
      </c>
      <c r="D20" s="118">
        <f>INDEX(Forecasts!$X$10:$AD$27,MATCH(Interface!$B20,Forecasts!$B$10:$B$27,0),MATCH(Interface!$C20,Forecasts!$X$8:$AD$8,0))</f>
        <v>3358247</v>
      </c>
      <c r="E20" s="118">
        <f>INDEX(Forecasts!$X$36:$AD$53,MATCH(Interface!$B20,Forecasts!$B$36:$B$53,0),MATCH(Interface!$C20,Forecasts!$X$34:$AD$34,0))</f>
        <v>43111.066434446999</v>
      </c>
      <c r="F20" s="96">
        <f>INDEX(Forecasts!$X$114:$AD$131,MATCH(Interface!$B20,Forecasts!$B$114:$B$131,0),MATCH(Interface!$C20,Forecasts!$X$112:$AD$112,0))</f>
        <v>98.164351034580264</v>
      </c>
      <c r="G20" s="96">
        <f>INDEX(Forecasts!$X$140:$AD$157,MATCH(Interface!$B20,Forecasts!$B$140:$B$157,0),MATCH(Interface!$C20,Forecasts!$X$138:$AD$138,0))</f>
        <v>5.0244330420975372</v>
      </c>
      <c r="H20" s="98">
        <f>INDEX(Forecasts!$X$192:$AD$209,MATCH(Interface!$B20,Forecasts!$B$192:$B$209,0),MATCH(Interface!$C20,Forecasts!$X$190:$AD$190,0))</f>
        <v>1.2146919804522434E-2</v>
      </c>
      <c r="I20" s="118">
        <f>INDEX(Forecasts!$X$218:$AD$235,MATCH(Interface!$B20,Forecasts!$B$218:$B$235,0),MATCH(Interface!$C20,Forecasts!$X$216:$AD$216,0))</f>
        <v>1851.2883295755237</v>
      </c>
    </row>
    <row r="21" spans="1:9">
      <c r="A21" s="39" t="str">
        <f t="shared" si="0"/>
        <v>NWT22</v>
      </c>
      <c r="B21" s="39" t="s">
        <v>23</v>
      </c>
      <c r="C21" s="39" t="s">
        <v>18</v>
      </c>
      <c r="D21" s="118">
        <f>INDEX(Forecasts!$X$10:$AD$27,MATCH(Interface!$B21,Forecasts!$B$10:$B$27,0),MATCH(Interface!$C21,Forecasts!$X$8:$AD$8,0))</f>
        <v>3374872.8571428573</v>
      </c>
      <c r="E21" s="118">
        <f>INDEX(Forecasts!$X$36:$AD$53,MATCH(Interface!$B21,Forecasts!$B$36:$B$53,0),MATCH(Interface!$C21,Forecasts!$X$34:$AD$34,0))</f>
        <v>43299.319402050925</v>
      </c>
      <c r="F21" s="96">
        <f>INDEX(Forecasts!$X$114:$AD$131,MATCH(Interface!$B21,Forecasts!$B$114:$B$131,0),MATCH(Interface!$C21,Forecasts!$X$112:$AD$112,0))</f>
        <v>98.164351034580264</v>
      </c>
      <c r="G21" s="96">
        <f>INDEX(Forecasts!$X$140:$AD$157,MATCH(Interface!$B21,Forecasts!$B$140:$B$157,0),MATCH(Interface!$C21,Forecasts!$X$138:$AD$138,0))</f>
        <v>5.0244330420975372</v>
      </c>
      <c r="H21" s="98">
        <f>INDEX(Forecasts!$X$192:$AD$209,MATCH(Interface!$B21,Forecasts!$B$192:$B$209,0),MATCH(Interface!$C21,Forecasts!$X$190:$AD$190,0))</f>
        <v>1.2094108496353468E-2</v>
      </c>
      <c r="I21" s="118">
        <f>INDEX(Forecasts!$X$218:$AD$235,MATCH(Interface!$B21,Forecasts!$B$218:$B$235,0),MATCH(Interface!$C21,Forecasts!$X$216:$AD$216,0))</f>
        <v>1861.0386421225892</v>
      </c>
    </row>
    <row r="22" spans="1:9">
      <c r="A22" s="39" t="str">
        <f t="shared" si="0"/>
        <v>NWT23</v>
      </c>
      <c r="B22" s="39" t="s">
        <v>23</v>
      </c>
      <c r="C22" s="39" t="s">
        <v>19</v>
      </c>
      <c r="D22" s="118">
        <f>INDEX(Forecasts!$X$10:$AD$27,MATCH(Interface!$B22,Forecasts!$B$10:$B$27,0),MATCH(Interface!$C22,Forecasts!$X$8:$AD$8,0))</f>
        <v>3391498.7142857146</v>
      </c>
      <c r="E22" s="118">
        <f>INDEX(Forecasts!$X$36:$AD$53,MATCH(Interface!$B22,Forecasts!$B$36:$B$53,0),MATCH(Interface!$C22,Forecasts!$X$34:$AD$34,0))</f>
        <v>43487.572369654859</v>
      </c>
      <c r="F22" s="96">
        <f>INDEX(Forecasts!$X$114:$AD$131,MATCH(Interface!$B22,Forecasts!$B$114:$B$131,0),MATCH(Interface!$C22,Forecasts!$X$112:$AD$112,0))</f>
        <v>98.164351034580264</v>
      </c>
      <c r="G22" s="96">
        <f>INDEX(Forecasts!$X$140:$AD$157,MATCH(Interface!$B22,Forecasts!$B$140:$B$157,0),MATCH(Interface!$C22,Forecasts!$X$138:$AD$138,0))</f>
        <v>5.0244330420975372</v>
      </c>
      <c r="H22" s="98">
        <f>INDEX(Forecasts!$X$192:$AD$209,MATCH(Interface!$B22,Forecasts!$B$192:$B$209,0),MATCH(Interface!$C22,Forecasts!$X$190:$AD$190,0))</f>
        <v>1.2041754416994666E-2</v>
      </c>
      <c r="I22" s="118">
        <f>INDEX(Forecasts!$X$218:$AD$235,MATCH(Interface!$B22,Forecasts!$B$218:$B$235,0),MATCH(Interface!$C22,Forecasts!$X$216:$AD$216,0))</f>
        <v>1870.7321772264927</v>
      </c>
    </row>
    <row r="23" spans="1:9">
      <c r="A23" s="39" t="str">
        <f t="shared" si="0"/>
        <v>NWT24</v>
      </c>
      <c r="B23" s="39" t="s">
        <v>23</v>
      </c>
      <c r="C23" s="39" t="s">
        <v>20</v>
      </c>
      <c r="D23" s="118">
        <f>INDEX(Forecasts!$X$10:$AD$27,MATCH(Interface!$B23,Forecasts!$B$10:$B$27,0),MATCH(Interface!$C23,Forecasts!$X$8:$AD$8,0))</f>
        <v>3408124.5714285718</v>
      </c>
      <c r="E23" s="118">
        <f>INDEX(Forecasts!$X$36:$AD$53,MATCH(Interface!$B23,Forecasts!$B$36:$B$53,0),MATCH(Interface!$C23,Forecasts!$X$34:$AD$34,0))</f>
        <v>43675.825337258786</v>
      </c>
      <c r="F23" s="96">
        <f>INDEX(Forecasts!$X$114:$AD$131,MATCH(Interface!$B23,Forecasts!$B$114:$B$131,0),MATCH(Interface!$C23,Forecasts!$X$112:$AD$112,0))</f>
        <v>98.164351034580264</v>
      </c>
      <c r="G23" s="96">
        <f>INDEX(Forecasts!$X$140:$AD$157,MATCH(Interface!$B23,Forecasts!$B$140:$B$157,0),MATCH(Interface!$C23,Forecasts!$X$138:$AD$138,0))</f>
        <v>5.0244330420975372</v>
      </c>
      <c r="H23" s="98">
        <f>INDEX(Forecasts!$X$192:$AD$209,MATCH(Interface!$B23,Forecasts!$B$192:$B$209,0),MATCH(Interface!$C23,Forecasts!$X$190:$AD$190,0))</f>
        <v>1.1989851654158423E-2</v>
      </c>
      <c r="I23" s="118">
        <f>INDEX(Forecasts!$X$218:$AD$235,MATCH(Interface!$B23,Forecasts!$B$218:$B$235,0),MATCH(Interface!$C23,Forecasts!$X$216:$AD$216,0))</f>
        <v>1879.8446841914174</v>
      </c>
    </row>
    <row r="24" spans="1:9">
      <c r="A24" s="39" t="str">
        <f t="shared" si="0"/>
        <v>NWT25</v>
      </c>
      <c r="B24" s="39" t="s">
        <v>23</v>
      </c>
      <c r="C24" s="39" t="s">
        <v>21</v>
      </c>
      <c r="D24" s="118">
        <f>INDEX(Forecasts!$X$10:$AD$27,MATCH(Interface!$B24,Forecasts!$B$10:$B$27,0),MATCH(Interface!$C24,Forecasts!$X$8:$AD$8,0))</f>
        <v>3424750.4285714291</v>
      </c>
      <c r="E24" s="118">
        <f>INDEX(Forecasts!$X$36:$AD$53,MATCH(Interface!$B24,Forecasts!$B$36:$B$53,0),MATCH(Interface!$C24,Forecasts!$X$34:$AD$34,0))</f>
        <v>43864.078304862713</v>
      </c>
      <c r="F24" s="96">
        <f>INDEX(Forecasts!$X$114:$AD$131,MATCH(Interface!$B24,Forecasts!$B$114:$B$131,0),MATCH(Interface!$C24,Forecasts!$X$112:$AD$112,0))</f>
        <v>98.164351034580264</v>
      </c>
      <c r="G24" s="96">
        <f>INDEX(Forecasts!$X$140:$AD$157,MATCH(Interface!$B24,Forecasts!$B$140:$B$157,0),MATCH(Interface!$C24,Forecasts!$X$138:$AD$138,0))</f>
        <v>5.0244330420975372</v>
      </c>
      <c r="H24" s="98">
        <f>INDEX(Forecasts!$X$192:$AD$209,MATCH(Interface!$B24,Forecasts!$B$192:$B$209,0),MATCH(Interface!$C24,Forecasts!$X$190:$AD$190,0))</f>
        <v>1.1938394397052991E-2</v>
      </c>
      <c r="I24" s="118">
        <f>INDEX(Forecasts!$X$218:$AD$235,MATCH(Interface!$B24,Forecasts!$B$218:$B$235,0),MATCH(Interface!$C24,Forecasts!$X$216:$AD$216,0))</f>
        <v>1889.2157080845902</v>
      </c>
    </row>
    <row r="25" spans="1:9">
      <c r="A25" s="39" t="str">
        <f t="shared" si="0"/>
        <v>SRN19</v>
      </c>
      <c r="B25" s="39" t="s">
        <v>24</v>
      </c>
      <c r="C25" s="39" t="s">
        <v>15</v>
      </c>
      <c r="D25" s="118">
        <f>INDEX(Forecasts!$X$10:$AD$27,MATCH(Interface!$B25,Forecasts!$B$10:$B$27,0),MATCH(Interface!$C25,Forecasts!$X$8:$AD$8,0))</f>
        <v>1135172.4285714286</v>
      </c>
      <c r="E25" s="118">
        <f>INDEX(Forecasts!$X$36:$AD$53,MATCH(Interface!$B25,Forecasts!$B$36:$B$53,0),MATCH(Interface!$C25,Forecasts!$X$34:$AD$34,0))</f>
        <v>13951.874785714286</v>
      </c>
      <c r="F25" s="96">
        <f>INDEX(Forecasts!$X$114:$AD$131,MATCH(Interface!$B25,Forecasts!$B$114:$B$131,0),MATCH(Interface!$C25,Forecasts!$X$112:$AD$112,0))</f>
        <v>88.906027695154009</v>
      </c>
      <c r="G25" s="96">
        <f>INDEX(Forecasts!$X$140:$AD$157,MATCH(Interface!$B25,Forecasts!$B$140:$B$157,0),MATCH(Interface!$C25,Forecasts!$X$138:$AD$138,0))</f>
        <v>4.4698810437592149</v>
      </c>
      <c r="H25" s="98">
        <f>INDEX(Forecasts!$X$192:$AD$209,MATCH(Interface!$B25,Forecasts!$B$192:$B$209,0),MATCH(Interface!$C25,Forecasts!$X$190:$AD$190,0))</f>
        <v>1.2280308988206109E-2</v>
      </c>
      <c r="I25" s="118">
        <f>INDEX(Forecasts!$X$218:$AD$235,MATCH(Interface!$B25,Forecasts!$B$218:$B$235,0),MATCH(Interface!$C25,Forecasts!$X$216:$AD$216,0))</f>
        <v>1896.112898794378</v>
      </c>
    </row>
    <row r="26" spans="1:9">
      <c r="A26" s="39" t="str">
        <f t="shared" si="0"/>
        <v>SRN20</v>
      </c>
      <c r="B26" s="39" t="s">
        <v>24</v>
      </c>
      <c r="C26" s="39" t="s">
        <v>16</v>
      </c>
      <c r="D26" s="118">
        <f>INDEX(Forecasts!$X$10:$AD$27,MATCH(Interface!$B26,Forecasts!$B$10:$B$27,0),MATCH(Interface!$C26,Forecasts!$X$8:$AD$8,0))</f>
        <v>1148729.6071428573</v>
      </c>
      <c r="E26" s="118">
        <f>INDEX(Forecasts!$X$36:$AD$53,MATCH(Interface!$B26,Forecasts!$B$36:$B$53,0),MATCH(Interface!$C26,Forecasts!$X$34:$AD$34,0))</f>
        <v>13984.869035714286</v>
      </c>
      <c r="F26" s="96">
        <f>INDEX(Forecasts!$X$114:$AD$131,MATCH(Interface!$B26,Forecasts!$B$114:$B$131,0),MATCH(Interface!$C26,Forecasts!$X$112:$AD$112,0))</f>
        <v>89.714518550863716</v>
      </c>
      <c r="G26" s="96">
        <f>INDEX(Forecasts!$X$140:$AD$157,MATCH(Interface!$B26,Forecasts!$B$140:$B$157,0),MATCH(Interface!$C26,Forecasts!$X$138:$AD$138,0))</f>
        <v>4.4698810437592149</v>
      </c>
      <c r="H26" s="98">
        <f>INDEX(Forecasts!$X$192:$AD$209,MATCH(Interface!$B26,Forecasts!$B$192:$B$209,0),MATCH(Interface!$C26,Forecasts!$X$190:$AD$190,0))</f>
        <v>1.2251336276069917E-2</v>
      </c>
      <c r="I26" s="118">
        <f>INDEX(Forecasts!$X$218:$AD$235,MATCH(Interface!$B26,Forecasts!$B$218:$B$235,0),MATCH(Interface!$C26,Forecasts!$X$216:$AD$216,0))</f>
        <v>1908.4564761017787</v>
      </c>
    </row>
    <row r="27" spans="1:9">
      <c r="A27" s="39" t="str">
        <f t="shared" si="0"/>
        <v>SRN21</v>
      </c>
      <c r="B27" s="39" t="s">
        <v>24</v>
      </c>
      <c r="C27" s="39" t="s">
        <v>17</v>
      </c>
      <c r="D27" s="118">
        <f>INDEX(Forecasts!$X$10:$AD$27,MATCH(Interface!$B27,Forecasts!$B$10:$B$27,0),MATCH(Interface!$C27,Forecasts!$X$8:$AD$8,0))</f>
        <v>1162286.7857142857</v>
      </c>
      <c r="E27" s="118">
        <f>INDEX(Forecasts!$X$36:$AD$53,MATCH(Interface!$B27,Forecasts!$B$36:$B$53,0),MATCH(Interface!$C27,Forecasts!$X$34:$AD$34,0))</f>
        <v>14017.863285714286</v>
      </c>
      <c r="F27" s="96">
        <f>INDEX(Forecasts!$X$114:$AD$131,MATCH(Interface!$B27,Forecasts!$B$114:$B$131,0),MATCH(Interface!$C27,Forecasts!$X$112:$AD$112,0))</f>
        <v>90.524300445591578</v>
      </c>
      <c r="G27" s="96">
        <f>INDEX(Forecasts!$X$140:$AD$157,MATCH(Interface!$B27,Forecasts!$B$140:$B$157,0),MATCH(Interface!$C27,Forecasts!$X$138:$AD$138,0))</f>
        <v>4.4698810437592149</v>
      </c>
      <c r="H27" s="98">
        <f>INDEX(Forecasts!$X$192:$AD$209,MATCH(Interface!$B27,Forecasts!$B$192:$B$209,0),MATCH(Interface!$C27,Forecasts!$X$190:$AD$190,0))</f>
        <v>1.2222499951753738E-2</v>
      </c>
      <c r="I27" s="118">
        <f>INDEX(Forecasts!$X$218:$AD$235,MATCH(Interface!$B27,Forecasts!$B$218:$B$235,0),MATCH(Interface!$C27,Forecasts!$X$216:$AD$216,0))</f>
        <v>1918.7077796788169</v>
      </c>
    </row>
    <row r="28" spans="1:9">
      <c r="A28" s="39" t="str">
        <f t="shared" si="0"/>
        <v>SRN22</v>
      </c>
      <c r="B28" s="39" t="s">
        <v>24</v>
      </c>
      <c r="C28" s="39" t="s">
        <v>18</v>
      </c>
      <c r="D28" s="118">
        <f>INDEX(Forecasts!$X$10:$AD$27,MATCH(Interface!$B28,Forecasts!$B$10:$B$27,0),MATCH(Interface!$C28,Forecasts!$X$8:$AD$8,0))</f>
        <v>1175843.9642857143</v>
      </c>
      <c r="E28" s="118">
        <f>INDEX(Forecasts!$X$36:$AD$53,MATCH(Interface!$B28,Forecasts!$B$36:$B$53,0),MATCH(Interface!$C28,Forecasts!$X$34:$AD$34,0))</f>
        <v>14050.857535714285</v>
      </c>
      <c r="F28" s="96">
        <f>INDEX(Forecasts!$X$114:$AD$131,MATCH(Interface!$B28,Forecasts!$B$114:$B$131,0),MATCH(Interface!$C28,Forecasts!$X$112:$AD$112,0))</f>
        <v>91.335376474203059</v>
      </c>
      <c r="G28" s="96">
        <f>INDEX(Forecasts!$X$140:$AD$157,MATCH(Interface!$B28,Forecasts!$B$140:$B$157,0),MATCH(Interface!$C28,Forecasts!$X$138:$AD$138,0))</f>
        <v>4.4698810437592149</v>
      </c>
      <c r="H28" s="98">
        <f>INDEX(Forecasts!$X$192:$AD$209,MATCH(Interface!$B28,Forecasts!$B$192:$B$209,0),MATCH(Interface!$C28,Forecasts!$X$190:$AD$190,0))</f>
        <v>1.219379905445917E-2</v>
      </c>
      <c r="I28" s="118">
        <f>INDEX(Forecasts!$X$218:$AD$235,MATCH(Interface!$B28,Forecasts!$B$218:$B$235,0),MATCH(Interface!$C28,Forecasts!$X$216:$AD$216,0))</f>
        <v>1927.6254628279496</v>
      </c>
    </row>
    <row r="29" spans="1:9">
      <c r="A29" s="39" t="str">
        <f t="shared" si="0"/>
        <v>SRN23</v>
      </c>
      <c r="B29" s="39" t="s">
        <v>24</v>
      </c>
      <c r="C29" s="39" t="s">
        <v>19</v>
      </c>
      <c r="D29" s="118">
        <f>INDEX(Forecasts!$X$10:$AD$27,MATCH(Interface!$B29,Forecasts!$B$10:$B$27,0),MATCH(Interface!$C29,Forecasts!$X$8:$AD$8,0))</f>
        <v>1189401.142857143</v>
      </c>
      <c r="E29" s="118">
        <f>INDEX(Forecasts!$X$36:$AD$53,MATCH(Interface!$B29,Forecasts!$B$36:$B$53,0),MATCH(Interface!$C29,Forecasts!$X$34:$AD$34,0))</f>
        <v>14083.851785714285</v>
      </c>
      <c r="F29" s="96">
        <f>INDEX(Forecasts!$X$114:$AD$131,MATCH(Interface!$B29,Forecasts!$B$114:$B$131,0),MATCH(Interface!$C29,Forecasts!$X$112:$AD$112,0))</f>
        <v>92.147749741463485</v>
      </c>
      <c r="G29" s="96">
        <f>INDEX(Forecasts!$X$140:$AD$157,MATCH(Interface!$B29,Forecasts!$B$140:$B$157,0),MATCH(Interface!$C29,Forecasts!$X$138:$AD$138,0))</f>
        <v>4.4698810437592149</v>
      </c>
      <c r="H29" s="98">
        <f>INDEX(Forecasts!$X$192:$AD$209,MATCH(Interface!$B29,Forecasts!$B$192:$B$209,0),MATCH(Interface!$C29,Forecasts!$X$190:$AD$190,0))</f>
        <v>1.2165232632391261E-2</v>
      </c>
      <c r="I29" s="118">
        <f>INDEX(Forecasts!$X$218:$AD$235,MATCH(Interface!$B29,Forecasts!$B$218:$B$235,0),MATCH(Interface!$C29,Forecasts!$X$216:$AD$216,0))</f>
        <v>1937.3729156498162</v>
      </c>
    </row>
    <row r="30" spans="1:9">
      <c r="A30" s="39" t="str">
        <f t="shared" si="0"/>
        <v>SRN24</v>
      </c>
      <c r="B30" s="39" t="s">
        <v>24</v>
      </c>
      <c r="C30" s="39" t="s">
        <v>20</v>
      </c>
      <c r="D30" s="118">
        <f>INDEX(Forecasts!$X$10:$AD$27,MATCH(Interface!$B30,Forecasts!$B$10:$B$27,0),MATCH(Interface!$C30,Forecasts!$X$8:$AD$8,0))</f>
        <v>1202958.3214285714</v>
      </c>
      <c r="E30" s="118">
        <f>INDEX(Forecasts!$X$36:$AD$53,MATCH(Interface!$B30,Forecasts!$B$36:$B$53,0),MATCH(Interface!$C30,Forecasts!$X$34:$AD$34,0))</f>
        <v>14116.846035714285</v>
      </c>
      <c r="F30" s="96">
        <f>INDEX(Forecasts!$X$114:$AD$131,MATCH(Interface!$B30,Forecasts!$B$114:$B$131,0),MATCH(Interface!$C30,Forecasts!$X$112:$AD$112,0))</f>
        <v>92.961423362077653</v>
      </c>
      <c r="G30" s="96">
        <f>INDEX(Forecasts!$X$140:$AD$157,MATCH(Interface!$B30,Forecasts!$B$140:$B$157,0),MATCH(Interface!$C30,Forecasts!$X$138:$AD$138,0))</f>
        <v>4.4698810437592149</v>
      </c>
      <c r="H30" s="98">
        <f>INDEX(Forecasts!$X$192:$AD$209,MATCH(Interface!$B30,Forecasts!$B$192:$B$209,0),MATCH(Interface!$C30,Forecasts!$X$190:$AD$190,0))</f>
        <v>1.2136799742653297E-2</v>
      </c>
      <c r="I30" s="118">
        <f>INDEX(Forecasts!$X$218:$AD$235,MATCH(Interface!$B30,Forecasts!$B$218:$B$235,0),MATCH(Interface!$C30,Forecasts!$X$216:$AD$216,0))</f>
        <v>1946.7024938942793</v>
      </c>
    </row>
    <row r="31" spans="1:9">
      <c r="A31" s="39" t="str">
        <f t="shared" si="0"/>
        <v>SRN25</v>
      </c>
      <c r="B31" s="39" t="s">
        <v>24</v>
      </c>
      <c r="C31" s="39" t="s">
        <v>21</v>
      </c>
      <c r="D31" s="118">
        <f>INDEX(Forecasts!$X$10:$AD$27,MATCH(Interface!$B31,Forecasts!$B$10:$B$27,0),MATCH(Interface!$C31,Forecasts!$X$8:$AD$8,0))</f>
        <v>1216515.5</v>
      </c>
      <c r="E31" s="118">
        <f>INDEX(Forecasts!$X$36:$AD$53,MATCH(Interface!$B31,Forecasts!$B$36:$B$53,0),MATCH(Interface!$C31,Forecasts!$X$34:$AD$34,0))</f>
        <v>14149.840285714286</v>
      </c>
      <c r="F31" s="96">
        <f>INDEX(Forecasts!$X$114:$AD$131,MATCH(Interface!$B31,Forecasts!$B$114:$B$131,0),MATCH(Interface!$C31,Forecasts!$X$112:$AD$112,0))</f>
        <v>93.776400460729761</v>
      </c>
      <c r="G31" s="96">
        <f>INDEX(Forecasts!$X$140:$AD$157,MATCH(Interface!$B31,Forecasts!$B$140:$B$157,0),MATCH(Interface!$C31,Forecasts!$X$138:$AD$138,0))</f>
        <v>4.4698810437592149</v>
      </c>
      <c r="H31" s="98">
        <f>INDEX(Forecasts!$X$192:$AD$209,MATCH(Interface!$B31,Forecasts!$B$192:$B$209,0),MATCH(Interface!$C31,Forecasts!$X$190:$AD$190,0))</f>
        <v>1.2108499451143057E-2</v>
      </c>
      <c r="I31" s="118">
        <f>INDEX(Forecasts!$X$218:$AD$235,MATCH(Interface!$B31,Forecasts!$B$218:$B$235,0),MATCH(Interface!$C31,Forecasts!$X$216:$AD$216,0))</f>
        <v>1957.2450434340867</v>
      </c>
    </row>
    <row r="32" spans="1:9">
      <c r="A32" s="39" t="str">
        <f>B32&amp;RIGHT(C32,2)</f>
        <v>SVH19</v>
      </c>
      <c r="B32" s="39" t="s">
        <v>68</v>
      </c>
      <c r="C32" s="39" t="s">
        <v>15</v>
      </c>
      <c r="D32" s="118">
        <f>INDEX(Forecasts!$X$10:$AD$27,MATCH(Interface!$B32,Forecasts!$B$10:$B$27,0),MATCH(Interface!$C32,Forecasts!$X$8:$AD$8,0))</f>
        <v>3722705.5714285709</v>
      </c>
      <c r="E32" s="118">
        <f>INDEX(Forecasts!$X$36:$AD$53,MATCH(Interface!$B32,Forecasts!$B$36:$B$53,0),MATCH(Interface!$C32,Forecasts!$X$34:$AD$34,0))</f>
        <v>49405.299766059848</v>
      </c>
      <c r="F32" s="96">
        <f>INDEX(Forecasts!$X$114:$AD$131,MATCH(Interface!$B32,Forecasts!$B$114:$B$131,0),MATCH(Interface!$C32,Forecasts!$X$112:$AD$112,0))</f>
        <v>91.360776793040117</v>
      </c>
      <c r="G32" s="96">
        <f>INDEX(Forecasts!$X$140:$AD$157,MATCH(Interface!$B32,Forecasts!$B$140:$B$157,0),MATCH(Interface!$C32,Forecasts!$X$138:$AD$138,0))</f>
        <v>4.455912849327194</v>
      </c>
      <c r="H32" s="98">
        <f>INDEX(Forecasts!$X$192:$AD$209,MATCH(Interface!$B32,Forecasts!$B$192:$B$209,0),MATCH(Interface!$C32,Forecasts!$X$190:$AD$190,0))</f>
        <v>1.5045619333413781E-2</v>
      </c>
      <c r="I32" s="118">
        <f>INDEX(Forecasts!$X$218:$AD$235,MATCH(Interface!$B32,Forecasts!$B$218:$B$235,0),MATCH(Interface!$C32,Forecasts!$X$216:$AD$216,0))</f>
        <v>1947.7957570607637</v>
      </c>
    </row>
    <row r="33" spans="1:9">
      <c r="A33" s="39" t="str">
        <f t="shared" ref="A33:A38" si="1">B33&amp;RIGHT(C33,2)</f>
        <v>SVH20</v>
      </c>
      <c r="B33" s="39" t="s">
        <v>68</v>
      </c>
      <c r="C33" s="39" t="s">
        <v>16</v>
      </c>
      <c r="D33" s="118">
        <f>INDEX(Forecasts!$X$10:$AD$27,MATCH(Interface!$B33,Forecasts!$B$10:$B$27,0),MATCH(Interface!$C33,Forecasts!$X$8:$AD$8,0))</f>
        <v>3745529.5357142854</v>
      </c>
      <c r="E33" s="118">
        <f>INDEX(Forecasts!$X$36:$AD$53,MATCH(Interface!$B33,Forecasts!$B$36:$B$53,0),MATCH(Interface!$C33,Forecasts!$X$34:$AD$34,0))</f>
        <v>49505.376564996026</v>
      </c>
      <c r="F33" s="96">
        <f>INDEX(Forecasts!$X$114:$AD$131,MATCH(Interface!$B33,Forecasts!$B$114:$B$131,0),MATCH(Interface!$C33,Forecasts!$X$112:$AD$112,0))</f>
        <v>92.415491359769248</v>
      </c>
      <c r="G33" s="96">
        <f>INDEX(Forecasts!$X$140:$AD$157,MATCH(Interface!$B33,Forecasts!$B$140:$B$157,0),MATCH(Interface!$C33,Forecasts!$X$138:$AD$138,0))</f>
        <v>4.455912849327194</v>
      </c>
      <c r="H33" s="98">
        <f>INDEX(Forecasts!$X$192:$AD$209,MATCH(Interface!$B33,Forecasts!$B$192:$B$209,0),MATCH(Interface!$C33,Forecasts!$X$190:$AD$190,0))</f>
        <v>1.5015204103283707E-2</v>
      </c>
      <c r="I33" s="118">
        <f>INDEX(Forecasts!$X$218:$AD$235,MATCH(Interface!$B33,Forecasts!$B$218:$B$235,0),MATCH(Interface!$C33,Forecasts!$X$216:$AD$216,0))</f>
        <v>1963.8259173248364</v>
      </c>
    </row>
    <row r="34" spans="1:9">
      <c r="A34" s="39" t="str">
        <f t="shared" si="1"/>
        <v>SVH21</v>
      </c>
      <c r="B34" s="39" t="s">
        <v>68</v>
      </c>
      <c r="C34" s="39" t="s">
        <v>17</v>
      </c>
      <c r="D34" s="118">
        <f>INDEX(Forecasts!$X$10:$AD$27,MATCH(Interface!$B34,Forecasts!$B$10:$B$27,0),MATCH(Interface!$C34,Forecasts!$X$8:$AD$8,0))</f>
        <v>3768353.4999999995</v>
      </c>
      <c r="E34" s="118">
        <f>INDEX(Forecasts!$X$36:$AD$53,MATCH(Interface!$B34,Forecasts!$B$36:$B$53,0),MATCH(Interface!$C34,Forecasts!$X$34:$AD$34,0))</f>
        <v>49605.453363932204</v>
      </c>
      <c r="F34" s="96">
        <f>INDEX(Forecasts!$X$114:$AD$131,MATCH(Interface!$B34,Forecasts!$B$114:$B$131,0),MATCH(Interface!$C34,Forecasts!$X$112:$AD$112,0))</f>
        <v>93.453356961036377</v>
      </c>
      <c r="G34" s="96">
        <f>INDEX(Forecasts!$X$140:$AD$157,MATCH(Interface!$B34,Forecasts!$B$140:$B$157,0),MATCH(Interface!$C34,Forecasts!$X$138:$AD$138,0))</f>
        <v>4.455912849327194</v>
      </c>
      <c r="H34" s="98">
        <f>INDEX(Forecasts!$X$192:$AD$209,MATCH(Interface!$B34,Forecasts!$B$192:$B$209,0),MATCH(Interface!$C34,Forecasts!$X$190:$AD$190,0))</f>
        <v>1.4984911595905424E-2</v>
      </c>
      <c r="I34" s="118">
        <f>INDEX(Forecasts!$X$218:$AD$235,MATCH(Interface!$B34,Forecasts!$B$218:$B$235,0),MATCH(Interface!$C34,Forecasts!$X$216:$AD$216,0))</f>
        <v>1978.030001570718</v>
      </c>
    </row>
    <row r="35" spans="1:9">
      <c r="A35" s="39" t="str">
        <f t="shared" si="1"/>
        <v>SVH22</v>
      </c>
      <c r="B35" s="39" t="s">
        <v>68</v>
      </c>
      <c r="C35" s="39" t="s">
        <v>18</v>
      </c>
      <c r="D35" s="118">
        <f>INDEX(Forecasts!$X$10:$AD$27,MATCH(Interface!$B35,Forecasts!$B$10:$B$27,0),MATCH(Interface!$C35,Forecasts!$X$8:$AD$8,0))</f>
        <v>3791177.4642857136</v>
      </c>
      <c r="E35" s="118">
        <f>INDEX(Forecasts!$X$36:$AD$53,MATCH(Interface!$B35,Forecasts!$B$36:$B$53,0),MATCH(Interface!$C35,Forecasts!$X$34:$AD$34,0))</f>
        <v>49705.530162868388</v>
      </c>
      <c r="F35" s="96">
        <f>INDEX(Forecasts!$X$114:$AD$131,MATCH(Interface!$B35,Forecasts!$B$114:$B$131,0),MATCH(Interface!$C35,Forecasts!$X$112:$AD$112,0))</f>
        <v>94.474774138478935</v>
      </c>
      <c r="G35" s="96">
        <f>INDEX(Forecasts!$X$140:$AD$157,MATCH(Interface!$B35,Forecasts!$B$140:$B$157,0),MATCH(Interface!$C35,Forecasts!$X$138:$AD$138,0))</f>
        <v>4.455912849327194</v>
      </c>
      <c r="H35" s="98">
        <f>INDEX(Forecasts!$X$192:$AD$209,MATCH(Interface!$B35,Forecasts!$B$192:$B$209,0),MATCH(Interface!$C35,Forecasts!$X$190:$AD$190,0))</f>
        <v>1.4954741070011301E-2</v>
      </c>
      <c r="I35" s="118">
        <f>INDEX(Forecasts!$X$218:$AD$235,MATCH(Interface!$B35,Forecasts!$B$218:$B$235,0),MATCH(Interface!$C35,Forecasts!$X$216:$AD$216,0))</f>
        <v>1990.517925152883</v>
      </c>
    </row>
    <row r="36" spans="1:9">
      <c r="A36" s="39" t="str">
        <f t="shared" si="1"/>
        <v>SVH23</v>
      </c>
      <c r="B36" s="39" t="s">
        <v>68</v>
      </c>
      <c r="C36" s="39" t="s">
        <v>19</v>
      </c>
      <c r="D36" s="118">
        <f>INDEX(Forecasts!$X$10:$AD$27,MATCH(Interface!$B36,Forecasts!$B$10:$B$27,0),MATCH(Interface!$C36,Forecasts!$X$8:$AD$8,0))</f>
        <v>3814001.4285714282</v>
      </c>
      <c r="E36" s="118">
        <f>INDEX(Forecasts!$X$36:$AD$53,MATCH(Interface!$B36,Forecasts!$B$36:$B$53,0),MATCH(Interface!$C36,Forecasts!$X$34:$AD$34,0))</f>
        <v>49805.606961804566</v>
      </c>
      <c r="F36" s="96">
        <f>INDEX(Forecasts!$X$114:$AD$131,MATCH(Interface!$B36,Forecasts!$B$114:$B$131,0),MATCH(Interface!$C36,Forecasts!$X$112:$AD$112,0))</f>
        <v>95.480130837724928</v>
      </c>
      <c r="G36" s="96">
        <f>INDEX(Forecasts!$X$140:$AD$157,MATCH(Interface!$B36,Forecasts!$B$140:$B$157,0),MATCH(Interface!$C36,Forecasts!$X$138:$AD$138,0))</f>
        <v>4.455912849327194</v>
      </c>
      <c r="H36" s="98">
        <f>INDEX(Forecasts!$X$192:$AD$209,MATCH(Interface!$B36,Forecasts!$B$192:$B$209,0),MATCH(Interface!$C36,Forecasts!$X$190:$AD$190,0))</f>
        <v>1.4924691790291572E-2</v>
      </c>
      <c r="I36" s="118">
        <f>INDEX(Forecasts!$X$218:$AD$235,MATCH(Interface!$B36,Forecasts!$B$218:$B$235,0),MATCH(Interface!$C36,Forecasts!$X$216:$AD$216,0))</f>
        <v>2002.9547150792271</v>
      </c>
    </row>
    <row r="37" spans="1:9">
      <c r="A37" s="39" t="str">
        <f t="shared" si="1"/>
        <v>SVH24</v>
      </c>
      <c r="B37" s="39" t="s">
        <v>68</v>
      </c>
      <c r="C37" s="39" t="s">
        <v>20</v>
      </c>
      <c r="D37" s="118">
        <f>INDEX(Forecasts!$X$10:$AD$27,MATCH(Interface!$B37,Forecasts!$B$10:$B$27,0),MATCH(Interface!$C37,Forecasts!$X$8:$AD$8,0))</f>
        <v>3836825.3928571423</v>
      </c>
      <c r="E37" s="118">
        <f>INDEX(Forecasts!$X$36:$AD$53,MATCH(Interface!$B37,Forecasts!$B$36:$B$53,0),MATCH(Interface!$C37,Forecasts!$X$34:$AD$34,0))</f>
        <v>49905.683760740743</v>
      </c>
      <c r="F37" s="96">
        <f>INDEX(Forecasts!$X$114:$AD$131,MATCH(Interface!$B37,Forecasts!$B$114:$B$131,0),MATCH(Interface!$C37,Forecasts!$X$112:$AD$112,0))</f>
        <v>96.469802899670725</v>
      </c>
      <c r="G37" s="96">
        <f>INDEX(Forecasts!$X$140:$AD$157,MATCH(Interface!$B37,Forecasts!$B$140:$B$157,0),MATCH(Interface!$C37,Forecasts!$X$138:$AD$138,0))</f>
        <v>4.455912849327194</v>
      </c>
      <c r="H37" s="98">
        <f>INDEX(Forecasts!$X$192:$AD$209,MATCH(Interface!$B37,Forecasts!$B$192:$B$209,0),MATCH(Interface!$C37,Forecasts!$X$190:$AD$190,0))</f>
        <v>1.4894763027334588E-2</v>
      </c>
      <c r="I37" s="118">
        <f>INDEX(Forecasts!$X$218:$AD$235,MATCH(Interface!$B37,Forecasts!$B$218:$B$235,0),MATCH(Interface!$C37,Forecasts!$X$216:$AD$216,0))</f>
        <v>2015.3054429080898</v>
      </c>
    </row>
    <row r="38" spans="1:9">
      <c r="A38" s="39" t="str">
        <f t="shared" si="1"/>
        <v>SVH25</v>
      </c>
      <c r="B38" s="39" t="s">
        <v>68</v>
      </c>
      <c r="C38" s="39" t="s">
        <v>21</v>
      </c>
      <c r="D38" s="118">
        <f>INDEX(Forecasts!$X$10:$AD$27,MATCH(Interface!$B38,Forecasts!$B$10:$B$27,0),MATCH(Interface!$C38,Forecasts!$X$8:$AD$8,0))</f>
        <v>3859649.3571428563</v>
      </c>
      <c r="E38" s="118">
        <f>INDEX(Forecasts!$X$36:$AD$53,MATCH(Interface!$B38,Forecasts!$B$36:$B$53,0),MATCH(Interface!$C38,Forecasts!$X$34:$AD$34,0))</f>
        <v>50005.760559676921</v>
      </c>
      <c r="F38" s="96">
        <f>INDEX(Forecasts!$X$114:$AD$131,MATCH(Interface!$B38,Forecasts!$B$114:$B$131,0),MATCH(Interface!$C38,Forecasts!$X$112:$AD$112,0))</f>
        <v>97.444154528943827</v>
      </c>
      <c r="G38" s="96">
        <f>INDEX(Forecasts!$X$140:$AD$157,MATCH(Interface!$B38,Forecasts!$B$140:$B$157,0),MATCH(Interface!$C38,Forecasts!$X$138:$AD$138,0))</f>
        <v>4.455912849327194</v>
      </c>
      <c r="H38" s="98">
        <f>INDEX(Forecasts!$X$192:$AD$209,MATCH(Interface!$B38,Forecasts!$B$192:$B$209,0),MATCH(Interface!$C38,Forecasts!$X$190:$AD$190,0))</f>
        <v>1.4864954057567801E-2</v>
      </c>
      <c r="I38" s="118">
        <f>INDEX(Forecasts!$X$218:$AD$235,MATCH(Interface!$B38,Forecasts!$B$218:$B$235,0),MATCH(Interface!$C38,Forecasts!$X$216:$AD$216,0))</f>
        <v>2028.0454146138507</v>
      </c>
    </row>
    <row r="39" spans="1:9">
      <c r="A39" s="39" t="str">
        <f t="shared" si="0"/>
        <v>SVT19</v>
      </c>
      <c r="B39" s="39" t="s">
        <v>25</v>
      </c>
      <c r="C39" s="39" t="s">
        <v>15</v>
      </c>
      <c r="D39" s="118">
        <f>INDEX(Forecasts!$X$10:$AD$27,MATCH(Interface!$B39,Forecasts!$B$10:$B$27,0),MATCH(Interface!$C39,Forecasts!$X$8:$AD$8,0))</f>
        <v>3593850.9999999995</v>
      </c>
      <c r="E39" s="118">
        <f>INDEX(Forecasts!$X$36:$AD$53,MATCH(Interface!$B39,Forecasts!$B$36:$B$53,0),MATCH(Interface!$C39,Forecasts!$X$34:$AD$34,0))</f>
        <v>47363.920337488438</v>
      </c>
      <c r="F39" s="96">
        <f>INDEX(Forecasts!$X$114:$AD$131,MATCH(Interface!$B39,Forecasts!$B$114:$B$131,0),MATCH(Interface!$C39,Forecasts!$X$112:$AD$112,0))</f>
        <v>91.017317783271537</v>
      </c>
      <c r="G39" s="96">
        <f>INDEX(Forecasts!$X$140:$AD$157,MATCH(Interface!$B39,Forecasts!$B$140:$B$157,0),MATCH(Interface!$C39,Forecasts!$X$138:$AD$138,0))</f>
        <v>4.4412627020037529</v>
      </c>
      <c r="H39" s="98">
        <f>INDEX(Forecasts!$X$192:$AD$209,MATCH(Interface!$B39,Forecasts!$B$192:$B$209,0),MATCH(Interface!$C39,Forecasts!$X$190:$AD$190,0))</f>
        <v>1.4948086960606163E-2</v>
      </c>
      <c r="I39" s="118">
        <f>INDEX(Forecasts!$X$218:$AD$235,MATCH(Interface!$B39,Forecasts!$B$218:$B$235,0),MATCH(Interface!$C39,Forecasts!$X$216:$AD$216,0))</f>
        <v>1947.7957570607637</v>
      </c>
    </row>
    <row r="40" spans="1:9">
      <c r="A40" s="39" t="str">
        <f t="shared" si="0"/>
        <v>SVT20</v>
      </c>
      <c r="B40" s="39" t="s">
        <v>25</v>
      </c>
      <c r="C40" s="39" t="s">
        <v>16</v>
      </c>
      <c r="D40" s="118">
        <f>INDEX(Forecasts!$X$10:$AD$27,MATCH(Interface!$B40,Forecasts!$B$10:$B$27,0),MATCH(Interface!$C40,Forecasts!$X$8:$AD$8,0))</f>
        <v>3615885.8214285709</v>
      </c>
      <c r="E40" s="118">
        <f>INDEX(Forecasts!$X$36:$AD$53,MATCH(Interface!$B40,Forecasts!$B$36:$B$53,0),MATCH(Interface!$C40,Forecasts!$X$34:$AD$34,0))</f>
        <v>47457.316285710331</v>
      </c>
      <c r="F40" s="96">
        <f>INDEX(Forecasts!$X$114:$AD$131,MATCH(Interface!$B40,Forecasts!$B$114:$B$131,0),MATCH(Interface!$C40,Forecasts!$X$112:$AD$112,0))</f>
        <v>92.079198520744015</v>
      </c>
      <c r="G40" s="96">
        <f>INDEX(Forecasts!$X$140:$AD$157,MATCH(Interface!$B40,Forecasts!$B$140:$B$157,0),MATCH(Interface!$C40,Forecasts!$X$138:$AD$138,0))</f>
        <v>4.4412627020037529</v>
      </c>
      <c r="H40" s="98">
        <f>INDEX(Forecasts!$X$192:$AD$209,MATCH(Interface!$B40,Forecasts!$B$192:$B$209,0),MATCH(Interface!$C40,Forecasts!$X$190:$AD$190,0))</f>
        <v>1.4918669141288608E-2</v>
      </c>
      <c r="I40" s="118">
        <f>INDEX(Forecasts!$X$218:$AD$235,MATCH(Interface!$B40,Forecasts!$B$218:$B$235,0),MATCH(Interface!$C40,Forecasts!$X$216:$AD$216,0))</f>
        <v>1963.8259173248364</v>
      </c>
    </row>
    <row r="41" spans="1:9">
      <c r="A41" s="39" t="str">
        <f t="shared" si="0"/>
        <v>SVT21</v>
      </c>
      <c r="B41" s="39" t="s">
        <v>25</v>
      </c>
      <c r="C41" s="39" t="s">
        <v>17</v>
      </c>
      <c r="D41" s="118">
        <f>INDEX(Forecasts!$X$10:$AD$27,MATCH(Interface!$B41,Forecasts!$B$10:$B$27,0),MATCH(Interface!$C41,Forecasts!$X$8:$AD$8,0))</f>
        <v>3637920.6428571423</v>
      </c>
      <c r="E41" s="118">
        <f>INDEX(Forecasts!$X$36:$AD$53,MATCH(Interface!$B41,Forecasts!$B$36:$B$53,0),MATCH(Interface!$C41,Forecasts!$X$34:$AD$34,0))</f>
        <v>47550.712233932223</v>
      </c>
      <c r="F41" s="96">
        <f>INDEX(Forecasts!$X$114:$AD$131,MATCH(Interface!$B41,Forecasts!$B$114:$B$131,0),MATCH(Interface!$C41,Forecasts!$X$112:$AD$112,0))</f>
        <v>93.123872607786438</v>
      </c>
      <c r="G41" s="96">
        <f>INDEX(Forecasts!$X$140:$AD$157,MATCH(Interface!$B41,Forecasts!$B$140:$B$157,0),MATCH(Interface!$C41,Forecasts!$X$138:$AD$138,0))</f>
        <v>4.4412627020037529</v>
      </c>
      <c r="H41" s="98">
        <f>INDEX(Forecasts!$X$192:$AD$209,MATCH(Interface!$B41,Forecasts!$B$192:$B$209,0),MATCH(Interface!$C41,Forecasts!$X$190:$AD$190,0))</f>
        <v>1.4889366883021589E-2</v>
      </c>
      <c r="I41" s="118">
        <f>INDEX(Forecasts!$X$218:$AD$235,MATCH(Interface!$B41,Forecasts!$B$218:$B$235,0),MATCH(Interface!$C41,Forecasts!$X$216:$AD$216,0))</f>
        <v>1978.030001570718</v>
      </c>
    </row>
    <row r="42" spans="1:9">
      <c r="A42" s="39" t="str">
        <f t="shared" si="0"/>
        <v>SVT22</v>
      </c>
      <c r="B42" s="39" t="s">
        <v>25</v>
      </c>
      <c r="C42" s="39" t="s">
        <v>18</v>
      </c>
      <c r="D42" s="118">
        <f>INDEX(Forecasts!$X$10:$AD$27,MATCH(Interface!$B42,Forecasts!$B$10:$B$27,0),MATCH(Interface!$C42,Forecasts!$X$8:$AD$8,0))</f>
        <v>3659955.4642857141</v>
      </c>
      <c r="E42" s="118">
        <f>INDEX(Forecasts!$X$36:$AD$53,MATCH(Interface!$B42,Forecasts!$B$36:$B$53,0),MATCH(Interface!$C42,Forecasts!$X$34:$AD$34,0))</f>
        <v>47644.108182154116</v>
      </c>
      <c r="F42" s="96">
        <f>INDEX(Forecasts!$X$114:$AD$131,MATCH(Interface!$B42,Forecasts!$B$114:$B$131,0),MATCH(Interface!$C42,Forecasts!$X$112:$AD$112,0))</f>
        <v>94.151754906463594</v>
      </c>
      <c r="G42" s="96">
        <f>INDEX(Forecasts!$X$140:$AD$157,MATCH(Interface!$B42,Forecasts!$B$140:$B$157,0),MATCH(Interface!$C42,Forecasts!$X$138:$AD$138,0))</f>
        <v>4.4412627020037529</v>
      </c>
      <c r="H42" s="98">
        <f>INDEX(Forecasts!$X$192:$AD$209,MATCH(Interface!$B42,Forecasts!$B$192:$B$209,0),MATCH(Interface!$C42,Forecasts!$X$190:$AD$190,0))</f>
        <v>1.4860179506207927E-2</v>
      </c>
      <c r="I42" s="118">
        <f>INDEX(Forecasts!$X$218:$AD$235,MATCH(Interface!$B42,Forecasts!$B$218:$B$235,0),MATCH(Interface!$C42,Forecasts!$X$216:$AD$216,0))</f>
        <v>1990.517925152883</v>
      </c>
    </row>
    <row r="43" spans="1:9">
      <c r="A43" s="39" t="str">
        <f t="shared" si="0"/>
        <v>SVT23</v>
      </c>
      <c r="B43" s="39" t="s">
        <v>25</v>
      </c>
      <c r="C43" s="39" t="s">
        <v>19</v>
      </c>
      <c r="D43" s="118">
        <f>INDEX(Forecasts!$X$10:$AD$27,MATCH(Interface!$B43,Forecasts!$B$10:$B$27,0),MATCH(Interface!$C43,Forecasts!$X$8:$AD$8,0))</f>
        <v>3681990.2857142854</v>
      </c>
      <c r="E43" s="118">
        <f>INDEX(Forecasts!$X$36:$AD$53,MATCH(Interface!$B43,Forecasts!$B$36:$B$53,0),MATCH(Interface!$C43,Forecasts!$X$34:$AD$34,0))</f>
        <v>47737.504130376015</v>
      </c>
      <c r="F43" s="96">
        <f>INDEX(Forecasts!$X$114:$AD$131,MATCH(Interface!$B43,Forecasts!$B$114:$B$131,0),MATCH(Interface!$C43,Forecasts!$X$112:$AD$112,0))</f>
        <v>95.163247048426044</v>
      </c>
      <c r="G43" s="96">
        <f>INDEX(Forecasts!$X$140:$AD$157,MATCH(Interface!$B43,Forecasts!$B$140:$B$157,0),MATCH(Interface!$C43,Forecasts!$X$138:$AD$138,0))</f>
        <v>4.4412627020037529</v>
      </c>
      <c r="H43" s="98">
        <f>INDEX(Forecasts!$X$192:$AD$209,MATCH(Interface!$B43,Forecasts!$B$192:$B$209,0),MATCH(Interface!$C43,Forecasts!$X$190:$AD$190,0))</f>
        <v>1.4831106336568822E-2</v>
      </c>
      <c r="I43" s="118">
        <f>INDEX(Forecasts!$X$218:$AD$235,MATCH(Interface!$B43,Forecasts!$B$218:$B$235,0),MATCH(Interface!$C43,Forecasts!$X$216:$AD$216,0))</f>
        <v>2002.9547150792271</v>
      </c>
    </row>
    <row r="44" spans="1:9">
      <c r="A44" s="39" t="str">
        <f t="shared" si="0"/>
        <v>SVT24</v>
      </c>
      <c r="B44" s="39" t="s">
        <v>25</v>
      </c>
      <c r="C44" s="39" t="s">
        <v>20</v>
      </c>
      <c r="D44" s="118">
        <f>INDEX(Forecasts!$X$10:$AD$27,MATCH(Interface!$B44,Forecasts!$B$10:$B$27,0),MATCH(Interface!$C44,Forecasts!$X$8:$AD$8,0))</f>
        <v>3704025.1071428568</v>
      </c>
      <c r="E44" s="118">
        <f>INDEX(Forecasts!$X$36:$AD$53,MATCH(Interface!$B44,Forecasts!$B$36:$B$53,0),MATCH(Interface!$C44,Forecasts!$X$34:$AD$34,0))</f>
        <v>47830.900078597908</v>
      </c>
      <c r="F44" s="96">
        <f>INDEX(Forecasts!$X$114:$AD$131,MATCH(Interface!$B44,Forecasts!$B$114:$B$131,0),MATCH(Interface!$C44,Forecasts!$X$112:$AD$112,0))</f>
        <v>96.15873795815439</v>
      </c>
      <c r="G44" s="96">
        <f>INDEX(Forecasts!$X$140:$AD$157,MATCH(Interface!$B44,Forecasts!$B$140:$B$157,0),MATCH(Interface!$C44,Forecasts!$X$138:$AD$138,0))</f>
        <v>4.4412627020037529</v>
      </c>
      <c r="H44" s="98">
        <f>INDEX(Forecasts!$X$192:$AD$209,MATCH(Interface!$B44,Forecasts!$B$192:$B$209,0),MATCH(Interface!$C44,Forecasts!$X$190:$AD$190,0))</f>
        <v>1.4802146705091944E-2</v>
      </c>
      <c r="I44" s="118">
        <f>INDEX(Forecasts!$X$218:$AD$235,MATCH(Interface!$B44,Forecasts!$B$218:$B$235,0),MATCH(Interface!$C44,Forecasts!$X$216:$AD$216,0))</f>
        <v>2015.3054429080898</v>
      </c>
    </row>
    <row r="45" spans="1:9">
      <c r="A45" s="39" t="str">
        <f t="shared" si="0"/>
        <v>SVT25</v>
      </c>
      <c r="B45" s="39" t="s">
        <v>25</v>
      </c>
      <c r="C45" s="39" t="s">
        <v>21</v>
      </c>
      <c r="D45" s="118">
        <f>INDEX(Forecasts!$X$10:$AD$27,MATCH(Interface!$B45,Forecasts!$B$10:$B$27,0),MATCH(Interface!$C45,Forecasts!$X$8:$AD$8,0))</f>
        <v>3726059.9285714282</v>
      </c>
      <c r="E45" s="118">
        <f>INDEX(Forecasts!$X$36:$AD$53,MATCH(Interface!$B45,Forecasts!$B$36:$B$53,0),MATCH(Interface!$C45,Forecasts!$X$34:$AD$34,0))</f>
        <v>47924.2960268198</v>
      </c>
      <c r="F45" s="96">
        <f>INDEX(Forecasts!$X$114:$AD$131,MATCH(Interface!$B45,Forecasts!$B$114:$B$131,0),MATCH(Interface!$C45,Forecasts!$X$112:$AD$112,0))</f>
        <v>97.138604351565888</v>
      </c>
      <c r="G45" s="96">
        <f>INDEX(Forecasts!$X$140:$AD$157,MATCH(Interface!$B45,Forecasts!$B$140:$B$157,0),MATCH(Interface!$C45,Forecasts!$X$138:$AD$138,0))</f>
        <v>4.4412627020037529</v>
      </c>
      <c r="H45" s="98">
        <f>INDEX(Forecasts!$X$192:$AD$209,MATCH(Interface!$B45,Forecasts!$B$192:$B$209,0),MATCH(Interface!$C45,Forecasts!$X$190:$AD$190,0))</f>
        <v>1.4773299947980103E-2</v>
      </c>
      <c r="I45" s="118">
        <f>INDEX(Forecasts!$X$218:$AD$235,MATCH(Interface!$B45,Forecasts!$B$218:$B$235,0),MATCH(Interface!$C45,Forecasts!$X$216:$AD$216,0))</f>
        <v>2028.0454146138507</v>
      </c>
    </row>
    <row r="46" spans="1:9">
      <c r="A46" s="39" t="str">
        <f t="shared" si="0"/>
        <v>SWB19</v>
      </c>
      <c r="B46" s="39" t="s">
        <v>26</v>
      </c>
      <c r="C46" s="39" t="s">
        <v>15</v>
      </c>
      <c r="D46" s="118">
        <f>INDEX(Forecasts!$X$10:$AD$27,MATCH(Interface!$B46,Forecasts!$B$10:$B$27,0),MATCH(Interface!$C46,Forecasts!$X$8:$AD$8,0))</f>
        <v>1049617.4628571428</v>
      </c>
      <c r="E46" s="118">
        <f>INDEX(Forecasts!$X$36:$AD$53,MATCH(Interface!$B46,Forecasts!$B$36:$B$53,0),MATCH(Interface!$C46,Forecasts!$X$34:$AD$34,0))</f>
        <v>18401.131428571429</v>
      </c>
      <c r="F46" s="96">
        <f>INDEX(Forecasts!$X$114:$AD$131,MATCH(Interface!$B46,Forecasts!$B$114:$B$131,0),MATCH(Interface!$C46,Forecasts!$X$112:$AD$112,0))</f>
        <v>96.744749979998943</v>
      </c>
      <c r="G46" s="96">
        <f>INDEX(Forecasts!$X$140:$AD$157,MATCH(Interface!$B46,Forecasts!$B$140:$B$157,0),MATCH(Interface!$C46,Forecasts!$X$138:$AD$138,0))</f>
        <v>4.9411445479807092</v>
      </c>
      <c r="H46" s="98">
        <f>INDEX(Forecasts!$X$192:$AD$209,MATCH(Interface!$B46,Forecasts!$B$192:$B$209,0),MATCH(Interface!$C46,Forecasts!$X$190:$AD$190,0))</f>
        <v>1.3948417664586672E-2</v>
      </c>
      <c r="I46" s="118">
        <f>INDEX(Forecasts!$X$218:$AD$235,MATCH(Interface!$B46,Forecasts!$B$218:$B$235,0),MATCH(Interface!$C46,Forecasts!$X$216:$AD$216,0))</f>
        <v>1166.956584810812</v>
      </c>
    </row>
    <row r="47" spans="1:9">
      <c r="A47" s="39" t="str">
        <f t="shared" si="0"/>
        <v>SWB20</v>
      </c>
      <c r="B47" s="39" t="s">
        <v>26</v>
      </c>
      <c r="C47" s="39" t="s">
        <v>16</v>
      </c>
      <c r="D47" s="118">
        <f>INDEX(Forecasts!$X$10:$AD$27,MATCH(Interface!$B47,Forecasts!$B$10:$B$27,0),MATCH(Interface!$C47,Forecasts!$X$8:$AD$8,0))</f>
        <v>1058472.5828571427</v>
      </c>
      <c r="E47" s="118">
        <f>INDEX(Forecasts!$X$36:$AD$53,MATCH(Interface!$B47,Forecasts!$B$36:$B$53,0),MATCH(Interface!$C47,Forecasts!$X$34:$AD$34,0))</f>
        <v>18472.254285714287</v>
      </c>
      <c r="F47" s="96">
        <f>INDEX(Forecasts!$X$114:$AD$131,MATCH(Interface!$B47,Forecasts!$B$114:$B$131,0),MATCH(Interface!$C47,Forecasts!$X$112:$AD$112,0))</f>
        <v>96.7249849607296</v>
      </c>
      <c r="G47" s="96">
        <f>INDEX(Forecasts!$X$140:$AD$157,MATCH(Interface!$B47,Forecasts!$B$140:$B$157,0),MATCH(Interface!$C47,Forecasts!$X$138:$AD$138,0))</f>
        <v>4.9411445479807092</v>
      </c>
      <c r="H47" s="98">
        <f>INDEX(Forecasts!$X$192:$AD$209,MATCH(Interface!$B47,Forecasts!$B$192:$B$209,0),MATCH(Interface!$C47,Forecasts!$X$190:$AD$190,0))</f>
        <v>1.3894712724107666E-2</v>
      </c>
      <c r="I47" s="118">
        <f>INDEX(Forecasts!$X$218:$AD$235,MATCH(Interface!$B47,Forecasts!$B$218:$B$235,0),MATCH(Interface!$C47,Forecasts!$X$216:$AD$216,0))</f>
        <v>1173.2701193702951</v>
      </c>
    </row>
    <row r="48" spans="1:9">
      <c r="A48" s="39" t="str">
        <f t="shared" si="0"/>
        <v>SWB21</v>
      </c>
      <c r="B48" s="39" t="s">
        <v>26</v>
      </c>
      <c r="C48" s="39" t="s">
        <v>17</v>
      </c>
      <c r="D48" s="118">
        <f>INDEX(Forecasts!$X$10:$AD$27,MATCH(Interface!$B48,Forecasts!$B$10:$B$27,0),MATCH(Interface!$C48,Forecasts!$X$8:$AD$8,0))</f>
        <v>1067327.7028571428</v>
      </c>
      <c r="E48" s="118">
        <f>INDEX(Forecasts!$X$36:$AD$53,MATCH(Interface!$B48,Forecasts!$B$36:$B$53,0),MATCH(Interface!$C48,Forecasts!$X$34:$AD$34,0))</f>
        <v>18543.377142857145</v>
      </c>
      <c r="F48" s="96">
        <f>INDEX(Forecasts!$X$114:$AD$131,MATCH(Interface!$B48,Forecasts!$B$114:$B$131,0),MATCH(Interface!$C48,Forecasts!$X$112:$AD$112,0))</f>
        <v>96.70553174741778</v>
      </c>
      <c r="G48" s="96">
        <f>INDEX(Forecasts!$X$140:$AD$157,MATCH(Interface!$B48,Forecasts!$B$140:$B$157,0),MATCH(Interface!$C48,Forecasts!$X$138:$AD$138,0))</f>
        <v>4.9411445479807092</v>
      </c>
      <c r="H48" s="98">
        <f>INDEX(Forecasts!$X$192:$AD$209,MATCH(Interface!$B48,Forecasts!$B$192:$B$209,0),MATCH(Interface!$C48,Forecasts!$X$190:$AD$190,0))</f>
        <v>1.3841419752686955E-2</v>
      </c>
      <c r="I48" s="118">
        <f>INDEX(Forecasts!$X$218:$AD$235,MATCH(Interface!$B48,Forecasts!$B$218:$B$235,0),MATCH(Interface!$C48,Forecasts!$X$216:$AD$216,0))</f>
        <v>1178.0825934159802</v>
      </c>
    </row>
    <row r="49" spans="1:9">
      <c r="A49" s="39" t="str">
        <f t="shared" si="0"/>
        <v>SWB22</v>
      </c>
      <c r="B49" s="39" t="s">
        <v>26</v>
      </c>
      <c r="C49" s="39" t="s">
        <v>18</v>
      </c>
      <c r="D49" s="118">
        <f>INDEX(Forecasts!$X$10:$AD$27,MATCH(Interface!$B49,Forecasts!$B$10:$B$27,0),MATCH(Interface!$C49,Forecasts!$X$8:$AD$8,0))</f>
        <v>1076182.8228571427</v>
      </c>
      <c r="E49" s="118">
        <f>INDEX(Forecasts!$X$36:$AD$53,MATCH(Interface!$B49,Forecasts!$B$36:$B$53,0),MATCH(Interface!$C49,Forecasts!$X$34:$AD$34,0))</f>
        <v>18614.5</v>
      </c>
      <c r="F49" s="96">
        <f>INDEX(Forecasts!$X$114:$AD$131,MATCH(Interface!$B49,Forecasts!$B$114:$B$131,0),MATCH(Interface!$C49,Forecasts!$X$112:$AD$112,0))</f>
        <v>96.686383019396743</v>
      </c>
      <c r="G49" s="96">
        <f>INDEX(Forecasts!$X$140:$AD$157,MATCH(Interface!$B49,Forecasts!$B$140:$B$157,0),MATCH(Interface!$C49,Forecasts!$X$138:$AD$138,0))</f>
        <v>4.9411445479807092</v>
      </c>
      <c r="H49" s="98">
        <f>INDEX(Forecasts!$X$192:$AD$209,MATCH(Interface!$B49,Forecasts!$B$192:$B$209,0),MATCH(Interface!$C49,Forecasts!$X$190:$AD$190,0))</f>
        <v>1.3788534028132193E-2</v>
      </c>
      <c r="I49" s="118">
        <f>INDEX(Forecasts!$X$218:$AD$235,MATCH(Interface!$B49,Forecasts!$B$218:$B$235,0),MATCH(Interface!$C49,Forecasts!$X$216:$AD$216,0))</f>
        <v>1181.8195934016801</v>
      </c>
    </row>
    <row r="50" spans="1:9">
      <c r="A50" s="39" t="str">
        <f t="shared" si="0"/>
        <v>SWB23</v>
      </c>
      <c r="B50" s="39" t="s">
        <v>26</v>
      </c>
      <c r="C50" s="39" t="s">
        <v>19</v>
      </c>
      <c r="D50" s="118">
        <f>INDEX(Forecasts!$X$10:$AD$27,MATCH(Interface!$B50,Forecasts!$B$10:$B$27,0),MATCH(Interface!$C50,Forecasts!$X$8:$AD$8,0))</f>
        <v>1085037.9428571428</v>
      </c>
      <c r="E50" s="118">
        <f>INDEX(Forecasts!$X$36:$AD$53,MATCH(Interface!$B50,Forecasts!$B$36:$B$53,0),MATCH(Interface!$C50,Forecasts!$X$34:$AD$34,0))</f>
        <v>18685.622857142858</v>
      </c>
      <c r="F50" s="96">
        <f>INDEX(Forecasts!$X$114:$AD$131,MATCH(Interface!$B50,Forecasts!$B$114:$B$131,0),MATCH(Interface!$C50,Forecasts!$X$112:$AD$112,0))</f>
        <v>96.667531683389058</v>
      </c>
      <c r="G50" s="96">
        <f>INDEX(Forecasts!$X$140:$AD$157,MATCH(Interface!$B50,Forecasts!$B$140:$B$157,0),MATCH(Interface!$C50,Forecasts!$X$138:$AD$138,0))</f>
        <v>4.9411445479807092</v>
      </c>
      <c r="H50" s="98">
        <f>INDEX(Forecasts!$X$192:$AD$209,MATCH(Interface!$B50,Forecasts!$B$192:$B$209,0),MATCH(Interface!$C50,Forecasts!$X$190:$AD$190,0))</f>
        <v>1.3736050900147116E-2</v>
      </c>
      <c r="I50" s="118">
        <f>INDEX(Forecasts!$X$218:$AD$235,MATCH(Interface!$B50,Forecasts!$B$218:$B$235,0),MATCH(Interface!$C50,Forecasts!$X$216:$AD$216,0))</f>
        <v>1185.866993071294</v>
      </c>
    </row>
    <row r="51" spans="1:9">
      <c r="A51" s="39" t="str">
        <f t="shared" si="0"/>
        <v>SWB24</v>
      </c>
      <c r="B51" s="39" t="s">
        <v>26</v>
      </c>
      <c r="C51" s="39" t="s">
        <v>20</v>
      </c>
      <c r="D51" s="118">
        <f>INDEX(Forecasts!$X$10:$AD$27,MATCH(Interface!$B51,Forecasts!$B$10:$B$27,0),MATCH(Interface!$C51,Forecasts!$X$8:$AD$8,0))</f>
        <v>1093893.0628571426</v>
      </c>
      <c r="E51" s="118">
        <f>INDEX(Forecasts!$X$36:$AD$53,MATCH(Interface!$B51,Forecasts!$B$36:$B$53,0),MATCH(Interface!$C51,Forecasts!$X$34:$AD$34,0))</f>
        <v>18756.745714285717</v>
      </c>
      <c r="F51" s="96">
        <f>INDEX(Forecasts!$X$114:$AD$131,MATCH(Interface!$B51,Forecasts!$B$114:$B$131,0),MATCH(Interface!$C51,Forecasts!$X$112:$AD$112,0))</f>
        <v>96.648970864745849</v>
      </c>
      <c r="G51" s="96">
        <f>INDEX(Forecasts!$X$140:$AD$157,MATCH(Interface!$B51,Forecasts!$B$140:$B$157,0),MATCH(Interface!$C51,Forecasts!$X$138:$AD$138,0))</f>
        <v>4.9411445479807092</v>
      </c>
      <c r="H51" s="98">
        <f>INDEX(Forecasts!$X$192:$AD$209,MATCH(Interface!$B51,Forecasts!$B$192:$B$209,0),MATCH(Interface!$C51,Forecasts!$X$190:$AD$190,0))</f>
        <v>1.3683965788968468E-2</v>
      </c>
      <c r="I51" s="118">
        <f>INDEX(Forecasts!$X$218:$AD$235,MATCH(Interface!$B51,Forecasts!$B$218:$B$235,0),MATCH(Interface!$C51,Forecasts!$X$216:$AD$216,0))</f>
        <v>1190.0162099750314</v>
      </c>
    </row>
    <row r="52" spans="1:9">
      <c r="A52" s="39" t="str">
        <f t="shared" si="0"/>
        <v>SWB25</v>
      </c>
      <c r="B52" s="39" t="s">
        <v>26</v>
      </c>
      <c r="C52" s="39" t="s">
        <v>21</v>
      </c>
      <c r="D52" s="118">
        <f>INDEX(Forecasts!$X$10:$AD$27,MATCH(Interface!$B52,Forecasts!$B$10:$B$27,0),MATCH(Interface!$C52,Forecasts!$X$8:$AD$8,0))</f>
        <v>1102748.1828571428</v>
      </c>
      <c r="E52" s="118">
        <f>INDEX(Forecasts!$X$36:$AD$53,MATCH(Interface!$B52,Forecasts!$B$36:$B$53,0),MATCH(Interface!$C52,Forecasts!$X$34:$AD$34,0))</f>
        <v>18827.868571428575</v>
      </c>
      <c r="F52" s="96">
        <f>INDEX(Forecasts!$X$114:$AD$131,MATCH(Interface!$B52,Forecasts!$B$114:$B$131,0),MATCH(Interface!$C52,Forecasts!$X$112:$AD$112,0))</f>
        <v>96.630693899088001</v>
      </c>
      <c r="G52" s="96">
        <f>INDEX(Forecasts!$X$140:$AD$157,MATCH(Interface!$B52,Forecasts!$B$140:$B$157,0),MATCH(Interface!$C52,Forecasts!$X$138:$AD$138,0))</f>
        <v>4.9411445479807092</v>
      </c>
      <c r="H52" s="98">
        <f>INDEX(Forecasts!$X$192:$AD$209,MATCH(Interface!$B52,Forecasts!$B$192:$B$209,0),MATCH(Interface!$C52,Forecasts!$X$190:$AD$190,0))</f>
        <v>1.3632274184033778E-2</v>
      </c>
      <c r="I52" s="118">
        <f>INDEX(Forecasts!$X$218:$AD$235,MATCH(Interface!$B52,Forecasts!$B$218:$B$235,0),MATCH(Interface!$C52,Forecasts!$X$216:$AD$216,0))</f>
        <v>1195.7543430985265</v>
      </c>
    </row>
    <row r="53" spans="1:9">
      <c r="A53" s="39" t="str">
        <f t="shared" si="0"/>
        <v>TMS19</v>
      </c>
      <c r="B53" s="39" t="s">
        <v>27</v>
      </c>
      <c r="C53" s="39" t="s">
        <v>15</v>
      </c>
      <c r="D53" s="118">
        <f>INDEX(Forecasts!$X$10:$AD$27,MATCH(Interface!$B53,Forecasts!$B$10:$B$27,0),MATCH(Interface!$C53,Forecasts!$X$8:$AD$8,0))</f>
        <v>3846446.2857142864</v>
      </c>
      <c r="E53" s="118">
        <f>INDEX(Forecasts!$X$36:$AD$53,MATCH(Interface!$B53,Forecasts!$B$36:$B$53,0),MATCH(Interface!$C53,Forecasts!$X$34:$AD$34,0))</f>
        <v>31451.075784496243</v>
      </c>
      <c r="F53" s="96">
        <f>INDEX(Forecasts!$X$114:$AD$131,MATCH(Interface!$B53,Forecasts!$B$114:$B$131,0),MATCH(Interface!$C53,Forecasts!$X$112:$AD$112,0))</f>
        <v>89.797447678984724</v>
      </c>
      <c r="G53" s="96">
        <f>INDEX(Forecasts!$X$140:$AD$157,MATCH(Interface!$B53,Forecasts!$B$140:$B$157,0),MATCH(Interface!$C53,Forecasts!$X$138:$AD$138,0))</f>
        <v>5.5393645099494719</v>
      </c>
      <c r="H53" s="98">
        <f>INDEX(Forecasts!$X$192:$AD$209,MATCH(Interface!$B53,Forecasts!$B$192:$B$209,0),MATCH(Interface!$C53,Forecasts!$X$190:$AD$190,0))</f>
        <v>9.9307678844899015E-3</v>
      </c>
      <c r="I53" s="118">
        <f>INDEX(Forecasts!$X$218:$AD$235,MATCH(Interface!$B53,Forecasts!$B$218:$B$235,0),MATCH(Interface!$C53,Forecasts!$X$216:$AD$216,0))</f>
        <v>6398.0087543944164</v>
      </c>
    </row>
    <row r="54" spans="1:9">
      <c r="A54" s="39" t="str">
        <f t="shared" si="0"/>
        <v>TMS20</v>
      </c>
      <c r="B54" s="39" t="s">
        <v>27</v>
      </c>
      <c r="C54" s="39" t="s">
        <v>16</v>
      </c>
      <c r="D54" s="118">
        <f>INDEX(Forecasts!$X$10:$AD$27,MATCH(Interface!$B54,Forecasts!$B$10:$B$27,0),MATCH(Interface!$C54,Forecasts!$X$8:$AD$8,0))</f>
        <v>3874812.7857142864</v>
      </c>
      <c r="E54" s="118">
        <f>INDEX(Forecasts!$X$36:$AD$53,MATCH(Interface!$B54,Forecasts!$B$36:$B$53,0),MATCH(Interface!$C54,Forecasts!$X$34:$AD$34,0))</f>
        <v>31501.691880713654</v>
      </c>
      <c r="F54" s="96">
        <f>INDEX(Forecasts!$X$114:$AD$131,MATCH(Interface!$B54,Forecasts!$B$114:$B$131,0),MATCH(Interface!$C54,Forecasts!$X$112:$AD$112,0))</f>
        <v>89.847396435298052</v>
      </c>
      <c r="G54" s="96">
        <f>INDEX(Forecasts!$X$140:$AD$157,MATCH(Interface!$B54,Forecasts!$B$140:$B$157,0),MATCH(Interface!$C54,Forecasts!$X$138:$AD$138,0))</f>
        <v>5.5393645099494719</v>
      </c>
      <c r="H54" s="98">
        <f>INDEX(Forecasts!$X$192:$AD$209,MATCH(Interface!$B54,Forecasts!$B$192:$B$209,0),MATCH(Interface!$C54,Forecasts!$X$190:$AD$190,0))</f>
        <v>9.9148113858784134E-3</v>
      </c>
      <c r="I54" s="118">
        <f>INDEX(Forecasts!$X$218:$AD$235,MATCH(Interface!$B54,Forecasts!$B$218:$B$235,0),MATCH(Interface!$C54,Forecasts!$X$216:$AD$216,0))</f>
        <v>6474.2077754117245</v>
      </c>
    </row>
    <row r="55" spans="1:9">
      <c r="A55" s="39" t="str">
        <f t="shared" si="0"/>
        <v>TMS21</v>
      </c>
      <c r="B55" s="39" t="s">
        <v>27</v>
      </c>
      <c r="C55" s="39" t="s">
        <v>17</v>
      </c>
      <c r="D55" s="118">
        <f>INDEX(Forecasts!$X$10:$AD$27,MATCH(Interface!$B55,Forecasts!$B$10:$B$27,0),MATCH(Interface!$C55,Forecasts!$X$8:$AD$8,0))</f>
        <v>3903179.2857142864</v>
      </c>
      <c r="E55" s="118">
        <f>INDEX(Forecasts!$X$36:$AD$53,MATCH(Interface!$B55,Forecasts!$B$36:$B$53,0),MATCH(Interface!$C55,Forecasts!$X$34:$AD$34,0))</f>
        <v>31552.307976931064</v>
      </c>
      <c r="F55" s="96">
        <f>INDEX(Forecasts!$X$114:$AD$131,MATCH(Interface!$B55,Forecasts!$B$114:$B$131,0),MATCH(Interface!$C55,Forecasts!$X$112:$AD$112,0))</f>
        <v>89.896461302229113</v>
      </c>
      <c r="G55" s="96">
        <f>INDEX(Forecasts!$X$140:$AD$157,MATCH(Interface!$B55,Forecasts!$B$140:$B$157,0),MATCH(Interface!$C55,Forecasts!$X$138:$AD$138,0))</f>
        <v>5.5393645099494719</v>
      </c>
      <c r="H55" s="98">
        <f>INDEX(Forecasts!$X$192:$AD$209,MATCH(Interface!$B55,Forecasts!$B$192:$B$209,0),MATCH(Interface!$C55,Forecasts!$X$190:$AD$190,0))</f>
        <v>9.8989060819795038E-3</v>
      </c>
      <c r="I55" s="118">
        <f>INDEX(Forecasts!$X$218:$AD$235,MATCH(Interface!$B55,Forecasts!$B$218:$B$235,0),MATCH(Interface!$C55,Forecasts!$X$216:$AD$216,0))</f>
        <v>6541.4273696761202</v>
      </c>
    </row>
    <row r="56" spans="1:9">
      <c r="A56" s="39" t="str">
        <f t="shared" si="0"/>
        <v>TMS22</v>
      </c>
      <c r="B56" s="39" t="s">
        <v>27</v>
      </c>
      <c r="C56" s="39" t="s">
        <v>18</v>
      </c>
      <c r="D56" s="118">
        <f>INDEX(Forecasts!$X$10:$AD$27,MATCH(Interface!$B56,Forecasts!$B$10:$B$27,0),MATCH(Interface!$C56,Forecasts!$X$8:$AD$8,0))</f>
        <v>3931545.7857142864</v>
      </c>
      <c r="E56" s="118">
        <f>INDEX(Forecasts!$X$36:$AD$53,MATCH(Interface!$B56,Forecasts!$B$36:$B$53,0),MATCH(Interface!$C56,Forecasts!$X$34:$AD$34,0))</f>
        <v>31602.924073148475</v>
      </c>
      <c r="F56" s="96">
        <f>INDEX(Forecasts!$X$114:$AD$131,MATCH(Interface!$B56,Forecasts!$B$114:$B$131,0),MATCH(Interface!$C56,Forecasts!$X$112:$AD$112,0))</f>
        <v>89.9446655358676</v>
      </c>
      <c r="G56" s="96">
        <f>INDEX(Forecasts!$X$140:$AD$157,MATCH(Interface!$B56,Forecasts!$B$140:$B$157,0),MATCH(Interface!$C56,Forecasts!$X$138:$AD$138,0))</f>
        <v>5.5393645099494719</v>
      </c>
      <c r="H56" s="98">
        <f>INDEX(Forecasts!$X$192:$AD$209,MATCH(Interface!$B56,Forecasts!$B$192:$B$209,0),MATCH(Interface!$C56,Forecasts!$X$190:$AD$190,0))</f>
        <v>9.8830517268086691E-3</v>
      </c>
      <c r="I56" s="118">
        <f>INDEX(Forecasts!$X$218:$AD$235,MATCH(Interface!$B56,Forecasts!$B$218:$B$235,0),MATCH(Interface!$C56,Forecasts!$X$216:$AD$216,0))</f>
        <v>6602.6112811814446</v>
      </c>
    </row>
    <row r="57" spans="1:9">
      <c r="A57" s="39" t="str">
        <f t="shared" si="0"/>
        <v>TMS23</v>
      </c>
      <c r="B57" s="39" t="s">
        <v>27</v>
      </c>
      <c r="C57" s="39" t="s">
        <v>19</v>
      </c>
      <c r="D57" s="118">
        <f>INDEX(Forecasts!$X$10:$AD$27,MATCH(Interface!$B57,Forecasts!$B$10:$B$27,0),MATCH(Interface!$C57,Forecasts!$X$8:$AD$8,0))</f>
        <v>3959912.2857142864</v>
      </c>
      <c r="E57" s="118">
        <f>INDEX(Forecasts!$X$36:$AD$53,MATCH(Interface!$B57,Forecasts!$B$36:$B$53,0),MATCH(Interface!$C57,Forecasts!$X$34:$AD$34,0))</f>
        <v>31653.540169365886</v>
      </c>
      <c r="F57" s="96">
        <f>INDEX(Forecasts!$X$114:$AD$131,MATCH(Interface!$B57,Forecasts!$B$114:$B$131,0),MATCH(Interface!$C57,Forecasts!$X$112:$AD$112,0))</f>
        <v>89.99203158353896</v>
      </c>
      <c r="G57" s="96">
        <f>INDEX(Forecasts!$X$140:$AD$157,MATCH(Interface!$B57,Forecasts!$B$140:$B$157,0),MATCH(Interface!$C57,Forecasts!$X$138:$AD$138,0))</f>
        <v>5.5393645099494719</v>
      </c>
      <c r="H57" s="98">
        <f>INDEX(Forecasts!$X$192:$AD$209,MATCH(Interface!$B57,Forecasts!$B$192:$B$209,0),MATCH(Interface!$C57,Forecasts!$X$190:$AD$190,0))</f>
        <v>9.8672480759547931E-3</v>
      </c>
      <c r="I57" s="118">
        <f>INDEX(Forecasts!$X$218:$AD$235,MATCH(Interface!$B57,Forecasts!$B$218:$B$235,0),MATCH(Interface!$C57,Forecasts!$X$216:$AD$216,0))</f>
        <v>6657.7365958377095</v>
      </c>
    </row>
    <row r="58" spans="1:9">
      <c r="A58" s="39" t="str">
        <f t="shared" si="0"/>
        <v>TMS24</v>
      </c>
      <c r="B58" s="39" t="s">
        <v>27</v>
      </c>
      <c r="C58" s="39" t="s">
        <v>20</v>
      </c>
      <c r="D58" s="118">
        <f>INDEX(Forecasts!$X$10:$AD$27,MATCH(Interface!$B58,Forecasts!$B$10:$B$27,0),MATCH(Interface!$C58,Forecasts!$X$8:$AD$8,0))</f>
        <v>3988278.7857142864</v>
      </c>
      <c r="E58" s="118">
        <f>INDEX(Forecasts!$X$36:$AD$53,MATCH(Interface!$B58,Forecasts!$B$36:$B$53,0),MATCH(Interface!$C58,Forecasts!$X$34:$AD$34,0))</f>
        <v>31704.156265583297</v>
      </c>
      <c r="F58" s="96">
        <f>INDEX(Forecasts!$X$114:$AD$131,MATCH(Interface!$B58,Forecasts!$B$114:$B$131,0),MATCH(Interface!$C58,Forecasts!$X$112:$AD$112,0))</f>
        <v>90.038581118658982</v>
      </c>
      <c r="G58" s="96">
        <f>INDEX(Forecasts!$X$140:$AD$157,MATCH(Interface!$B58,Forecasts!$B$140:$B$157,0),MATCH(Interface!$C58,Forecasts!$X$138:$AD$138,0))</f>
        <v>5.5393645099494719</v>
      </c>
      <c r="H58" s="98">
        <f>INDEX(Forecasts!$X$192:$AD$209,MATCH(Interface!$B58,Forecasts!$B$192:$B$209,0),MATCH(Interface!$C58,Forecasts!$X$190:$AD$190,0))</f>
        <v>9.8514948865675786E-3</v>
      </c>
      <c r="I58" s="118">
        <f>INDEX(Forecasts!$X$218:$AD$235,MATCH(Interface!$B58,Forecasts!$B$218:$B$235,0),MATCH(Interface!$C58,Forecasts!$X$216:$AD$216,0))</f>
        <v>6706.6384140754626</v>
      </c>
    </row>
    <row r="59" spans="1:9">
      <c r="A59" s="39" t="str">
        <f t="shared" si="0"/>
        <v>TMS25</v>
      </c>
      <c r="B59" s="39" t="s">
        <v>27</v>
      </c>
      <c r="C59" s="39" t="s">
        <v>21</v>
      </c>
      <c r="D59" s="118">
        <f>INDEX(Forecasts!$X$10:$AD$27,MATCH(Interface!$B59,Forecasts!$B$10:$B$27,0),MATCH(Interface!$C59,Forecasts!$X$8:$AD$8,0))</f>
        <v>4016645.2857142864</v>
      </c>
      <c r="E59" s="118">
        <f>INDEX(Forecasts!$X$36:$AD$53,MATCH(Interface!$B59,Forecasts!$B$36:$B$53,0),MATCH(Interface!$C59,Forecasts!$X$34:$AD$34,0))</f>
        <v>31754.772361800708</v>
      </c>
      <c r="F59" s="96">
        <f>INDEX(Forecasts!$X$114:$AD$131,MATCH(Interface!$B59,Forecasts!$B$114:$B$131,0),MATCH(Interface!$C59,Forecasts!$X$112:$AD$112,0))</f>
        <v>90.084335073800943</v>
      </c>
      <c r="G59" s="96">
        <f>INDEX(Forecasts!$X$140:$AD$157,MATCH(Interface!$B59,Forecasts!$B$140:$B$157,0),MATCH(Interface!$C59,Forecasts!$X$138:$AD$138,0))</f>
        <v>5.5393645099494719</v>
      </c>
      <c r="H59" s="98">
        <f>INDEX(Forecasts!$X$192:$AD$209,MATCH(Interface!$B59,Forecasts!$B$192:$B$209,0),MATCH(Interface!$C59,Forecasts!$X$190:$AD$190,0))</f>
        <v>9.8357919173451113E-3</v>
      </c>
      <c r="I59" s="118">
        <f>INDEX(Forecasts!$X$218:$AD$235,MATCH(Interface!$B59,Forecasts!$B$218:$B$235,0),MATCH(Interface!$C59,Forecasts!$X$216:$AD$216,0))</f>
        <v>6753.9048540880367</v>
      </c>
    </row>
    <row r="60" spans="1:9">
      <c r="A60" s="39" t="str">
        <f t="shared" si="0"/>
        <v>WSH19</v>
      </c>
      <c r="B60" s="39" t="s">
        <v>28</v>
      </c>
      <c r="C60" s="39" t="s">
        <v>15</v>
      </c>
      <c r="D60" s="118">
        <f>INDEX(Forecasts!$X$10:$AD$27,MATCH(Interface!$B60,Forecasts!$B$10:$B$27,0),MATCH(Interface!$C60,Forecasts!$X$8:$AD$8,0))</f>
        <v>1437749.5714285714</v>
      </c>
      <c r="E60" s="118">
        <f>INDEX(Forecasts!$X$36:$AD$53,MATCH(Interface!$B60,Forecasts!$B$36:$B$53,0),MATCH(Interface!$C60,Forecasts!$X$34:$AD$34,0))</f>
        <v>27696.985714285714</v>
      </c>
      <c r="F60" s="96">
        <f>INDEX(Forecasts!$X$114:$AD$131,MATCH(Interface!$B60,Forecasts!$B$114:$B$131,0),MATCH(Interface!$C60,Forecasts!$X$112:$AD$112,0))</f>
        <v>99.978234372279303</v>
      </c>
      <c r="G60" s="96">
        <f>INDEX(Forecasts!$X$140:$AD$157,MATCH(Interface!$B60,Forecasts!$B$140:$B$157,0),MATCH(Interface!$C60,Forecasts!$X$138:$AD$138,0))</f>
        <v>5.1593752945337039</v>
      </c>
      <c r="H60" s="98">
        <f>INDEX(Forecasts!$X$192:$AD$209,MATCH(Interface!$B60,Forecasts!$B$192:$B$209,0),MATCH(Interface!$C60,Forecasts!$X$190:$AD$190,0))</f>
        <v>2.2349002392730719E-2</v>
      </c>
      <c r="I60" s="118">
        <f>INDEX(Forecasts!$X$218:$AD$235,MATCH(Interface!$B60,Forecasts!$B$218:$B$235,0),MATCH(Interface!$C60,Forecasts!$X$216:$AD$216,0))</f>
        <v>627.37474329276733</v>
      </c>
    </row>
    <row r="61" spans="1:9">
      <c r="A61" s="39" t="str">
        <f t="shared" si="0"/>
        <v>WSH20</v>
      </c>
      <c r="B61" s="39" t="s">
        <v>28</v>
      </c>
      <c r="C61" s="39" t="s">
        <v>16</v>
      </c>
      <c r="D61" s="118">
        <f>INDEX(Forecasts!$X$10:$AD$27,MATCH(Interface!$B61,Forecasts!$B$10:$B$27,0),MATCH(Interface!$C61,Forecasts!$X$8:$AD$8,0))</f>
        <v>1444330.5357142857</v>
      </c>
      <c r="E61" s="118">
        <f>INDEX(Forecasts!$X$36:$AD$53,MATCH(Interface!$B61,Forecasts!$B$36:$B$53,0),MATCH(Interface!$C61,Forecasts!$X$34:$AD$34,0))</f>
        <v>27747.449999999997</v>
      </c>
      <c r="F61" s="96">
        <f>INDEX(Forecasts!$X$114:$AD$131,MATCH(Interface!$B61,Forecasts!$B$114:$B$131,0),MATCH(Interface!$C61,Forecasts!$X$112:$AD$112,0))</f>
        <v>99.978234372279303</v>
      </c>
      <c r="G61" s="96">
        <f>INDEX(Forecasts!$X$140:$AD$157,MATCH(Interface!$B61,Forecasts!$B$140:$B$157,0),MATCH(Interface!$C61,Forecasts!$X$138:$AD$138,0))</f>
        <v>5.1593752945337039</v>
      </c>
      <c r="H61" s="98">
        <f>INDEX(Forecasts!$X$192:$AD$209,MATCH(Interface!$B61,Forecasts!$B$192:$B$209,0),MATCH(Interface!$C61,Forecasts!$X$190:$AD$190,0))</f>
        <v>2.2308356263368349E-2</v>
      </c>
      <c r="I61" s="118">
        <f>INDEX(Forecasts!$X$218:$AD$235,MATCH(Interface!$B61,Forecasts!$B$218:$B$235,0),MATCH(Interface!$C61,Forecasts!$X$216:$AD$216,0))</f>
        <v>632.56118247641109</v>
      </c>
    </row>
    <row r="62" spans="1:9">
      <c r="A62" s="39" t="str">
        <f t="shared" si="0"/>
        <v>WSH21</v>
      </c>
      <c r="B62" s="39" t="s">
        <v>28</v>
      </c>
      <c r="C62" s="39" t="s">
        <v>17</v>
      </c>
      <c r="D62" s="118">
        <f>INDEX(Forecasts!$X$10:$AD$27,MATCH(Interface!$B62,Forecasts!$B$10:$B$27,0),MATCH(Interface!$C62,Forecasts!$X$8:$AD$8,0))</f>
        <v>1450911.5</v>
      </c>
      <c r="E62" s="118">
        <f>INDEX(Forecasts!$X$36:$AD$53,MATCH(Interface!$B62,Forecasts!$B$36:$B$53,0),MATCH(Interface!$C62,Forecasts!$X$34:$AD$34,0))</f>
        <v>27797.914285714283</v>
      </c>
      <c r="F62" s="96">
        <f>INDEX(Forecasts!$X$114:$AD$131,MATCH(Interface!$B62,Forecasts!$B$114:$B$131,0),MATCH(Interface!$C62,Forecasts!$X$112:$AD$112,0))</f>
        <v>99.978234372279303</v>
      </c>
      <c r="G62" s="96">
        <f>INDEX(Forecasts!$X$140:$AD$157,MATCH(Interface!$B62,Forecasts!$B$140:$B$157,0),MATCH(Interface!$C62,Forecasts!$X$138:$AD$138,0))</f>
        <v>5.1593752945337039</v>
      </c>
      <c r="H62" s="98">
        <f>INDEX(Forecasts!$X$192:$AD$209,MATCH(Interface!$B62,Forecasts!$B$192:$B$209,0),MATCH(Interface!$C62,Forecasts!$X$190:$AD$190,0))</f>
        <v>2.2267857711832442E-2</v>
      </c>
      <c r="I62" s="118">
        <f>INDEX(Forecasts!$X$218:$AD$235,MATCH(Interface!$B62,Forecasts!$B$218:$B$235,0),MATCH(Interface!$C62,Forecasts!$X$216:$AD$216,0))</f>
        <v>637.90716157840734</v>
      </c>
    </row>
    <row r="63" spans="1:9">
      <c r="A63" s="39" t="str">
        <f t="shared" si="0"/>
        <v>WSH22</v>
      </c>
      <c r="B63" s="39" t="s">
        <v>28</v>
      </c>
      <c r="C63" s="39" t="s">
        <v>18</v>
      </c>
      <c r="D63" s="118">
        <f>INDEX(Forecasts!$X$10:$AD$27,MATCH(Interface!$B63,Forecasts!$B$10:$B$27,0),MATCH(Interface!$C63,Forecasts!$X$8:$AD$8,0))</f>
        <v>1457492.4642857143</v>
      </c>
      <c r="E63" s="118">
        <f>INDEX(Forecasts!$X$36:$AD$53,MATCH(Interface!$B63,Forecasts!$B$36:$B$53,0),MATCH(Interface!$C63,Forecasts!$X$34:$AD$34,0))</f>
        <v>27848.37857142857</v>
      </c>
      <c r="F63" s="96">
        <f>INDEX(Forecasts!$X$114:$AD$131,MATCH(Interface!$B63,Forecasts!$B$114:$B$131,0),MATCH(Interface!$C63,Forecasts!$X$112:$AD$112,0))</f>
        <v>99.978234372279303</v>
      </c>
      <c r="G63" s="96">
        <f>INDEX(Forecasts!$X$140:$AD$157,MATCH(Interface!$B63,Forecasts!$B$140:$B$157,0),MATCH(Interface!$C63,Forecasts!$X$138:$AD$138,0))</f>
        <v>5.1593752945337039</v>
      </c>
      <c r="H63" s="98">
        <f>INDEX(Forecasts!$X$192:$AD$209,MATCH(Interface!$B63,Forecasts!$B$192:$B$209,0),MATCH(Interface!$C63,Forecasts!$X$190:$AD$190,0))</f>
        <v>2.2227505935841867E-2</v>
      </c>
      <c r="I63" s="118">
        <f>INDEX(Forecasts!$X$218:$AD$235,MATCH(Interface!$B63,Forecasts!$B$218:$B$235,0),MATCH(Interface!$C63,Forecasts!$X$216:$AD$216,0))</f>
        <v>643.40626575007593</v>
      </c>
    </row>
    <row r="64" spans="1:9">
      <c r="A64" s="39" t="str">
        <f t="shared" si="0"/>
        <v>WSH23</v>
      </c>
      <c r="B64" s="39" t="s">
        <v>28</v>
      </c>
      <c r="C64" s="39" t="s">
        <v>19</v>
      </c>
      <c r="D64" s="118">
        <f>INDEX(Forecasts!$X$10:$AD$27,MATCH(Interface!$B64,Forecasts!$B$10:$B$27,0),MATCH(Interface!$C64,Forecasts!$X$8:$AD$8,0))</f>
        <v>1464073.4285714286</v>
      </c>
      <c r="E64" s="118">
        <f>INDEX(Forecasts!$X$36:$AD$53,MATCH(Interface!$B64,Forecasts!$B$36:$B$53,0),MATCH(Interface!$C64,Forecasts!$X$34:$AD$34,0))</f>
        <v>27898.842857142856</v>
      </c>
      <c r="F64" s="96">
        <f>INDEX(Forecasts!$X$114:$AD$131,MATCH(Interface!$B64,Forecasts!$B$114:$B$131,0),MATCH(Interface!$C64,Forecasts!$X$112:$AD$112,0))</f>
        <v>99.978234372279303</v>
      </c>
      <c r="G64" s="96">
        <f>INDEX(Forecasts!$X$140:$AD$157,MATCH(Interface!$B64,Forecasts!$B$140:$B$157,0),MATCH(Interface!$C64,Forecasts!$X$138:$AD$138,0))</f>
        <v>5.1593752945337039</v>
      </c>
      <c r="H64" s="98">
        <f>INDEX(Forecasts!$X$192:$AD$209,MATCH(Interface!$B64,Forecasts!$B$192:$B$209,0),MATCH(Interface!$C64,Forecasts!$X$190:$AD$190,0))</f>
        <v>2.2187300138920254E-2</v>
      </c>
      <c r="I64" s="118">
        <f>INDEX(Forecasts!$X$218:$AD$235,MATCH(Interface!$B64,Forecasts!$B$218:$B$235,0),MATCH(Interface!$C64,Forecasts!$X$216:$AD$216,0))</f>
        <v>649.06728080807989</v>
      </c>
    </row>
    <row r="65" spans="1:9">
      <c r="A65" s="39" t="str">
        <f t="shared" si="0"/>
        <v>WSH24</v>
      </c>
      <c r="B65" s="39" t="s">
        <v>28</v>
      </c>
      <c r="C65" s="39" t="s">
        <v>20</v>
      </c>
      <c r="D65" s="118">
        <f>INDEX(Forecasts!$X$10:$AD$27,MATCH(Interface!$B65,Forecasts!$B$10:$B$27,0),MATCH(Interface!$C65,Forecasts!$X$8:$AD$8,0))</f>
        <v>1470654.392857143</v>
      </c>
      <c r="E65" s="118">
        <f>INDEX(Forecasts!$X$36:$AD$53,MATCH(Interface!$B65,Forecasts!$B$36:$B$53,0),MATCH(Interface!$C65,Forecasts!$X$34:$AD$34,0))</f>
        <v>27949.307142857142</v>
      </c>
      <c r="F65" s="96">
        <f>INDEX(Forecasts!$X$114:$AD$131,MATCH(Interface!$B65,Forecasts!$B$114:$B$131,0),MATCH(Interface!$C65,Forecasts!$X$112:$AD$112,0))</f>
        <v>99.978234372279303</v>
      </c>
      <c r="G65" s="96">
        <f>INDEX(Forecasts!$X$140:$AD$157,MATCH(Interface!$B65,Forecasts!$B$140:$B$157,0),MATCH(Interface!$C65,Forecasts!$X$138:$AD$138,0))</f>
        <v>5.1593752945337039</v>
      </c>
      <c r="H65" s="98">
        <f>INDEX(Forecasts!$X$192:$AD$209,MATCH(Interface!$B65,Forecasts!$B$192:$B$209,0),MATCH(Interface!$C65,Forecasts!$X$190:$AD$190,0))</f>
        <v>2.2147239530343584E-2</v>
      </c>
      <c r="I65" s="118">
        <f>INDEX(Forecasts!$X$218:$AD$235,MATCH(Interface!$B65,Forecasts!$B$218:$B$235,0),MATCH(Interface!$C65,Forecasts!$X$216:$AD$216,0))</f>
        <v>654.87707974186355</v>
      </c>
    </row>
    <row r="66" spans="1:9">
      <c r="A66" s="39" t="str">
        <f t="shared" si="0"/>
        <v>WSH25</v>
      </c>
      <c r="B66" s="39" t="s">
        <v>28</v>
      </c>
      <c r="C66" s="39" t="s">
        <v>21</v>
      </c>
      <c r="D66" s="118">
        <f>INDEX(Forecasts!$X$10:$AD$27,MATCH(Interface!$B66,Forecasts!$B$10:$B$27,0),MATCH(Interface!$C66,Forecasts!$X$8:$AD$8,0))</f>
        <v>1477235.3571428573</v>
      </c>
      <c r="E66" s="118">
        <f>INDEX(Forecasts!$X$36:$AD$53,MATCH(Interface!$B66,Forecasts!$B$36:$B$53,0),MATCH(Interface!$C66,Forecasts!$X$34:$AD$34,0))</f>
        <v>27999.771428571425</v>
      </c>
      <c r="F66" s="96">
        <f>INDEX(Forecasts!$X$114:$AD$131,MATCH(Interface!$B66,Forecasts!$B$114:$B$131,0),MATCH(Interface!$C66,Forecasts!$X$112:$AD$112,0))</f>
        <v>99.978234372279303</v>
      </c>
      <c r="G66" s="96">
        <f>INDEX(Forecasts!$X$140:$AD$157,MATCH(Interface!$B66,Forecasts!$B$140:$B$157,0),MATCH(Interface!$C66,Forecasts!$X$138:$AD$138,0))</f>
        <v>5.1593752945337039</v>
      </c>
      <c r="H66" s="98">
        <f>INDEX(Forecasts!$X$192:$AD$209,MATCH(Interface!$B66,Forecasts!$B$192:$B$209,0),MATCH(Interface!$C66,Forecasts!$X$190:$AD$190,0))</f>
        <v>2.2107323325088371E-2</v>
      </c>
      <c r="I66" s="118">
        <f>INDEX(Forecasts!$X$218:$AD$235,MATCH(Interface!$B66,Forecasts!$B$218:$B$235,0),MATCH(Interface!$C66,Forecasts!$X$216:$AD$216,0))</f>
        <v>660.78340383617569</v>
      </c>
    </row>
    <row r="67" spans="1:9">
      <c r="A67" s="39" t="str">
        <f t="shared" si="0"/>
        <v>WSX19</v>
      </c>
      <c r="B67" s="39" t="s">
        <v>29</v>
      </c>
      <c r="C67" s="39" t="s">
        <v>15</v>
      </c>
      <c r="D67" s="118">
        <f>INDEX(Forecasts!$X$10:$AD$27,MATCH(Interface!$B67,Forecasts!$B$10:$B$27,0),MATCH(Interface!$C67,Forecasts!$X$8:$AD$8,0))</f>
        <v>620668.14285714284</v>
      </c>
      <c r="E67" s="118">
        <f>INDEX(Forecasts!$X$36:$AD$53,MATCH(Interface!$B67,Forecasts!$B$36:$B$53,0),MATCH(Interface!$C67,Forecasts!$X$34:$AD$34,0))</f>
        <v>11939.54418333311</v>
      </c>
      <c r="F67" s="96">
        <f>INDEX(Forecasts!$X$114:$AD$131,MATCH(Interface!$B67,Forecasts!$B$114:$B$131,0),MATCH(Interface!$C67,Forecasts!$X$112:$AD$112,0))</f>
        <v>49.313423213702798</v>
      </c>
      <c r="G67" s="96">
        <f>INDEX(Forecasts!$X$140:$AD$157,MATCH(Interface!$B67,Forecasts!$B$140:$B$157,0),MATCH(Interface!$C67,Forecasts!$X$138:$AD$138,0))</f>
        <v>3.6251495122561375</v>
      </c>
      <c r="H67" s="98">
        <f>INDEX(Forecasts!$X$192:$AD$209,MATCH(Interface!$B67,Forecasts!$B$192:$B$209,0),MATCH(Interface!$C67,Forecasts!$X$190:$AD$190,0))</f>
        <v>2.2027641588456309E-2</v>
      </c>
      <c r="I67" s="118">
        <f>INDEX(Forecasts!$X$218:$AD$235,MATCH(Interface!$B67,Forecasts!$B$218:$B$235,0),MATCH(Interface!$C67,Forecasts!$X$216:$AD$216,0))</f>
        <v>262.47934417664436</v>
      </c>
    </row>
    <row r="68" spans="1:9">
      <c r="A68" s="39" t="str">
        <f t="shared" si="0"/>
        <v>WSX20</v>
      </c>
      <c r="B68" s="39" t="s">
        <v>29</v>
      </c>
      <c r="C68" s="39" t="s">
        <v>16</v>
      </c>
      <c r="D68" s="118">
        <f>INDEX(Forecasts!$X$10:$AD$27,MATCH(Interface!$B68,Forecasts!$B$10:$B$27,0),MATCH(Interface!$C68,Forecasts!$X$8:$AD$8,0))</f>
        <v>625254.75</v>
      </c>
      <c r="E68" s="118">
        <f>INDEX(Forecasts!$X$36:$AD$53,MATCH(Interface!$B68,Forecasts!$B$36:$B$53,0),MATCH(Interface!$C68,Forecasts!$X$34:$AD$34,0))</f>
        <v>11975.710640629184</v>
      </c>
      <c r="F68" s="96">
        <f>INDEX(Forecasts!$X$114:$AD$131,MATCH(Interface!$B68,Forecasts!$B$114:$B$131,0),MATCH(Interface!$C68,Forecasts!$X$112:$AD$112,0))</f>
        <v>49.833775756345723</v>
      </c>
      <c r="G68" s="96">
        <f>INDEX(Forecasts!$X$140:$AD$157,MATCH(Interface!$B68,Forecasts!$B$140:$B$157,0),MATCH(Interface!$C68,Forecasts!$X$138:$AD$138,0))</f>
        <v>3.6251495122561375</v>
      </c>
      <c r="H68" s="98">
        <f>INDEX(Forecasts!$X$192:$AD$209,MATCH(Interface!$B68,Forecasts!$B$192:$B$209,0),MATCH(Interface!$C68,Forecasts!$X$190:$AD$190,0))</f>
        <v>2.196111845820136E-2</v>
      </c>
      <c r="I68" s="118">
        <f>INDEX(Forecasts!$X$218:$AD$235,MATCH(Interface!$B68,Forecasts!$B$218:$B$235,0),MATCH(Interface!$C68,Forecasts!$X$216:$AD$216,0))</f>
        <v>263.81032703612601</v>
      </c>
    </row>
    <row r="69" spans="1:9">
      <c r="A69" s="39" t="str">
        <f t="shared" si="0"/>
        <v>WSX21</v>
      </c>
      <c r="B69" s="39" t="s">
        <v>29</v>
      </c>
      <c r="C69" s="39" t="s">
        <v>17</v>
      </c>
      <c r="D69" s="118">
        <f>INDEX(Forecasts!$X$10:$AD$27,MATCH(Interface!$B69,Forecasts!$B$10:$B$27,0),MATCH(Interface!$C69,Forecasts!$X$8:$AD$8,0))</f>
        <v>629841.35714285704</v>
      </c>
      <c r="E69" s="118">
        <f>INDEX(Forecasts!$X$36:$AD$53,MATCH(Interface!$B69,Forecasts!$B$36:$B$53,0),MATCH(Interface!$C69,Forecasts!$X$34:$AD$34,0))</f>
        <v>12011.877097925257</v>
      </c>
      <c r="F69" s="96">
        <f>INDEX(Forecasts!$X$114:$AD$131,MATCH(Interface!$B69,Forecasts!$B$114:$B$131,0),MATCH(Interface!$C69,Forecasts!$X$112:$AD$112,0))</f>
        <v>50.348768906589171</v>
      </c>
      <c r="G69" s="96">
        <f>INDEX(Forecasts!$X$140:$AD$157,MATCH(Interface!$B69,Forecasts!$B$140:$B$157,0),MATCH(Interface!$C69,Forecasts!$X$138:$AD$138,0))</f>
        <v>3.6251495122561375</v>
      </c>
      <c r="H69" s="98">
        <f>INDEX(Forecasts!$X$192:$AD$209,MATCH(Interface!$B69,Forecasts!$B$192:$B$209,0),MATCH(Interface!$C69,Forecasts!$X$190:$AD$190,0))</f>
        <v>2.189499591578626E-2</v>
      </c>
      <c r="I69" s="118">
        <f>INDEX(Forecasts!$X$218:$AD$235,MATCH(Interface!$B69,Forecasts!$B$218:$B$235,0),MATCH(Interface!$C69,Forecasts!$X$216:$AD$216,0))</f>
        <v>265.1560737501859</v>
      </c>
    </row>
    <row r="70" spans="1:9">
      <c r="A70" s="39" t="str">
        <f t="shared" si="0"/>
        <v>WSX22</v>
      </c>
      <c r="B70" s="39" t="s">
        <v>29</v>
      </c>
      <c r="C70" s="39" t="s">
        <v>18</v>
      </c>
      <c r="D70" s="118">
        <f>INDEX(Forecasts!$X$10:$AD$27,MATCH(Interface!$B70,Forecasts!$B$10:$B$27,0),MATCH(Interface!$C70,Forecasts!$X$8:$AD$8,0))</f>
        <v>634427.9642857142</v>
      </c>
      <c r="E70" s="118">
        <f>INDEX(Forecasts!$X$36:$AD$53,MATCH(Interface!$B70,Forecasts!$B$36:$B$53,0),MATCH(Interface!$C70,Forecasts!$X$34:$AD$34,0))</f>
        <v>12048.043555221333</v>
      </c>
      <c r="F70" s="96">
        <f>INDEX(Forecasts!$X$114:$AD$131,MATCH(Interface!$B70,Forecasts!$B$114:$B$131,0),MATCH(Interface!$C70,Forecasts!$X$112:$AD$112,0))</f>
        <v>50.858485039145684</v>
      </c>
      <c r="G70" s="96">
        <f>INDEX(Forecasts!$X$140:$AD$157,MATCH(Interface!$B70,Forecasts!$B$140:$B$157,0),MATCH(Interface!$C70,Forecasts!$X$138:$AD$138,0))</f>
        <v>3.6251495122561375</v>
      </c>
      <c r="H70" s="98">
        <f>INDEX(Forecasts!$X$192:$AD$209,MATCH(Interface!$B70,Forecasts!$B$192:$B$209,0),MATCH(Interface!$C70,Forecasts!$X$190:$AD$190,0))</f>
        <v>2.1829270353693409E-2</v>
      </c>
      <c r="I70" s="118">
        <f>INDEX(Forecasts!$X$218:$AD$235,MATCH(Interface!$B70,Forecasts!$B$218:$B$235,0),MATCH(Interface!$C70,Forecasts!$X$216:$AD$216,0))</f>
        <v>266.35492712028952</v>
      </c>
    </row>
    <row r="71" spans="1:9">
      <c r="A71" s="39" t="str">
        <f t="shared" si="0"/>
        <v>WSX23</v>
      </c>
      <c r="B71" s="39" t="s">
        <v>29</v>
      </c>
      <c r="C71" s="39" t="s">
        <v>19</v>
      </c>
      <c r="D71" s="118">
        <f>INDEX(Forecasts!$X$10:$AD$27,MATCH(Interface!$B71,Forecasts!$B$10:$B$27,0),MATCH(Interface!$C71,Forecasts!$X$8:$AD$8,0))</f>
        <v>639014.57142857136</v>
      </c>
      <c r="E71" s="118">
        <f>INDEX(Forecasts!$X$36:$AD$53,MATCH(Interface!$B71,Forecasts!$B$36:$B$53,0),MATCH(Interface!$C71,Forecasts!$X$34:$AD$34,0))</f>
        <v>12084.210012517407</v>
      </c>
      <c r="F71" s="96">
        <f>INDEX(Forecasts!$X$114:$AD$131,MATCH(Interface!$B71,Forecasts!$B$114:$B$131,0),MATCH(Interface!$C71,Forecasts!$X$112:$AD$112,0))</f>
        <v>51.3630048491829</v>
      </c>
      <c r="G71" s="96">
        <f>INDEX(Forecasts!$X$140:$AD$157,MATCH(Interface!$B71,Forecasts!$B$140:$B$157,0),MATCH(Interface!$C71,Forecasts!$X$138:$AD$138,0))</f>
        <v>3.6251495122561375</v>
      </c>
      <c r="H71" s="98">
        <f>INDEX(Forecasts!$X$192:$AD$209,MATCH(Interface!$B71,Forecasts!$B$192:$B$209,0),MATCH(Interface!$C71,Forecasts!$X$190:$AD$190,0))</f>
        <v>2.1763938207592547E-2</v>
      </c>
      <c r="I71" s="118">
        <f>INDEX(Forecasts!$X$218:$AD$235,MATCH(Interface!$B71,Forecasts!$B$218:$B$235,0),MATCH(Interface!$C71,Forecasts!$X$216:$AD$216,0))</f>
        <v>267.53887521874719</v>
      </c>
    </row>
    <row r="72" spans="1:9">
      <c r="A72" s="39" t="str">
        <f t="shared" si="0"/>
        <v>WSX24</v>
      </c>
      <c r="B72" s="39" t="s">
        <v>29</v>
      </c>
      <c r="C72" s="39" t="s">
        <v>20</v>
      </c>
      <c r="D72" s="118">
        <f>INDEX(Forecasts!$X$10:$AD$27,MATCH(Interface!$B72,Forecasts!$B$10:$B$27,0),MATCH(Interface!$C72,Forecasts!$X$8:$AD$8,0))</f>
        <v>643601.17857142852</v>
      </c>
      <c r="E72" s="118">
        <f>INDEX(Forecasts!$X$36:$AD$53,MATCH(Interface!$B72,Forecasts!$B$36:$B$53,0),MATCH(Interface!$C72,Forecasts!$X$34:$AD$34,0))</f>
        <v>12120.376469813482</v>
      </c>
      <c r="F72" s="96">
        <f>INDEX(Forecasts!$X$114:$AD$131,MATCH(Interface!$B72,Forecasts!$B$114:$B$131,0),MATCH(Interface!$C72,Forecasts!$X$112:$AD$112,0))</f>
        <v>51.862407394911934</v>
      </c>
      <c r="G72" s="96">
        <f>INDEX(Forecasts!$X$140:$AD$157,MATCH(Interface!$B72,Forecasts!$B$140:$B$157,0),MATCH(Interface!$C72,Forecasts!$X$138:$AD$138,0))</f>
        <v>3.6251495122561375</v>
      </c>
      <c r="H72" s="98">
        <f>INDEX(Forecasts!$X$192:$AD$209,MATCH(Interface!$B72,Forecasts!$B$192:$B$209,0),MATCH(Interface!$C72,Forecasts!$X$190:$AD$190,0))</f>
        <v>2.1698995955696354E-2</v>
      </c>
      <c r="I72" s="118">
        <f>INDEX(Forecasts!$X$218:$AD$235,MATCH(Interface!$B72,Forecasts!$B$218:$B$235,0),MATCH(Interface!$C72,Forecasts!$X$216:$AD$216,0))</f>
        <v>268.73297878268562</v>
      </c>
    </row>
    <row r="73" spans="1:9">
      <c r="A73" s="39" t="str">
        <f t="shared" si="0"/>
        <v>WSX25</v>
      </c>
      <c r="B73" s="39" t="s">
        <v>29</v>
      </c>
      <c r="C73" s="39" t="s">
        <v>21</v>
      </c>
      <c r="D73" s="118">
        <f>INDEX(Forecasts!$X$10:$AD$27,MATCH(Interface!$B73,Forecasts!$B$10:$B$27,0),MATCH(Interface!$C73,Forecasts!$X$8:$AD$8,0))</f>
        <v>648187.78571428568</v>
      </c>
      <c r="E73" s="118">
        <f>INDEX(Forecasts!$X$36:$AD$53,MATCH(Interface!$B73,Forecasts!$B$36:$B$53,0),MATCH(Interface!$C73,Forecasts!$X$34:$AD$34,0))</f>
        <v>12156.542927109558</v>
      </c>
      <c r="F73" s="96">
        <f>INDEX(Forecasts!$X$114:$AD$131,MATCH(Interface!$B73,Forecasts!$B$114:$B$131,0),MATCH(Interface!$C73,Forecasts!$X$112:$AD$112,0))</f>
        <v>52.356770138886347</v>
      </c>
      <c r="G73" s="96">
        <f>INDEX(Forecasts!$X$140:$AD$157,MATCH(Interface!$B73,Forecasts!$B$140:$B$157,0),MATCH(Interface!$C73,Forecasts!$X$138:$AD$138,0))</f>
        <v>3.6251495122561375</v>
      </c>
      <c r="H73" s="98">
        <f>INDEX(Forecasts!$X$192:$AD$209,MATCH(Interface!$B73,Forecasts!$B$192:$B$209,0),MATCH(Interface!$C73,Forecasts!$X$190:$AD$190,0))</f>
        <v>2.1634440118127655E-2</v>
      </c>
      <c r="I73" s="118">
        <f>INDEX(Forecasts!$X$218:$AD$235,MATCH(Interface!$B73,Forecasts!$B$218:$B$235,0),MATCH(Interface!$C73,Forecasts!$X$216:$AD$216,0))</f>
        <v>269.95507289619133</v>
      </c>
    </row>
    <row r="74" spans="1:9">
      <c r="A74" s="39" t="str">
        <f t="shared" si="0"/>
        <v>YKY19</v>
      </c>
      <c r="B74" s="39" t="s">
        <v>30</v>
      </c>
      <c r="C74" s="39" t="s">
        <v>15</v>
      </c>
      <c r="D74" s="118">
        <f>INDEX(Forecasts!$X$10:$AD$27,MATCH(Interface!$B74,Forecasts!$B$10:$B$27,0),MATCH(Interface!$C74,Forecasts!$X$8:$AD$8,0))</f>
        <v>2312669.8571428568</v>
      </c>
      <c r="E74" s="118">
        <f>INDEX(Forecasts!$X$36:$AD$53,MATCH(Interface!$B74,Forecasts!$B$36:$B$53,0),MATCH(Interface!$C74,Forecasts!$X$34:$AD$34,0))</f>
        <v>31748.61</v>
      </c>
      <c r="F74" s="96">
        <f>INDEX(Forecasts!$X$114:$AD$131,MATCH(Interface!$B74,Forecasts!$B$114:$B$131,0),MATCH(Interface!$C74,Forecasts!$X$112:$AD$112,0))</f>
        <v>95.315454762872136</v>
      </c>
      <c r="G74" s="96">
        <f>INDEX(Forecasts!$X$140:$AD$157,MATCH(Interface!$B74,Forecasts!$B$140:$B$157,0),MATCH(Interface!$C74,Forecasts!$X$138:$AD$138,0))</f>
        <v>4.7315121307915931</v>
      </c>
      <c r="H74" s="98">
        <f>INDEX(Forecasts!$X$192:$AD$209,MATCH(Interface!$B74,Forecasts!$B$192:$B$209,0),MATCH(Interface!$C74,Forecasts!$X$190:$AD$190,0))</f>
        <v>1.6725141667619466E-2</v>
      </c>
      <c r="I74" s="118">
        <f>INDEX(Forecasts!$X$218:$AD$235,MATCH(Interface!$B74,Forecasts!$B$218:$B$235,0),MATCH(Interface!$C74,Forecasts!$X$216:$AD$216,0))</f>
        <v>1078.3197235477314</v>
      </c>
    </row>
    <row r="75" spans="1:9">
      <c r="A75" s="39" t="str">
        <f t="shared" ref="A75:A129" si="2">B75&amp;RIGHT(C75,2)</f>
        <v>YKY20</v>
      </c>
      <c r="B75" s="39" t="s">
        <v>30</v>
      </c>
      <c r="C75" s="39" t="s">
        <v>16</v>
      </c>
      <c r="D75" s="118">
        <f>INDEX(Forecasts!$X$10:$AD$27,MATCH(Interface!$B75,Forecasts!$B$10:$B$27,0),MATCH(Interface!$C75,Forecasts!$X$8:$AD$8,0))</f>
        <v>2323977.4642857136</v>
      </c>
      <c r="E75" s="118">
        <f>INDEX(Forecasts!$X$36:$AD$53,MATCH(Interface!$B75,Forecasts!$B$36:$B$53,0),MATCH(Interface!$C75,Forecasts!$X$34:$AD$34,0))</f>
        <v>31823.536428571428</v>
      </c>
      <c r="F75" s="96">
        <f>INDEX(Forecasts!$X$114:$AD$131,MATCH(Interface!$B75,Forecasts!$B$114:$B$131,0),MATCH(Interface!$C75,Forecasts!$X$112:$AD$112,0))</f>
        <v>95.554746826077292</v>
      </c>
      <c r="G75" s="96">
        <f>INDEX(Forecasts!$X$140:$AD$157,MATCH(Interface!$B75,Forecasts!$B$140:$B$157,0),MATCH(Interface!$C75,Forecasts!$X$138:$AD$138,0))</f>
        <v>4.7315121307915931</v>
      </c>
      <c r="H75" s="98">
        <f>INDEX(Forecasts!$X$192:$AD$209,MATCH(Interface!$B75,Forecasts!$B$192:$B$209,0),MATCH(Interface!$C75,Forecasts!$X$190:$AD$190,0))</f>
        <v>1.6685763418903498E-2</v>
      </c>
      <c r="I75" s="118">
        <f>INDEX(Forecasts!$X$218:$AD$235,MATCH(Interface!$B75,Forecasts!$B$218:$B$235,0),MATCH(Interface!$C75,Forecasts!$X$216:$AD$216,0))</f>
        <v>1082.9677999297269</v>
      </c>
    </row>
    <row r="76" spans="1:9">
      <c r="A76" s="39" t="str">
        <f t="shared" si="2"/>
        <v>YKY21</v>
      </c>
      <c r="B76" s="39" t="s">
        <v>30</v>
      </c>
      <c r="C76" s="39" t="s">
        <v>17</v>
      </c>
      <c r="D76" s="118">
        <f>INDEX(Forecasts!$X$10:$AD$27,MATCH(Interface!$B76,Forecasts!$B$10:$B$27,0),MATCH(Interface!$C76,Forecasts!$X$8:$AD$8,0))</f>
        <v>2335285.0714285704</v>
      </c>
      <c r="E76" s="118">
        <f>INDEX(Forecasts!$X$36:$AD$53,MATCH(Interface!$B76,Forecasts!$B$36:$B$53,0),MATCH(Interface!$C76,Forecasts!$X$34:$AD$34,0))</f>
        <v>31898.462857142858</v>
      </c>
      <c r="F76" s="96">
        <f>INDEX(Forecasts!$X$114:$AD$131,MATCH(Interface!$B76,Forecasts!$B$114:$B$131,0),MATCH(Interface!$C76,Forecasts!$X$112:$AD$112,0))</f>
        <v>95.791036252508633</v>
      </c>
      <c r="G76" s="96">
        <f>INDEX(Forecasts!$X$140:$AD$157,MATCH(Interface!$B76,Forecasts!$B$140:$B$157,0),MATCH(Interface!$C76,Forecasts!$X$138:$AD$138,0))</f>
        <v>4.7315121307915931</v>
      </c>
      <c r="H76" s="98">
        <f>INDEX(Forecasts!$X$192:$AD$209,MATCH(Interface!$B76,Forecasts!$B$192:$B$209,0),MATCH(Interface!$C76,Forecasts!$X$190:$AD$190,0))</f>
        <v>1.6646570161643257E-2</v>
      </c>
      <c r="I76" s="118">
        <f>INDEX(Forecasts!$X$218:$AD$235,MATCH(Interface!$B76,Forecasts!$B$218:$B$235,0),MATCH(Interface!$C76,Forecasts!$X$216:$AD$216,0))</f>
        <v>1087.1228477718885</v>
      </c>
    </row>
    <row r="77" spans="1:9">
      <c r="A77" s="39" t="str">
        <f t="shared" si="2"/>
        <v>YKY22</v>
      </c>
      <c r="B77" s="39" t="s">
        <v>30</v>
      </c>
      <c r="C77" s="39" t="s">
        <v>18</v>
      </c>
      <c r="D77" s="118">
        <f>INDEX(Forecasts!$X$10:$AD$27,MATCH(Interface!$B77,Forecasts!$B$10:$B$27,0),MATCH(Interface!$C77,Forecasts!$X$8:$AD$8,0))</f>
        <v>2346592.6785714277</v>
      </c>
      <c r="E77" s="118">
        <f>INDEX(Forecasts!$X$36:$AD$53,MATCH(Interface!$B77,Forecasts!$B$36:$B$53,0),MATCH(Interface!$C77,Forecasts!$X$34:$AD$34,0))</f>
        <v>31973.389285714286</v>
      </c>
      <c r="F77" s="96">
        <f>INDEX(Forecasts!$X$114:$AD$131,MATCH(Interface!$B77,Forecasts!$B$114:$B$131,0),MATCH(Interface!$C77,Forecasts!$X$112:$AD$112,0))</f>
        <v>96.024379205426541</v>
      </c>
      <c r="G77" s="96">
        <f>INDEX(Forecasts!$X$140:$AD$157,MATCH(Interface!$B77,Forecasts!$B$140:$B$157,0),MATCH(Interface!$C77,Forecasts!$X$138:$AD$138,0))</f>
        <v>4.7315121307915931</v>
      </c>
      <c r="H77" s="98">
        <f>INDEX(Forecasts!$X$192:$AD$209,MATCH(Interface!$B77,Forecasts!$B$192:$B$209,0),MATCH(Interface!$C77,Forecasts!$X$190:$AD$190,0))</f>
        <v>1.6607560595312015E-2</v>
      </c>
      <c r="I77" s="118">
        <f>INDEX(Forecasts!$X$218:$AD$235,MATCH(Interface!$B77,Forecasts!$B$218:$B$235,0),MATCH(Interface!$C77,Forecasts!$X$216:$AD$216,0))</f>
        <v>1090.7399057086025</v>
      </c>
    </row>
    <row r="78" spans="1:9">
      <c r="A78" s="39" t="str">
        <f t="shared" si="2"/>
        <v>YKY23</v>
      </c>
      <c r="B78" s="39" t="s">
        <v>30</v>
      </c>
      <c r="C78" s="39" t="s">
        <v>19</v>
      </c>
      <c r="D78" s="118">
        <f>INDEX(Forecasts!$X$10:$AD$27,MATCH(Interface!$B78,Forecasts!$B$10:$B$27,0),MATCH(Interface!$C78,Forecasts!$X$8:$AD$8,0))</f>
        <v>2357900.2857142845</v>
      </c>
      <c r="E78" s="118">
        <f>INDEX(Forecasts!$X$36:$AD$53,MATCH(Interface!$B78,Forecasts!$B$36:$B$53,0),MATCH(Interface!$C78,Forecasts!$X$34:$AD$34,0))</f>
        <v>32048.315714285713</v>
      </c>
      <c r="F78" s="96">
        <f>INDEX(Forecasts!$X$114:$AD$131,MATCH(Interface!$B78,Forecasts!$B$114:$B$131,0),MATCH(Interface!$C78,Forecasts!$X$112:$AD$112,0))</f>
        <v>96.254830456085188</v>
      </c>
      <c r="G78" s="96">
        <f>INDEX(Forecasts!$X$140:$AD$157,MATCH(Interface!$B78,Forecasts!$B$140:$B$157,0),MATCH(Interface!$C78,Forecasts!$X$138:$AD$138,0))</f>
        <v>4.7315121307915931</v>
      </c>
      <c r="H78" s="98">
        <f>INDEX(Forecasts!$X$192:$AD$209,MATCH(Interface!$B78,Forecasts!$B$192:$B$209,0),MATCH(Interface!$C78,Forecasts!$X$190:$AD$190,0))</f>
        <v>1.6568733431545166E-2</v>
      </c>
      <c r="I78" s="118">
        <f>INDEX(Forecasts!$X$218:$AD$235,MATCH(Interface!$B78,Forecasts!$B$218:$B$235,0),MATCH(Interface!$C78,Forecasts!$X$216:$AD$216,0))</f>
        <v>1094.1963550509363</v>
      </c>
    </row>
    <row r="79" spans="1:9">
      <c r="A79" s="39" t="str">
        <f t="shared" si="2"/>
        <v>YKY24</v>
      </c>
      <c r="B79" s="39" t="s">
        <v>30</v>
      </c>
      <c r="C79" s="39" t="s">
        <v>20</v>
      </c>
      <c r="D79" s="118">
        <f>INDEX(Forecasts!$X$10:$AD$27,MATCH(Interface!$B79,Forecasts!$B$10:$B$27,0),MATCH(Interface!$C79,Forecasts!$X$8:$AD$8,0))</f>
        <v>2369207.8928571413</v>
      </c>
      <c r="E79" s="118">
        <f>INDEX(Forecasts!$X$36:$AD$53,MATCH(Interface!$B79,Forecasts!$B$36:$B$53,0),MATCH(Interface!$C79,Forecasts!$X$34:$AD$34,0))</f>
        <v>32123.242142857143</v>
      </c>
      <c r="F79" s="96">
        <f>INDEX(Forecasts!$X$114:$AD$131,MATCH(Interface!$B79,Forecasts!$B$114:$B$131,0),MATCH(Interface!$C79,Forecasts!$X$112:$AD$112,0))</f>
        <v>96.482443426592951</v>
      </c>
      <c r="G79" s="96">
        <f>INDEX(Forecasts!$X$140:$AD$157,MATCH(Interface!$B79,Forecasts!$B$140:$B$157,0),MATCH(Interface!$C79,Forecasts!$X$138:$AD$138,0))</f>
        <v>4.7315121307915931</v>
      </c>
      <c r="H79" s="98">
        <f>INDEX(Forecasts!$X$192:$AD$209,MATCH(Interface!$B79,Forecasts!$B$192:$B$209,0),MATCH(Interface!$C79,Forecasts!$X$190:$AD$190,0))</f>
        <v>1.6530087393998368E-2</v>
      </c>
      <c r="I79" s="118">
        <f>INDEX(Forecasts!$X$218:$AD$235,MATCH(Interface!$B79,Forecasts!$B$218:$B$235,0),MATCH(Interface!$C79,Forecasts!$X$216:$AD$216,0))</f>
        <v>1097.7325213681636</v>
      </c>
    </row>
    <row r="80" spans="1:9">
      <c r="A80" s="39" t="str">
        <f t="shared" si="2"/>
        <v>YKY25</v>
      </c>
      <c r="B80" s="39" t="s">
        <v>30</v>
      </c>
      <c r="C80" s="39" t="s">
        <v>21</v>
      </c>
      <c r="D80" s="118">
        <f>INDEX(Forecasts!$X$10:$AD$27,MATCH(Interface!$B80,Forecasts!$B$10:$B$27,0),MATCH(Interface!$C80,Forecasts!$X$8:$AD$8,0))</f>
        <v>2380515.4999999981</v>
      </c>
      <c r="E80" s="118">
        <f>INDEX(Forecasts!$X$36:$AD$53,MATCH(Interface!$B80,Forecasts!$B$36:$B$53,0),MATCH(Interface!$C80,Forecasts!$X$34:$AD$34,0))</f>
        <v>32198.16857142857</v>
      </c>
      <c r="F80" s="96">
        <f>INDEX(Forecasts!$X$114:$AD$131,MATCH(Interface!$B80,Forecasts!$B$114:$B$131,0),MATCH(Interface!$C80,Forecasts!$X$112:$AD$112,0))</f>
        <v>96.707270231198976</v>
      </c>
      <c r="G80" s="96">
        <f>INDEX(Forecasts!$X$140:$AD$157,MATCH(Interface!$B80,Forecasts!$B$140:$B$157,0),MATCH(Interface!$C80,Forecasts!$X$138:$AD$138,0))</f>
        <v>4.7315121307915931</v>
      </c>
      <c r="H80" s="98">
        <f>INDEX(Forecasts!$X$192:$AD$209,MATCH(Interface!$B80,Forecasts!$B$192:$B$209,0),MATCH(Interface!$C80,Forecasts!$X$190:$AD$190,0))</f>
        <v>1.649162121820771E-2</v>
      </c>
      <c r="I80" s="118">
        <f>INDEX(Forecasts!$X$218:$AD$235,MATCH(Interface!$B80,Forecasts!$B$218:$B$235,0),MATCH(Interface!$C80,Forecasts!$X$216:$AD$216,0))</f>
        <v>1101.3173755078765</v>
      </c>
    </row>
    <row r="81" spans="1:9">
      <c r="A81" s="39" t="str">
        <f t="shared" si="2"/>
        <v>AFW19</v>
      </c>
      <c r="B81" s="39" t="s">
        <v>31</v>
      </c>
      <c r="C81" s="39" t="s">
        <v>15</v>
      </c>
      <c r="D81" s="118">
        <f>INDEX(Forecasts!$X$10:$AD$27,MATCH(Interface!$B81,Forecasts!$B$10:$B$27,0),MATCH(Interface!$C81,Forecasts!$X$8:$AD$8,0))</f>
        <v>1507810.3214285716</v>
      </c>
      <c r="E81" s="118">
        <f>INDEX(Forecasts!$X$36:$AD$53,MATCH(Interface!$B81,Forecasts!$B$36:$B$53,0),MATCH(Interface!$C81,Forecasts!$X$34:$AD$34,0))</f>
        <v>16828.791500888066</v>
      </c>
      <c r="F81" s="96">
        <f>INDEX(Forecasts!$X$114:$AD$131,MATCH(Interface!$B81,Forecasts!$B$114:$B$131,0),MATCH(Interface!$C81,Forecasts!$X$112:$AD$112,0))</f>
        <v>93.097631684592784</v>
      </c>
      <c r="G81" s="96">
        <f>INDEX(Forecasts!$X$140:$AD$157,MATCH(Interface!$B81,Forecasts!$B$140:$B$157,0),MATCH(Interface!$C81,Forecasts!$X$138:$AD$138,0))</f>
        <v>5.1946729304410013</v>
      </c>
      <c r="H81" s="98">
        <f>INDEX(Forecasts!$X$192:$AD$209,MATCH(Interface!$B81,Forecasts!$B$192:$B$209,0),MATCH(Interface!$C81,Forecasts!$X$190:$AD$190,0))</f>
        <v>1.3330329353803873E-2</v>
      </c>
      <c r="I81" s="118">
        <f>INDEX(Forecasts!$X$218:$AD$235,MATCH(Interface!$B81,Forecasts!$B$218:$B$235,0),MATCH(Interface!$C81,Forecasts!$X$216:$AD$216,0))</f>
        <v>2680.2199757504022</v>
      </c>
    </row>
    <row r="82" spans="1:9">
      <c r="A82" s="39" t="str">
        <f t="shared" si="2"/>
        <v>AFW20</v>
      </c>
      <c r="B82" s="39" t="s">
        <v>31</v>
      </c>
      <c r="C82" s="39" t="s">
        <v>16</v>
      </c>
      <c r="D82" s="118">
        <f>INDEX(Forecasts!$X$10:$AD$27,MATCH(Interface!$B82,Forecasts!$B$10:$B$27,0),MATCH(Interface!$C82,Forecasts!$X$8:$AD$8,0))</f>
        <v>1517552.3392857146</v>
      </c>
      <c r="E82" s="118">
        <f>INDEX(Forecasts!$X$36:$AD$53,MATCH(Interface!$B82,Forecasts!$B$36:$B$53,0),MATCH(Interface!$C82,Forecasts!$X$34:$AD$34,0))</f>
        <v>16876.901903371127</v>
      </c>
      <c r="F82" s="96">
        <f>INDEX(Forecasts!$X$114:$AD$131,MATCH(Interface!$B82,Forecasts!$B$114:$B$131,0),MATCH(Interface!$C82,Forecasts!$X$112:$AD$112,0))</f>
        <v>93.097631684592784</v>
      </c>
      <c r="G82" s="96">
        <f>INDEX(Forecasts!$X$140:$AD$157,MATCH(Interface!$B82,Forecasts!$B$140:$B$157,0),MATCH(Interface!$C82,Forecasts!$X$138:$AD$138,0))</f>
        <v>5.1946729304410013</v>
      </c>
      <c r="H82" s="98">
        <f>INDEX(Forecasts!$X$192:$AD$209,MATCH(Interface!$B82,Forecasts!$B$192:$B$209,0),MATCH(Interface!$C82,Forecasts!$X$190:$AD$190,0))</f>
        <v>1.3292329043432031E-2</v>
      </c>
      <c r="I82" s="118">
        <f>INDEX(Forecasts!$X$218:$AD$235,MATCH(Interface!$B82,Forecasts!$B$218:$B$235,0),MATCH(Interface!$C82,Forecasts!$X$216:$AD$216,0))</f>
        <v>2700.6646761532461</v>
      </c>
    </row>
    <row r="83" spans="1:9">
      <c r="A83" s="39" t="str">
        <f t="shared" si="2"/>
        <v>AFW21</v>
      </c>
      <c r="B83" s="39" t="s">
        <v>31</v>
      </c>
      <c r="C83" s="39" t="s">
        <v>17</v>
      </c>
      <c r="D83" s="118">
        <f>INDEX(Forecasts!$X$10:$AD$27,MATCH(Interface!$B83,Forecasts!$B$10:$B$27,0),MATCH(Interface!$C83,Forecasts!$X$8:$AD$8,0))</f>
        <v>1527294.3571428575</v>
      </c>
      <c r="E83" s="118">
        <f>INDEX(Forecasts!$X$36:$AD$53,MATCH(Interface!$B83,Forecasts!$B$36:$B$53,0),MATCH(Interface!$C83,Forecasts!$X$34:$AD$34,0))</f>
        <v>16925.012305854187</v>
      </c>
      <c r="F83" s="96">
        <f>INDEX(Forecasts!$X$114:$AD$131,MATCH(Interface!$B83,Forecasts!$B$114:$B$131,0),MATCH(Interface!$C83,Forecasts!$X$112:$AD$112,0))</f>
        <v>93.097631684592784</v>
      </c>
      <c r="G83" s="96">
        <f>INDEX(Forecasts!$X$140:$AD$157,MATCH(Interface!$B83,Forecasts!$B$140:$B$157,0),MATCH(Interface!$C83,Forecasts!$X$138:$AD$138,0))</f>
        <v>5.1946729304410013</v>
      </c>
      <c r="H83" s="98">
        <f>INDEX(Forecasts!$X$192:$AD$209,MATCH(Interface!$B83,Forecasts!$B$192:$B$209,0),MATCH(Interface!$C83,Forecasts!$X$190:$AD$190,0))</f>
        <v>1.3254544769562074E-2</v>
      </c>
      <c r="I83" s="118">
        <f>INDEX(Forecasts!$X$218:$AD$235,MATCH(Interface!$B83,Forecasts!$B$218:$B$235,0),MATCH(Interface!$C83,Forecasts!$X$216:$AD$216,0))</f>
        <v>2719.6334631264458</v>
      </c>
    </row>
    <row r="84" spans="1:9">
      <c r="A84" s="39" t="str">
        <f t="shared" si="2"/>
        <v>AFW22</v>
      </c>
      <c r="B84" s="39" t="s">
        <v>31</v>
      </c>
      <c r="C84" s="39" t="s">
        <v>18</v>
      </c>
      <c r="D84" s="118">
        <f>INDEX(Forecasts!$X$10:$AD$27,MATCH(Interface!$B84,Forecasts!$B$10:$B$27,0),MATCH(Interface!$C84,Forecasts!$X$8:$AD$8,0))</f>
        <v>1537036.3750000005</v>
      </c>
      <c r="E84" s="118">
        <f>INDEX(Forecasts!$X$36:$AD$53,MATCH(Interface!$B84,Forecasts!$B$36:$B$53,0),MATCH(Interface!$C84,Forecasts!$X$34:$AD$34,0))</f>
        <v>16973.122708337243</v>
      </c>
      <c r="F84" s="96">
        <f>INDEX(Forecasts!$X$114:$AD$131,MATCH(Interface!$B84,Forecasts!$B$114:$B$131,0),MATCH(Interface!$C84,Forecasts!$X$112:$AD$112,0))</f>
        <v>93.097631684592784</v>
      </c>
      <c r="G84" s="96">
        <f>INDEX(Forecasts!$X$140:$AD$157,MATCH(Interface!$B84,Forecasts!$B$140:$B$157,0),MATCH(Interface!$C84,Forecasts!$X$138:$AD$138,0))</f>
        <v>5.1946729304410013</v>
      </c>
      <c r="H84" s="98">
        <f>INDEX(Forecasts!$X$192:$AD$209,MATCH(Interface!$B84,Forecasts!$B$192:$B$209,0),MATCH(Interface!$C84,Forecasts!$X$190:$AD$190,0))</f>
        <v>1.3216974695124322E-2</v>
      </c>
      <c r="I84" s="118">
        <f>INDEX(Forecasts!$X$218:$AD$235,MATCH(Interface!$B84,Forecasts!$B$218:$B$235,0),MATCH(Interface!$C84,Forecasts!$X$216:$AD$216,0))</f>
        <v>2736.1748377666581</v>
      </c>
    </row>
    <row r="85" spans="1:9">
      <c r="A85" s="39" t="str">
        <f t="shared" si="2"/>
        <v>AFW23</v>
      </c>
      <c r="B85" s="39" t="s">
        <v>31</v>
      </c>
      <c r="C85" s="39" t="s">
        <v>19</v>
      </c>
      <c r="D85" s="118">
        <f>INDEX(Forecasts!$X$10:$AD$27,MATCH(Interface!$B85,Forecasts!$B$10:$B$27,0),MATCH(Interface!$C85,Forecasts!$X$8:$AD$8,0))</f>
        <v>1546778.3928571432</v>
      </c>
      <c r="E85" s="118">
        <f>INDEX(Forecasts!$X$36:$AD$53,MATCH(Interface!$B85,Forecasts!$B$36:$B$53,0),MATCH(Interface!$C85,Forecasts!$X$34:$AD$34,0))</f>
        <v>17021.233110820303</v>
      </c>
      <c r="F85" s="96">
        <f>INDEX(Forecasts!$X$114:$AD$131,MATCH(Interface!$B85,Forecasts!$B$114:$B$131,0),MATCH(Interface!$C85,Forecasts!$X$112:$AD$112,0))</f>
        <v>93.097631684592784</v>
      </c>
      <c r="G85" s="96">
        <f>INDEX(Forecasts!$X$140:$AD$157,MATCH(Interface!$B85,Forecasts!$B$140:$B$157,0),MATCH(Interface!$C85,Forecasts!$X$138:$AD$138,0))</f>
        <v>5.1946729304410013</v>
      </c>
      <c r="H85" s="98">
        <f>INDEX(Forecasts!$X$192:$AD$209,MATCH(Interface!$B85,Forecasts!$B$192:$B$209,0),MATCH(Interface!$C85,Forecasts!$X$190:$AD$190,0))</f>
        <v>1.3179617003818946E-2</v>
      </c>
      <c r="I85" s="118">
        <f>INDEX(Forecasts!$X$218:$AD$235,MATCH(Interface!$B85,Forecasts!$B$218:$B$235,0),MATCH(Interface!$C85,Forecasts!$X$216:$AD$216,0))</f>
        <v>2751.3650425982491</v>
      </c>
    </row>
    <row r="86" spans="1:9">
      <c r="A86" s="39" t="str">
        <f t="shared" si="2"/>
        <v>AFW24</v>
      </c>
      <c r="B86" s="39" t="s">
        <v>31</v>
      </c>
      <c r="C86" s="39" t="s">
        <v>20</v>
      </c>
      <c r="D86" s="118">
        <f>INDEX(Forecasts!$X$10:$AD$27,MATCH(Interface!$B86,Forecasts!$B$10:$B$27,0),MATCH(Interface!$C86,Forecasts!$X$8:$AD$8,0))</f>
        <v>1556520.4107142861</v>
      </c>
      <c r="E86" s="118">
        <f>INDEX(Forecasts!$X$36:$AD$53,MATCH(Interface!$B86,Forecasts!$B$36:$B$53,0),MATCH(Interface!$C86,Forecasts!$X$34:$AD$34,0))</f>
        <v>17069.343513303364</v>
      </c>
      <c r="F86" s="96">
        <f>INDEX(Forecasts!$X$114:$AD$131,MATCH(Interface!$B86,Forecasts!$B$114:$B$131,0),MATCH(Interface!$C86,Forecasts!$X$112:$AD$112,0))</f>
        <v>93.097631684592784</v>
      </c>
      <c r="G86" s="96">
        <f>INDEX(Forecasts!$X$140:$AD$157,MATCH(Interface!$B86,Forecasts!$B$140:$B$157,0),MATCH(Interface!$C86,Forecasts!$X$138:$AD$138,0))</f>
        <v>5.1946729304410013</v>
      </c>
      <c r="H86" s="98">
        <f>INDEX(Forecasts!$X$192:$AD$209,MATCH(Interface!$B86,Forecasts!$B$192:$B$209,0),MATCH(Interface!$C86,Forecasts!$X$190:$AD$190,0))</f>
        <v>1.3142469899823287E-2</v>
      </c>
      <c r="I86" s="118">
        <f>INDEX(Forecasts!$X$218:$AD$235,MATCH(Interface!$B86,Forecasts!$B$218:$B$235,0),MATCH(Interface!$C86,Forecasts!$X$216:$AD$216,0))</f>
        <v>2764.4670317503519</v>
      </c>
    </row>
    <row r="87" spans="1:9">
      <c r="A87" s="39" t="str">
        <f t="shared" si="2"/>
        <v>AFW25</v>
      </c>
      <c r="B87" s="39" t="s">
        <v>31</v>
      </c>
      <c r="C87" s="39" t="s">
        <v>21</v>
      </c>
      <c r="D87" s="118">
        <f>INDEX(Forecasts!$X$10:$AD$27,MATCH(Interface!$B87,Forecasts!$B$10:$B$27,0),MATCH(Interface!$C87,Forecasts!$X$8:$AD$8,0))</f>
        <v>1566262.4285714291</v>
      </c>
      <c r="E87" s="118">
        <f>INDEX(Forecasts!$X$36:$AD$53,MATCH(Interface!$B87,Forecasts!$B$36:$B$53,0),MATCH(Interface!$C87,Forecasts!$X$34:$AD$34,0))</f>
        <v>17117.453915786424</v>
      </c>
      <c r="F87" s="96">
        <f>INDEX(Forecasts!$X$114:$AD$131,MATCH(Interface!$B87,Forecasts!$B$114:$B$131,0),MATCH(Interface!$C87,Forecasts!$X$112:$AD$112,0))</f>
        <v>93.097631684592784</v>
      </c>
      <c r="G87" s="96">
        <f>INDEX(Forecasts!$X$140:$AD$157,MATCH(Interface!$B87,Forecasts!$B$140:$B$157,0),MATCH(Interface!$C87,Forecasts!$X$138:$AD$138,0))</f>
        <v>5.1946729304410013</v>
      </c>
      <c r="H87" s="98">
        <f>INDEX(Forecasts!$X$192:$AD$209,MATCH(Interface!$B87,Forecasts!$B$192:$B$209,0),MATCH(Interface!$C87,Forecasts!$X$190:$AD$190,0))</f>
        <v>1.3105531607504073E-2</v>
      </c>
      <c r="I87" s="118">
        <f>INDEX(Forecasts!$X$218:$AD$235,MATCH(Interface!$B87,Forecasts!$B$218:$B$235,0),MATCH(Interface!$C87,Forecasts!$X$216:$AD$216,0))</f>
        <v>2777.2645282361864</v>
      </c>
    </row>
    <row r="88" spans="1:9">
      <c r="A88" s="39" t="str">
        <f t="shared" si="2"/>
        <v>BRL19</v>
      </c>
      <c r="B88" s="39" t="s">
        <v>32</v>
      </c>
      <c r="C88" s="39" t="s">
        <v>15</v>
      </c>
      <c r="D88" s="118">
        <f>INDEX(Forecasts!$X$10:$AD$27,MATCH(Interface!$B88,Forecasts!$B$10:$B$27,0),MATCH(Interface!$C88,Forecasts!$X$8:$AD$8,0))</f>
        <v>538883.42857142852</v>
      </c>
      <c r="E88" s="118">
        <f>INDEX(Forecasts!$X$36:$AD$53,MATCH(Interface!$B88,Forecasts!$B$36:$B$53,0),MATCH(Interface!$C88,Forecasts!$X$34:$AD$34,0))</f>
        <v>6838.9428571428571</v>
      </c>
      <c r="F88" s="96">
        <f>INDEX(Forecasts!$X$114:$AD$131,MATCH(Interface!$B88,Forecasts!$B$114:$B$131,0),MATCH(Interface!$C88,Forecasts!$X$112:$AD$112,0))</f>
        <v>98.440135785242717</v>
      </c>
      <c r="G88" s="96">
        <f>INDEX(Forecasts!$X$140:$AD$157,MATCH(Interface!$B88,Forecasts!$B$140:$B$157,0),MATCH(Interface!$C88,Forecasts!$X$138:$AD$138,0))</f>
        <v>5.6641967315081558</v>
      </c>
      <c r="H88" s="98">
        <f>INDEX(Forecasts!$X$192:$AD$209,MATCH(Interface!$B88,Forecasts!$B$192:$B$209,0),MATCH(Interface!$C88,Forecasts!$X$190:$AD$190,0))</f>
        <v>1.6523021519616651E-2</v>
      </c>
      <c r="I88" s="118">
        <f>INDEX(Forecasts!$X$218:$AD$235,MATCH(Interface!$B88,Forecasts!$B$218:$B$235,0),MATCH(Interface!$C88,Forecasts!$X$216:$AD$216,0))</f>
        <v>1890.8309046421641</v>
      </c>
    </row>
    <row r="89" spans="1:9">
      <c r="A89" s="39" t="str">
        <f t="shared" si="2"/>
        <v>BRL20</v>
      </c>
      <c r="B89" s="39" t="s">
        <v>32</v>
      </c>
      <c r="C89" s="39" t="s">
        <v>16</v>
      </c>
      <c r="D89" s="118">
        <f>INDEX(Forecasts!$X$10:$AD$27,MATCH(Interface!$B89,Forecasts!$B$10:$B$27,0),MATCH(Interface!$C89,Forecasts!$X$8:$AD$8,0))</f>
        <v>542628.03571428568</v>
      </c>
      <c r="E89" s="118">
        <f>INDEX(Forecasts!$X$36:$AD$53,MATCH(Interface!$B89,Forecasts!$B$36:$B$53,0),MATCH(Interface!$C89,Forecasts!$X$34:$AD$34,0))</f>
        <v>6866.1285714285714</v>
      </c>
      <c r="F89" s="96">
        <f>INDEX(Forecasts!$X$114:$AD$131,MATCH(Interface!$B89,Forecasts!$B$114:$B$131,0),MATCH(Interface!$C89,Forecasts!$X$112:$AD$112,0))</f>
        <v>98.411173016268251</v>
      </c>
      <c r="G89" s="96">
        <f>INDEX(Forecasts!$X$140:$AD$157,MATCH(Interface!$B89,Forecasts!$B$140:$B$157,0),MATCH(Interface!$C89,Forecasts!$X$138:$AD$138,0))</f>
        <v>5.6641967315081558</v>
      </c>
      <c r="H89" s="98">
        <f>INDEX(Forecasts!$X$192:$AD$209,MATCH(Interface!$B89,Forecasts!$B$192:$B$209,0),MATCH(Interface!$C89,Forecasts!$X$190:$AD$190,0))</f>
        <v>1.6457600352870926E-2</v>
      </c>
      <c r="I89" s="118">
        <f>INDEX(Forecasts!$X$218:$AD$235,MATCH(Interface!$B89,Forecasts!$B$218:$B$235,0),MATCH(Interface!$C89,Forecasts!$X$216:$AD$216,0))</f>
        <v>1910.1696453455972</v>
      </c>
    </row>
    <row r="90" spans="1:9">
      <c r="A90" s="39" t="str">
        <f t="shared" si="2"/>
        <v>BRL21</v>
      </c>
      <c r="B90" s="39" t="s">
        <v>32</v>
      </c>
      <c r="C90" s="39" t="s">
        <v>17</v>
      </c>
      <c r="D90" s="118">
        <f>INDEX(Forecasts!$X$10:$AD$27,MATCH(Interface!$B90,Forecasts!$B$10:$B$27,0),MATCH(Interface!$C90,Forecasts!$X$8:$AD$8,0))</f>
        <v>546372.64285714284</v>
      </c>
      <c r="E90" s="118">
        <f>INDEX(Forecasts!$X$36:$AD$53,MATCH(Interface!$B90,Forecasts!$B$36:$B$53,0),MATCH(Interface!$C90,Forecasts!$X$34:$AD$34,0))</f>
        <v>6893.3142857142857</v>
      </c>
      <c r="F90" s="96">
        <f>INDEX(Forecasts!$X$114:$AD$131,MATCH(Interface!$B90,Forecasts!$B$114:$B$131,0),MATCH(Interface!$C90,Forecasts!$X$112:$AD$112,0))</f>
        <v>98.382419831703416</v>
      </c>
      <c r="G90" s="96">
        <f>INDEX(Forecasts!$X$140:$AD$157,MATCH(Interface!$B90,Forecasts!$B$140:$B$157,0),MATCH(Interface!$C90,Forecasts!$X$138:$AD$138,0))</f>
        <v>5.6641967315081558</v>
      </c>
      <c r="H90" s="98">
        <f>INDEX(Forecasts!$X$192:$AD$209,MATCH(Interface!$B90,Forecasts!$B$192:$B$209,0),MATCH(Interface!$C90,Forecasts!$X$190:$AD$190,0))</f>
        <v>1.6392695199489361E-2</v>
      </c>
      <c r="I90" s="118">
        <f>INDEX(Forecasts!$X$218:$AD$235,MATCH(Interface!$B90,Forecasts!$B$218:$B$235,0),MATCH(Interface!$C90,Forecasts!$X$216:$AD$216,0))</f>
        <v>1928.4145723898973</v>
      </c>
    </row>
    <row r="91" spans="1:9">
      <c r="A91" s="39" t="str">
        <f t="shared" si="2"/>
        <v>BRL22</v>
      </c>
      <c r="B91" s="39" t="s">
        <v>32</v>
      </c>
      <c r="C91" s="39" t="s">
        <v>18</v>
      </c>
      <c r="D91" s="118">
        <f>INDEX(Forecasts!$X$10:$AD$27,MATCH(Interface!$B91,Forecasts!$B$10:$B$27,0),MATCH(Interface!$C91,Forecasts!$X$8:$AD$8,0))</f>
        <v>550117.25</v>
      </c>
      <c r="E91" s="118">
        <f>INDEX(Forecasts!$X$36:$AD$53,MATCH(Interface!$B91,Forecasts!$B$36:$B$53,0),MATCH(Interface!$C91,Forecasts!$X$34:$AD$34,0))</f>
        <v>6920.5</v>
      </c>
      <c r="F91" s="96">
        <f>INDEX(Forecasts!$X$114:$AD$131,MATCH(Interface!$B91,Forecasts!$B$114:$B$131,0),MATCH(Interface!$C91,Forecasts!$X$112:$AD$112,0))</f>
        <v>98.353873964813957</v>
      </c>
      <c r="G91" s="96">
        <f>INDEX(Forecasts!$X$140:$AD$157,MATCH(Interface!$B91,Forecasts!$B$140:$B$157,0),MATCH(Interface!$C91,Forecasts!$X$138:$AD$138,0))</f>
        <v>5.6641967315081558</v>
      </c>
      <c r="H91" s="98">
        <f>INDEX(Forecasts!$X$192:$AD$209,MATCH(Interface!$B91,Forecasts!$B$192:$B$209,0),MATCH(Interface!$C91,Forecasts!$X$190:$AD$190,0))</f>
        <v>1.6328299978325266E-2</v>
      </c>
      <c r="I91" s="118">
        <f>INDEX(Forecasts!$X$218:$AD$235,MATCH(Interface!$B91,Forecasts!$B$218:$B$235,0),MATCH(Interface!$C91,Forecasts!$X$216:$AD$216,0))</f>
        <v>1944.4171875257127</v>
      </c>
    </row>
    <row r="92" spans="1:9">
      <c r="A92" s="39" t="str">
        <f t="shared" si="2"/>
        <v>BRL23</v>
      </c>
      <c r="B92" s="39" t="s">
        <v>32</v>
      </c>
      <c r="C92" s="39" t="s">
        <v>19</v>
      </c>
      <c r="D92" s="118">
        <f>INDEX(Forecasts!$X$10:$AD$27,MATCH(Interface!$B92,Forecasts!$B$10:$B$27,0),MATCH(Interface!$C92,Forecasts!$X$8:$AD$8,0))</f>
        <v>553861.85714285716</v>
      </c>
      <c r="E92" s="118">
        <f>INDEX(Forecasts!$X$36:$AD$53,MATCH(Interface!$B92,Forecasts!$B$36:$B$53,0),MATCH(Interface!$C92,Forecasts!$X$34:$AD$34,0))</f>
        <v>6947.6857142857143</v>
      </c>
      <c r="F92" s="96">
        <f>INDEX(Forecasts!$X$114:$AD$131,MATCH(Interface!$B92,Forecasts!$B$114:$B$131,0),MATCH(Interface!$C92,Forecasts!$X$112:$AD$112,0))</f>
        <v>98.325533181435603</v>
      </c>
      <c r="G92" s="96">
        <f>INDEX(Forecasts!$X$140:$AD$157,MATCH(Interface!$B92,Forecasts!$B$140:$B$157,0),MATCH(Interface!$C92,Forecasts!$X$138:$AD$138,0))</f>
        <v>5.6641967315081558</v>
      </c>
      <c r="H92" s="98">
        <f>INDEX(Forecasts!$X$192:$AD$209,MATCH(Interface!$B92,Forecasts!$B$192:$B$209,0),MATCH(Interface!$C92,Forecasts!$X$190:$AD$190,0))</f>
        <v>1.6264408703412031E-2</v>
      </c>
      <c r="I92" s="118">
        <f>INDEX(Forecasts!$X$218:$AD$235,MATCH(Interface!$B92,Forecasts!$B$218:$B$235,0),MATCH(Interface!$C92,Forecasts!$X$216:$AD$216,0))</f>
        <v>1960.050085295321</v>
      </c>
    </row>
    <row r="93" spans="1:9">
      <c r="A93" s="39" t="str">
        <f t="shared" si="2"/>
        <v>BRL24</v>
      </c>
      <c r="B93" s="39" t="s">
        <v>32</v>
      </c>
      <c r="C93" s="39" t="s">
        <v>20</v>
      </c>
      <c r="D93" s="118">
        <f>INDEX(Forecasts!$X$10:$AD$27,MATCH(Interface!$B93,Forecasts!$B$10:$B$27,0),MATCH(Interface!$C93,Forecasts!$X$8:$AD$8,0))</f>
        <v>557606.4642857142</v>
      </c>
      <c r="E93" s="118">
        <f>INDEX(Forecasts!$X$36:$AD$53,MATCH(Interface!$B93,Forecasts!$B$36:$B$53,0),MATCH(Interface!$C93,Forecasts!$X$34:$AD$34,0))</f>
        <v>6974.8714285714286</v>
      </c>
      <c r="F93" s="96">
        <f>INDEX(Forecasts!$X$114:$AD$131,MATCH(Interface!$B93,Forecasts!$B$114:$B$131,0),MATCH(Interface!$C93,Forecasts!$X$112:$AD$112,0))</f>
        <v>98.297395279391282</v>
      </c>
      <c r="G93" s="96">
        <f>INDEX(Forecasts!$X$140:$AD$157,MATCH(Interface!$B93,Forecasts!$B$140:$B$157,0),MATCH(Interface!$C93,Forecasts!$X$138:$AD$138,0))</f>
        <v>5.6641967315081558</v>
      </c>
      <c r="H93" s="98">
        <f>INDEX(Forecasts!$X$192:$AD$209,MATCH(Interface!$B93,Forecasts!$B$192:$B$209,0),MATCH(Interface!$C93,Forecasts!$X$190:$AD$190,0))</f>
        <v>1.6201015482108221E-2</v>
      </c>
      <c r="I93" s="118">
        <f>INDEX(Forecasts!$X$218:$AD$235,MATCH(Interface!$B93,Forecasts!$B$218:$B$235,0),MATCH(Interface!$C93,Forecasts!$X$216:$AD$216,0))</f>
        <v>1975.5446464915258</v>
      </c>
    </row>
    <row r="94" spans="1:9">
      <c r="A94" s="39" t="str">
        <f t="shared" si="2"/>
        <v>BRL25</v>
      </c>
      <c r="B94" s="39" t="s">
        <v>32</v>
      </c>
      <c r="C94" s="39" t="s">
        <v>21</v>
      </c>
      <c r="D94" s="118">
        <f>INDEX(Forecasts!$X$10:$AD$27,MATCH(Interface!$B94,Forecasts!$B$10:$B$27,0),MATCH(Interface!$C94,Forecasts!$X$8:$AD$8,0))</f>
        <v>561351.07142857136</v>
      </c>
      <c r="E94" s="118">
        <f>INDEX(Forecasts!$X$36:$AD$53,MATCH(Interface!$B94,Forecasts!$B$36:$B$53,0),MATCH(Interface!$C94,Forecasts!$X$34:$AD$34,0))</f>
        <v>7002.057142857142</v>
      </c>
      <c r="F94" s="96">
        <f>INDEX(Forecasts!$X$114:$AD$131,MATCH(Interface!$B94,Forecasts!$B$114:$B$131,0),MATCH(Interface!$C94,Forecasts!$X$112:$AD$112,0))</f>
        <v>98.269458087920583</v>
      </c>
      <c r="G94" s="96">
        <f>INDEX(Forecasts!$X$140:$AD$157,MATCH(Interface!$B94,Forecasts!$B$140:$B$157,0),MATCH(Interface!$C94,Forecasts!$X$138:$AD$138,0))</f>
        <v>5.6641967315081558</v>
      </c>
      <c r="H94" s="98">
        <f>INDEX(Forecasts!$X$192:$AD$209,MATCH(Interface!$B94,Forecasts!$B$192:$B$209,0),MATCH(Interface!$C94,Forecasts!$X$190:$AD$190,0))</f>
        <v>1.6138114513285895E-2</v>
      </c>
      <c r="I94" s="118">
        <f>INDEX(Forecasts!$X$218:$AD$235,MATCH(Interface!$B94,Forecasts!$B$218:$B$235,0),MATCH(Interface!$C94,Forecasts!$X$216:$AD$216,0))</f>
        <v>1991.1695843731068</v>
      </c>
    </row>
    <row r="95" spans="1:9">
      <c r="A95" s="39" t="str">
        <f t="shared" ref="A95:A101" si="3">B95&amp;RIGHT(C95,2)</f>
        <v>DVW19</v>
      </c>
      <c r="B95" s="39" t="s">
        <v>33</v>
      </c>
      <c r="C95" s="39" t="s">
        <v>15</v>
      </c>
      <c r="D95" s="118">
        <f>INDEX(Forecasts!$X$10:$AD$27,MATCH(Interface!$B95,Forecasts!$B$10:$B$27,0),MATCH(Interface!$C95,Forecasts!$X$8:$AD$8,0))</f>
        <v>128854.57142857143</v>
      </c>
      <c r="E95" s="118">
        <f>INDEX(Forecasts!$X$36:$AD$53,MATCH(Interface!$B95,Forecasts!$B$36:$B$53,0),MATCH(Interface!$C95,Forecasts!$X$34:$AD$34,0))</f>
        <v>2041.3794285714287</v>
      </c>
      <c r="F95" s="96">
        <f>INDEX(Forecasts!$X$114:$AD$131,MATCH(Interface!$B95,Forecasts!$B$114:$B$131,0),MATCH(Interface!$C95,Forecasts!$X$112:$AD$112,0))</f>
        <v>100</v>
      </c>
      <c r="G95" s="96">
        <f>INDEX(Forecasts!$X$140:$AD$157,MATCH(Interface!$B95,Forecasts!$B$140:$B$157,0),MATCH(Interface!$C95,Forecasts!$X$138:$AD$138,0))</f>
        <v>4.8731890017693686</v>
      </c>
      <c r="H95" s="98">
        <f>INDEX(Forecasts!$X$192:$AD$209,MATCH(Interface!$B95,Forecasts!$B$192:$B$209,0),MATCH(Interface!$C95,Forecasts!$X$190:$AD$190,0))</f>
        <v>1.7308557556132444E-2</v>
      </c>
      <c r="I95" s="118">
        <f>INDEX(Forecasts!$X$218:$AD$235,MATCH(Interface!$B95,Forecasts!$B$218:$B$235,0),MATCH(Interface!$C95,Forecasts!$X$216:$AD$216,0))</f>
        <v>317.63287911163638</v>
      </c>
    </row>
    <row r="96" spans="1:9">
      <c r="A96" s="39" t="str">
        <f t="shared" si="3"/>
        <v>DVW20</v>
      </c>
      <c r="B96" s="39" t="s">
        <v>33</v>
      </c>
      <c r="C96" s="39" t="s">
        <v>16</v>
      </c>
      <c r="D96" s="118">
        <f>INDEX(Forecasts!$X$10:$AD$27,MATCH(Interface!$B96,Forecasts!$B$10:$B$27,0),MATCH(Interface!$C96,Forecasts!$X$8:$AD$8,0))</f>
        <v>129643.71428571429</v>
      </c>
      <c r="E96" s="118">
        <f>INDEX(Forecasts!$X$36:$AD$53,MATCH(Interface!$B96,Forecasts!$B$36:$B$53,0),MATCH(Interface!$C96,Forecasts!$X$34:$AD$34,0))</f>
        <v>2048.0602792857144</v>
      </c>
      <c r="F96" s="96">
        <f>INDEX(Forecasts!$X$114:$AD$131,MATCH(Interface!$B96,Forecasts!$B$114:$B$131,0),MATCH(Interface!$C96,Forecasts!$X$112:$AD$112,0))</f>
        <v>100</v>
      </c>
      <c r="G96" s="96">
        <f>INDEX(Forecasts!$X$140:$AD$157,MATCH(Interface!$B96,Forecasts!$B$140:$B$157,0),MATCH(Interface!$C96,Forecasts!$X$138:$AD$138,0))</f>
        <v>4.8731890017693686</v>
      </c>
      <c r="H96" s="98">
        <f>INDEX(Forecasts!$X$192:$AD$209,MATCH(Interface!$B96,Forecasts!$B$192:$B$209,0),MATCH(Interface!$C96,Forecasts!$X$190:$AD$190,0))</f>
        <v>1.7252096381487492E-2</v>
      </c>
      <c r="I96" s="118">
        <f>INDEX(Forecasts!$X$218:$AD$235,MATCH(Interface!$B96,Forecasts!$B$218:$B$235,0),MATCH(Interface!$C96,Forecasts!$X$216:$AD$216,0))</f>
        <v>318.77722417396836</v>
      </c>
    </row>
    <row r="97" spans="1:9">
      <c r="A97" s="39" t="str">
        <f t="shared" si="3"/>
        <v>DVW21</v>
      </c>
      <c r="B97" s="39" t="s">
        <v>33</v>
      </c>
      <c r="C97" s="39" t="s">
        <v>17</v>
      </c>
      <c r="D97" s="118">
        <f>INDEX(Forecasts!$X$10:$AD$27,MATCH(Interface!$B97,Forecasts!$B$10:$B$27,0),MATCH(Interface!$C97,Forecasts!$X$8:$AD$8,0))</f>
        <v>130432.85714285716</v>
      </c>
      <c r="E97" s="118">
        <f>INDEX(Forecasts!$X$36:$AD$53,MATCH(Interface!$B97,Forecasts!$B$36:$B$53,0),MATCH(Interface!$C97,Forecasts!$X$34:$AD$34,0))</f>
        <v>2054.7411300000003</v>
      </c>
      <c r="F97" s="96">
        <f>INDEX(Forecasts!$X$114:$AD$131,MATCH(Interface!$B97,Forecasts!$B$114:$B$131,0),MATCH(Interface!$C97,Forecasts!$X$112:$AD$112,0))</f>
        <v>100</v>
      </c>
      <c r="G97" s="96">
        <f>INDEX(Forecasts!$X$140:$AD$157,MATCH(Interface!$B97,Forecasts!$B$140:$B$157,0),MATCH(Interface!$C97,Forecasts!$X$138:$AD$138,0))</f>
        <v>4.8731890017693686</v>
      </c>
      <c r="H97" s="98">
        <f>INDEX(Forecasts!$X$192:$AD$209,MATCH(Interface!$B97,Forecasts!$B$192:$B$209,0),MATCH(Interface!$C97,Forecasts!$X$190:$AD$190,0))</f>
        <v>1.7196002366163435E-2</v>
      </c>
      <c r="I97" s="118">
        <f>INDEX(Forecasts!$X$218:$AD$235,MATCH(Interface!$B97,Forecasts!$B$218:$B$235,0),MATCH(Interface!$C97,Forecasts!$X$216:$AD$216,0))</f>
        <v>319.87524027724618</v>
      </c>
    </row>
    <row r="98" spans="1:9">
      <c r="A98" s="39" t="str">
        <f t="shared" si="3"/>
        <v>DVW22</v>
      </c>
      <c r="B98" s="39" t="s">
        <v>33</v>
      </c>
      <c r="C98" s="39" t="s">
        <v>18</v>
      </c>
      <c r="D98" s="118">
        <f>INDEX(Forecasts!$X$10:$AD$27,MATCH(Interface!$B98,Forecasts!$B$10:$B$27,0),MATCH(Interface!$C98,Forecasts!$X$8:$AD$8,0))</f>
        <v>131222</v>
      </c>
      <c r="E98" s="118">
        <f>INDEX(Forecasts!$X$36:$AD$53,MATCH(Interface!$B98,Forecasts!$B$36:$B$53,0),MATCH(Interface!$C98,Forecasts!$X$34:$AD$34,0))</f>
        <v>2061.4219807142858</v>
      </c>
      <c r="F98" s="96">
        <f>INDEX(Forecasts!$X$114:$AD$131,MATCH(Interface!$B98,Forecasts!$B$114:$B$131,0),MATCH(Interface!$C98,Forecasts!$X$112:$AD$112,0))</f>
        <v>100</v>
      </c>
      <c r="G98" s="96">
        <f>INDEX(Forecasts!$X$140:$AD$157,MATCH(Interface!$B98,Forecasts!$B$140:$B$157,0),MATCH(Interface!$C98,Forecasts!$X$138:$AD$138,0))</f>
        <v>4.8731890017693686</v>
      </c>
      <c r="H98" s="98">
        <f>INDEX(Forecasts!$X$192:$AD$209,MATCH(Interface!$B98,Forecasts!$B$192:$B$209,0),MATCH(Interface!$C98,Forecasts!$X$190:$AD$190,0))</f>
        <v>1.7140271940386646E-2</v>
      </c>
      <c r="I98" s="118">
        <f>INDEX(Forecasts!$X$218:$AD$235,MATCH(Interface!$B98,Forecasts!$B$218:$B$235,0),MATCH(Interface!$C98,Forecasts!$X$216:$AD$216,0))</f>
        <v>320.9720880517396</v>
      </c>
    </row>
    <row r="99" spans="1:9">
      <c r="A99" s="39" t="str">
        <f t="shared" si="3"/>
        <v>DVW23</v>
      </c>
      <c r="B99" s="39" t="s">
        <v>33</v>
      </c>
      <c r="C99" s="39" t="s">
        <v>19</v>
      </c>
      <c r="D99" s="118">
        <f>INDEX(Forecasts!$X$10:$AD$27,MATCH(Interface!$B99,Forecasts!$B$10:$B$27,0),MATCH(Interface!$C99,Forecasts!$X$8:$AD$8,0))</f>
        <v>132011.14285714287</v>
      </c>
      <c r="E99" s="118">
        <f>INDEX(Forecasts!$X$36:$AD$53,MATCH(Interface!$B99,Forecasts!$B$36:$B$53,0),MATCH(Interface!$C99,Forecasts!$X$34:$AD$34,0))</f>
        <v>2068.1028314285718</v>
      </c>
      <c r="F99" s="96">
        <f>INDEX(Forecasts!$X$114:$AD$131,MATCH(Interface!$B99,Forecasts!$B$114:$B$131,0),MATCH(Interface!$C99,Forecasts!$X$112:$AD$112,0))</f>
        <v>100</v>
      </c>
      <c r="G99" s="96">
        <f>INDEX(Forecasts!$X$140:$AD$157,MATCH(Interface!$B99,Forecasts!$B$140:$B$157,0),MATCH(Interface!$C99,Forecasts!$X$138:$AD$138,0))</f>
        <v>4.8731890017693686</v>
      </c>
      <c r="H99" s="98">
        <f>INDEX(Forecasts!$X$192:$AD$209,MATCH(Interface!$B99,Forecasts!$B$192:$B$209,0),MATCH(Interface!$C99,Forecasts!$X$190:$AD$190,0))</f>
        <v>1.7084901580511028E-2</v>
      </c>
      <c r="I99" s="118">
        <f>INDEX(Forecasts!$X$218:$AD$235,MATCH(Interface!$B99,Forecasts!$B$218:$B$235,0),MATCH(Interface!$C99,Forecasts!$X$216:$AD$216,0))</f>
        <v>322.02303471270892</v>
      </c>
    </row>
    <row r="100" spans="1:9">
      <c r="A100" s="39" t="str">
        <f t="shared" si="3"/>
        <v>DVW24</v>
      </c>
      <c r="B100" s="39" t="s">
        <v>33</v>
      </c>
      <c r="C100" s="39" t="s">
        <v>20</v>
      </c>
      <c r="D100" s="118">
        <f>INDEX(Forecasts!$X$10:$AD$27,MATCH(Interface!$B100,Forecasts!$B$10:$B$27,0),MATCH(Interface!$C100,Forecasts!$X$8:$AD$8,0))</f>
        <v>132800.28571428574</v>
      </c>
      <c r="E100" s="118">
        <f>INDEX(Forecasts!$X$36:$AD$53,MATCH(Interface!$B100,Forecasts!$B$36:$B$53,0),MATCH(Interface!$C100,Forecasts!$X$34:$AD$34,0))</f>
        <v>2074.7836821428573</v>
      </c>
      <c r="F100" s="96">
        <f>INDEX(Forecasts!$X$114:$AD$131,MATCH(Interface!$B100,Forecasts!$B$114:$B$131,0),MATCH(Interface!$C100,Forecasts!$X$112:$AD$112,0))</f>
        <v>100</v>
      </c>
      <c r="G100" s="96">
        <f>INDEX(Forecasts!$X$140:$AD$157,MATCH(Interface!$B100,Forecasts!$B$140:$B$157,0),MATCH(Interface!$C100,Forecasts!$X$138:$AD$138,0))</f>
        <v>4.8731890017693686</v>
      </c>
      <c r="H100" s="98">
        <f>INDEX(Forecasts!$X$192:$AD$209,MATCH(Interface!$B100,Forecasts!$B$192:$B$209,0),MATCH(Interface!$C100,Forecasts!$X$190:$AD$190,0))</f>
        <v>1.7029887808275374E-2</v>
      </c>
      <c r="I100" s="118">
        <f>INDEX(Forecasts!$X$218:$AD$235,MATCH(Interface!$B100,Forecasts!$B$218:$B$235,0),MATCH(Interface!$C100,Forecasts!$X$216:$AD$216,0))</f>
        <v>323.06354527983081</v>
      </c>
    </row>
    <row r="101" spans="1:9">
      <c r="A101" s="39" t="str">
        <f t="shared" si="3"/>
        <v>DVW25</v>
      </c>
      <c r="B101" s="39" t="s">
        <v>33</v>
      </c>
      <c r="C101" s="39" t="s">
        <v>21</v>
      </c>
      <c r="D101" s="118">
        <f>INDEX(Forecasts!$X$10:$AD$27,MATCH(Interface!$B101,Forecasts!$B$10:$B$27,0),MATCH(Interface!$C101,Forecasts!$X$8:$AD$8,0))</f>
        <v>133589.42857142858</v>
      </c>
      <c r="E101" s="118">
        <f>INDEX(Forecasts!$X$36:$AD$53,MATCH(Interface!$B101,Forecasts!$B$36:$B$53,0),MATCH(Interface!$C101,Forecasts!$X$34:$AD$34,0))</f>
        <v>2081.4645328571432</v>
      </c>
      <c r="F101" s="96">
        <f>INDEX(Forecasts!$X$114:$AD$131,MATCH(Interface!$B101,Forecasts!$B$114:$B$131,0),MATCH(Interface!$C101,Forecasts!$X$112:$AD$112,0))</f>
        <v>100</v>
      </c>
      <c r="G101" s="96">
        <f>INDEX(Forecasts!$X$140:$AD$157,MATCH(Interface!$B101,Forecasts!$B$140:$B$157,0),MATCH(Interface!$C101,Forecasts!$X$138:$AD$138,0))</f>
        <v>4.8731890017693686</v>
      </c>
      <c r="H101" s="98">
        <f>INDEX(Forecasts!$X$192:$AD$209,MATCH(Interface!$B101,Forecasts!$B$192:$B$209,0),MATCH(Interface!$C101,Forecasts!$X$190:$AD$190,0))</f>
        <v>1.6975227190075E-2</v>
      </c>
      <c r="I101" s="118">
        <f>INDEX(Forecasts!$X$218:$AD$235,MATCH(Interface!$B101,Forecasts!$B$218:$B$235,0),MATCH(Interface!$C101,Forecasts!$X$216:$AD$216,0))</f>
        <v>324.08344250438199</v>
      </c>
    </row>
    <row r="102" spans="1:9">
      <c r="A102" s="39" t="str">
        <f t="shared" si="2"/>
        <v>PRT19</v>
      </c>
      <c r="B102" s="39" t="s">
        <v>34</v>
      </c>
      <c r="C102" s="39" t="s">
        <v>15</v>
      </c>
      <c r="D102" s="118">
        <f>INDEX(Forecasts!$X$10:$AD$27,MATCH(Interface!$B102,Forecasts!$B$10:$B$27,0),MATCH(Interface!$C102,Forecasts!$X$8:$AD$8,0))</f>
        <v>322279.1428571429</v>
      </c>
      <c r="E102" s="118">
        <f>INDEX(Forecasts!$X$36:$AD$53,MATCH(Interface!$B102,Forecasts!$B$36:$B$53,0),MATCH(Interface!$C102,Forecasts!$X$34:$AD$34,0))</f>
        <v>3346.7857142857138</v>
      </c>
      <c r="F102" s="96">
        <f>INDEX(Forecasts!$X$114:$AD$131,MATCH(Interface!$B102,Forecasts!$B$114:$B$131,0),MATCH(Interface!$C102,Forecasts!$X$112:$AD$112,0))</f>
        <v>55.212208154553863</v>
      </c>
      <c r="G102" s="96">
        <f>INDEX(Forecasts!$X$140:$AD$157,MATCH(Interface!$B102,Forecasts!$B$140:$B$157,0),MATCH(Interface!$C102,Forecasts!$X$138:$AD$138,0))</f>
        <v>3.3594759860229275</v>
      </c>
      <c r="H102" s="98">
        <f>INDEX(Forecasts!$X$192:$AD$209,MATCH(Interface!$B102,Forecasts!$B$192:$B$209,0),MATCH(Interface!$C102,Forecasts!$X$190:$AD$190,0))</f>
        <v>7.6690499057375603E-3</v>
      </c>
      <c r="I102" s="118">
        <f>INDEX(Forecasts!$X$218:$AD$235,MATCH(Interface!$B102,Forecasts!$B$218:$B$235,0),MATCH(Interface!$C102,Forecasts!$X$216:$AD$216,0))</f>
        <v>2873.8576585640603</v>
      </c>
    </row>
    <row r="103" spans="1:9">
      <c r="A103" s="39" t="str">
        <f t="shared" si="2"/>
        <v>PRT20</v>
      </c>
      <c r="B103" s="39" t="s">
        <v>34</v>
      </c>
      <c r="C103" s="39" t="s">
        <v>16</v>
      </c>
      <c r="D103" s="118">
        <f>INDEX(Forecasts!$X$10:$AD$27,MATCH(Interface!$B103,Forecasts!$B$10:$B$27,0),MATCH(Interface!$C103,Forecasts!$X$8:$AD$8,0))</f>
        <v>324614.96428571432</v>
      </c>
      <c r="E103" s="118">
        <f>INDEX(Forecasts!$X$36:$AD$53,MATCH(Interface!$B103,Forecasts!$B$36:$B$53,0),MATCH(Interface!$C103,Forecasts!$X$34:$AD$34,0))</f>
        <v>3359.4142857142856</v>
      </c>
      <c r="F103" s="96">
        <f>INDEX(Forecasts!$X$114:$AD$131,MATCH(Interface!$B103,Forecasts!$B$114:$B$131,0),MATCH(Interface!$C103,Forecasts!$X$112:$AD$112,0))</f>
        <v>55.212208154553863</v>
      </c>
      <c r="G103" s="96">
        <f>INDEX(Forecasts!$X$140:$AD$157,MATCH(Interface!$B103,Forecasts!$B$140:$B$157,0),MATCH(Interface!$C103,Forecasts!$X$138:$AD$138,0))</f>
        <v>3.3594759860229275</v>
      </c>
      <c r="H103" s="98">
        <f>INDEX(Forecasts!$X$192:$AD$209,MATCH(Interface!$B103,Forecasts!$B$192:$B$209,0),MATCH(Interface!$C103,Forecasts!$X$190:$AD$190,0))</f>
        <v>7.6402207300875864E-3</v>
      </c>
      <c r="I103" s="118">
        <f>INDEX(Forecasts!$X$218:$AD$235,MATCH(Interface!$B103,Forecasts!$B$218:$B$235,0),MATCH(Interface!$C103,Forecasts!$X$216:$AD$216,0))</f>
        <v>2885.4734987496295</v>
      </c>
    </row>
    <row r="104" spans="1:9">
      <c r="A104" s="39" t="str">
        <f t="shared" si="2"/>
        <v>PRT21</v>
      </c>
      <c r="B104" s="39" t="s">
        <v>34</v>
      </c>
      <c r="C104" s="39" t="s">
        <v>17</v>
      </c>
      <c r="D104" s="118">
        <f>INDEX(Forecasts!$X$10:$AD$27,MATCH(Interface!$B104,Forecasts!$B$10:$B$27,0),MATCH(Interface!$C104,Forecasts!$X$8:$AD$8,0))</f>
        <v>326950.7857142858</v>
      </c>
      <c r="E104" s="118">
        <f>INDEX(Forecasts!$X$36:$AD$53,MATCH(Interface!$B104,Forecasts!$B$36:$B$53,0),MATCH(Interface!$C104,Forecasts!$X$34:$AD$34,0))</f>
        <v>3372.042857142857</v>
      </c>
      <c r="F104" s="96">
        <f>INDEX(Forecasts!$X$114:$AD$131,MATCH(Interface!$B104,Forecasts!$B$114:$B$131,0),MATCH(Interface!$C104,Forecasts!$X$112:$AD$112,0))</f>
        <v>55.212208154553863</v>
      </c>
      <c r="G104" s="96">
        <f>INDEX(Forecasts!$X$140:$AD$157,MATCH(Interface!$B104,Forecasts!$B$140:$B$157,0),MATCH(Interface!$C104,Forecasts!$X$138:$AD$138,0))</f>
        <v>3.3594759860229275</v>
      </c>
      <c r="H104" s="98">
        <f>INDEX(Forecasts!$X$192:$AD$209,MATCH(Interface!$B104,Forecasts!$B$192:$B$209,0),MATCH(Interface!$C104,Forecasts!$X$190:$AD$190,0))</f>
        <v>7.6116074895958234E-3</v>
      </c>
      <c r="I104" s="118">
        <f>INDEX(Forecasts!$X$218:$AD$235,MATCH(Interface!$B104,Forecasts!$B$218:$B$235,0),MATCH(Interface!$C104,Forecasts!$X$216:$AD$216,0))</f>
        <v>2896.9291541456678</v>
      </c>
    </row>
    <row r="105" spans="1:9">
      <c r="A105" s="39" t="str">
        <f t="shared" si="2"/>
        <v>PRT22</v>
      </c>
      <c r="B105" s="39" t="s">
        <v>34</v>
      </c>
      <c r="C105" s="39" t="s">
        <v>18</v>
      </c>
      <c r="D105" s="118">
        <f>INDEX(Forecasts!$X$10:$AD$27,MATCH(Interface!$B105,Forecasts!$B$10:$B$27,0),MATCH(Interface!$C105,Forecasts!$X$8:$AD$8,0))</f>
        <v>329286.60714285722</v>
      </c>
      <c r="E105" s="118">
        <f>INDEX(Forecasts!$X$36:$AD$53,MATCH(Interface!$B105,Forecasts!$B$36:$B$53,0),MATCH(Interface!$C105,Forecasts!$X$34:$AD$34,0))</f>
        <v>3384.6714285714284</v>
      </c>
      <c r="F105" s="96">
        <f>INDEX(Forecasts!$X$114:$AD$131,MATCH(Interface!$B105,Forecasts!$B$114:$B$131,0),MATCH(Interface!$C105,Forecasts!$X$112:$AD$112,0))</f>
        <v>55.212208154553863</v>
      </c>
      <c r="G105" s="96">
        <f>INDEX(Forecasts!$X$140:$AD$157,MATCH(Interface!$B105,Forecasts!$B$140:$B$157,0),MATCH(Interface!$C105,Forecasts!$X$138:$AD$138,0))</f>
        <v>3.3594759860229275</v>
      </c>
      <c r="H105" s="98">
        <f>INDEX(Forecasts!$X$192:$AD$209,MATCH(Interface!$B105,Forecasts!$B$192:$B$209,0),MATCH(Interface!$C105,Forecasts!$X$190:$AD$190,0))</f>
        <v>7.5832077672306946E-3</v>
      </c>
      <c r="I105" s="118">
        <f>INDEX(Forecasts!$X$218:$AD$235,MATCH(Interface!$B105,Forecasts!$B$218:$B$235,0),MATCH(Interface!$C105,Forecasts!$X$216:$AD$216,0))</f>
        <v>2907.4302093149845</v>
      </c>
    </row>
    <row r="106" spans="1:9">
      <c r="A106" s="39" t="str">
        <f t="shared" si="2"/>
        <v>PRT23</v>
      </c>
      <c r="B106" s="39" t="s">
        <v>34</v>
      </c>
      <c r="C106" s="39" t="s">
        <v>19</v>
      </c>
      <c r="D106" s="118">
        <f>INDEX(Forecasts!$X$10:$AD$27,MATCH(Interface!$B106,Forecasts!$B$10:$B$27,0),MATCH(Interface!$C106,Forecasts!$X$8:$AD$8,0))</f>
        <v>331622.42857142864</v>
      </c>
      <c r="E106" s="118">
        <f>INDEX(Forecasts!$X$36:$AD$53,MATCH(Interface!$B106,Forecasts!$B$36:$B$53,0),MATCH(Interface!$C106,Forecasts!$X$34:$AD$34,0))</f>
        <v>3397.2999999999997</v>
      </c>
      <c r="F106" s="96">
        <f>INDEX(Forecasts!$X$114:$AD$131,MATCH(Interface!$B106,Forecasts!$B$114:$B$131,0),MATCH(Interface!$C106,Forecasts!$X$112:$AD$112,0))</f>
        <v>55.212208154553863</v>
      </c>
      <c r="G106" s="96">
        <f>INDEX(Forecasts!$X$140:$AD$157,MATCH(Interface!$B106,Forecasts!$B$140:$B$157,0),MATCH(Interface!$C106,Forecasts!$X$138:$AD$138,0))</f>
        <v>3.3594759860229275</v>
      </c>
      <c r="H106" s="98">
        <f>INDEX(Forecasts!$X$192:$AD$209,MATCH(Interface!$B106,Forecasts!$B$192:$B$209,0),MATCH(Interface!$C106,Forecasts!$X$190:$AD$190,0))</f>
        <v>7.555019181899352E-3</v>
      </c>
      <c r="I106" s="118">
        <f>INDEX(Forecasts!$X$218:$AD$235,MATCH(Interface!$B106,Forecasts!$B$218:$B$235,0),MATCH(Interface!$C106,Forecasts!$X$216:$AD$216,0))</f>
        <v>2915.9867882077074</v>
      </c>
    </row>
    <row r="107" spans="1:9">
      <c r="A107" s="39" t="str">
        <f t="shared" si="2"/>
        <v>PRT24</v>
      </c>
      <c r="B107" s="39" t="s">
        <v>34</v>
      </c>
      <c r="C107" s="39" t="s">
        <v>20</v>
      </c>
      <c r="D107" s="118">
        <f>INDEX(Forecasts!$X$10:$AD$27,MATCH(Interface!$B107,Forecasts!$B$10:$B$27,0),MATCH(Interface!$C107,Forecasts!$X$8:$AD$8,0))</f>
        <v>333958.25000000006</v>
      </c>
      <c r="E107" s="118">
        <f>INDEX(Forecasts!$X$36:$AD$53,MATCH(Interface!$B107,Forecasts!$B$36:$B$53,0),MATCH(Interface!$C107,Forecasts!$X$34:$AD$34,0))</f>
        <v>3409.9285714285711</v>
      </c>
      <c r="F107" s="96">
        <f>INDEX(Forecasts!$X$114:$AD$131,MATCH(Interface!$B107,Forecasts!$B$114:$B$131,0),MATCH(Interface!$C107,Forecasts!$X$112:$AD$112,0))</f>
        <v>55.212208154553863</v>
      </c>
      <c r="G107" s="96">
        <f>INDEX(Forecasts!$X$140:$AD$157,MATCH(Interface!$B107,Forecasts!$B$140:$B$157,0),MATCH(Interface!$C107,Forecasts!$X$138:$AD$138,0))</f>
        <v>3.3594759860229275</v>
      </c>
      <c r="H107" s="98">
        <f>INDEX(Forecasts!$X$192:$AD$209,MATCH(Interface!$B107,Forecasts!$B$192:$B$209,0),MATCH(Interface!$C107,Forecasts!$X$190:$AD$190,0))</f>
        <v>7.527039387782178E-3</v>
      </c>
      <c r="I107" s="118">
        <f>INDEX(Forecasts!$X$218:$AD$235,MATCH(Interface!$B107,Forecasts!$B$218:$B$235,0),MATCH(Interface!$C107,Forecasts!$X$216:$AD$216,0))</f>
        <v>2927.4435347827584</v>
      </c>
    </row>
    <row r="108" spans="1:9">
      <c r="A108" s="39" t="str">
        <f t="shared" si="2"/>
        <v>PRT25</v>
      </c>
      <c r="B108" s="39" t="s">
        <v>34</v>
      </c>
      <c r="C108" s="39" t="s">
        <v>21</v>
      </c>
      <c r="D108" s="118">
        <f>INDEX(Forecasts!$X$10:$AD$27,MATCH(Interface!$B108,Forecasts!$B$10:$B$27,0),MATCH(Interface!$C108,Forecasts!$X$8:$AD$8,0))</f>
        <v>336294.07142857148</v>
      </c>
      <c r="E108" s="118">
        <f>INDEX(Forecasts!$X$36:$AD$53,MATCH(Interface!$B108,Forecasts!$B$36:$B$53,0),MATCH(Interface!$C108,Forecasts!$X$34:$AD$34,0))</f>
        <v>3422.5571428571429</v>
      </c>
      <c r="F108" s="96">
        <f>INDEX(Forecasts!$X$114:$AD$131,MATCH(Interface!$B108,Forecasts!$B$114:$B$131,0),MATCH(Interface!$C108,Forecasts!$X$112:$AD$112,0))</f>
        <v>55.212208154553863</v>
      </c>
      <c r="G108" s="96">
        <f>INDEX(Forecasts!$X$140:$AD$157,MATCH(Interface!$B108,Forecasts!$B$140:$B$157,0),MATCH(Interface!$C108,Forecasts!$X$138:$AD$138,0))</f>
        <v>3.3594759860229275</v>
      </c>
      <c r="H108" s="98">
        <f>INDEX(Forecasts!$X$192:$AD$209,MATCH(Interface!$B108,Forecasts!$B$192:$B$209,0),MATCH(Interface!$C108,Forecasts!$X$190:$AD$190,0))</f>
        <v>7.4992660736820285E-3</v>
      </c>
      <c r="I108" s="118">
        <f>INDEX(Forecasts!$X$218:$AD$235,MATCH(Interface!$B108,Forecasts!$B$218:$B$235,0),MATCH(Interface!$C108,Forecasts!$X$216:$AD$216,0))</f>
        <v>2938.2783081149473</v>
      </c>
    </row>
    <row r="109" spans="1:9">
      <c r="A109" s="39" t="str">
        <f t="shared" si="2"/>
        <v>SES19</v>
      </c>
      <c r="B109" s="39" t="s">
        <v>35</v>
      </c>
      <c r="C109" s="39" t="s">
        <v>15</v>
      </c>
      <c r="D109" s="118">
        <f>INDEX(Forecasts!$X$10:$AD$27,MATCH(Interface!$B109,Forecasts!$B$10:$B$27,0),MATCH(Interface!$C109,Forecasts!$X$8:$AD$8,0))</f>
        <v>292616.14285714284</v>
      </c>
      <c r="E109" s="118">
        <f>INDEX(Forecasts!$X$36:$AD$53,MATCH(Interface!$B109,Forecasts!$B$36:$B$53,0),MATCH(Interface!$C109,Forecasts!$X$34:$AD$34,0))</f>
        <v>3494.3428571428576</v>
      </c>
      <c r="F109" s="96">
        <f>INDEX(Forecasts!$X$114:$AD$131,MATCH(Interface!$B109,Forecasts!$B$114:$B$131,0),MATCH(Interface!$C109,Forecasts!$X$112:$AD$112,0))</f>
        <v>100</v>
      </c>
      <c r="G109" s="96">
        <f>INDEX(Forecasts!$X$140:$AD$157,MATCH(Interface!$B109,Forecasts!$B$140:$B$157,0),MATCH(Interface!$C109,Forecasts!$X$138:$AD$138,0))</f>
        <v>5.0854941587471236</v>
      </c>
      <c r="H109" s="98">
        <f>INDEX(Forecasts!$X$192:$AD$209,MATCH(Interface!$B109,Forecasts!$B$192:$B$209,0),MATCH(Interface!$C109,Forecasts!$X$190:$AD$190,0))</f>
        <v>9.4438357508462648E-3</v>
      </c>
      <c r="I109" s="118">
        <f>INDEX(Forecasts!$X$218:$AD$235,MATCH(Interface!$B109,Forecasts!$B$218:$B$235,0),MATCH(Interface!$C109,Forecasts!$X$216:$AD$216,0))</f>
        <v>2679.2889165822617</v>
      </c>
    </row>
    <row r="110" spans="1:9">
      <c r="A110" s="39" t="str">
        <f t="shared" si="2"/>
        <v>SES20</v>
      </c>
      <c r="B110" s="39" t="s">
        <v>35</v>
      </c>
      <c r="C110" s="39" t="s">
        <v>16</v>
      </c>
      <c r="D110" s="118">
        <f>INDEX(Forecasts!$X$10:$AD$27,MATCH(Interface!$B110,Forecasts!$B$10:$B$27,0),MATCH(Interface!$C110,Forecasts!$X$8:$AD$8,0))</f>
        <v>294379.14285714284</v>
      </c>
      <c r="E110" s="118">
        <f>INDEX(Forecasts!$X$36:$AD$53,MATCH(Interface!$B110,Forecasts!$B$36:$B$53,0),MATCH(Interface!$C110,Forecasts!$X$34:$AD$34,0))</f>
        <v>3501.6250000000005</v>
      </c>
      <c r="F110" s="96">
        <f>INDEX(Forecasts!$X$114:$AD$131,MATCH(Interface!$B110,Forecasts!$B$114:$B$131,0),MATCH(Interface!$C110,Forecasts!$X$112:$AD$112,0))</f>
        <v>100</v>
      </c>
      <c r="G110" s="96">
        <f>INDEX(Forecasts!$X$140:$AD$157,MATCH(Interface!$B110,Forecasts!$B$140:$B$157,0),MATCH(Interface!$C110,Forecasts!$X$138:$AD$138,0))</f>
        <v>5.0854941587471236</v>
      </c>
      <c r="H110" s="98">
        <f>INDEX(Forecasts!$X$192:$AD$209,MATCH(Interface!$B110,Forecasts!$B$192:$B$209,0),MATCH(Interface!$C110,Forecasts!$X$190:$AD$190,0))</f>
        <v>9.4241959090422284E-3</v>
      </c>
      <c r="I110" s="118">
        <f>INDEX(Forecasts!$X$218:$AD$235,MATCH(Interface!$B110,Forecasts!$B$218:$B$235,0),MATCH(Interface!$C110,Forecasts!$X$216:$AD$216,0))</f>
        <v>2705.6761470803367</v>
      </c>
    </row>
    <row r="111" spans="1:9">
      <c r="A111" s="39" t="str">
        <f t="shared" si="2"/>
        <v>SES21</v>
      </c>
      <c r="B111" s="39" t="s">
        <v>35</v>
      </c>
      <c r="C111" s="39" t="s">
        <v>17</v>
      </c>
      <c r="D111" s="118">
        <f>INDEX(Forecasts!$X$10:$AD$27,MATCH(Interface!$B111,Forecasts!$B$10:$B$27,0),MATCH(Interface!$C111,Forecasts!$X$8:$AD$8,0))</f>
        <v>296142.14285714284</v>
      </c>
      <c r="E111" s="118">
        <f>INDEX(Forecasts!$X$36:$AD$53,MATCH(Interface!$B111,Forecasts!$B$36:$B$53,0),MATCH(Interface!$C111,Forecasts!$X$34:$AD$34,0))</f>
        <v>3508.9071428571433</v>
      </c>
      <c r="F111" s="96">
        <f>INDEX(Forecasts!$X$114:$AD$131,MATCH(Interface!$B111,Forecasts!$B$114:$B$131,0),MATCH(Interface!$C111,Forecasts!$X$112:$AD$112,0))</f>
        <v>100</v>
      </c>
      <c r="G111" s="96">
        <f>INDEX(Forecasts!$X$140:$AD$157,MATCH(Interface!$B111,Forecasts!$B$140:$B$157,0),MATCH(Interface!$C111,Forecasts!$X$138:$AD$138,0))</f>
        <v>5.0854941587471236</v>
      </c>
      <c r="H111" s="98">
        <f>INDEX(Forecasts!$X$192:$AD$209,MATCH(Interface!$B111,Forecasts!$B$192:$B$209,0),MATCH(Interface!$C111,Forecasts!$X$190:$AD$190,0))</f>
        <v>9.4046375855730401E-3</v>
      </c>
      <c r="I111" s="118">
        <f>INDEX(Forecasts!$X$218:$AD$235,MATCH(Interface!$B111,Forecasts!$B$218:$B$235,0),MATCH(Interface!$C111,Forecasts!$X$216:$AD$216,0))</f>
        <v>2731.607343628019</v>
      </c>
    </row>
    <row r="112" spans="1:9">
      <c r="A112" s="39" t="str">
        <f t="shared" si="2"/>
        <v>SES22</v>
      </c>
      <c r="B112" s="39" t="s">
        <v>35</v>
      </c>
      <c r="C112" s="39" t="s">
        <v>18</v>
      </c>
      <c r="D112" s="118">
        <f>INDEX(Forecasts!$X$10:$AD$27,MATCH(Interface!$B112,Forecasts!$B$10:$B$27,0),MATCH(Interface!$C112,Forecasts!$X$8:$AD$8,0))</f>
        <v>297905.14285714284</v>
      </c>
      <c r="E112" s="118">
        <f>INDEX(Forecasts!$X$36:$AD$53,MATCH(Interface!$B112,Forecasts!$B$36:$B$53,0),MATCH(Interface!$C112,Forecasts!$X$34:$AD$34,0))</f>
        <v>3516.1892857142861</v>
      </c>
      <c r="F112" s="96">
        <f>INDEX(Forecasts!$X$114:$AD$131,MATCH(Interface!$B112,Forecasts!$B$114:$B$131,0),MATCH(Interface!$C112,Forecasts!$X$112:$AD$112,0))</f>
        <v>100</v>
      </c>
      <c r="G112" s="96">
        <f>INDEX(Forecasts!$X$140:$AD$157,MATCH(Interface!$B112,Forecasts!$B$140:$B$157,0),MATCH(Interface!$C112,Forecasts!$X$138:$AD$138,0))</f>
        <v>5.0854941587471236</v>
      </c>
      <c r="H112" s="98">
        <f>INDEX(Forecasts!$X$192:$AD$209,MATCH(Interface!$B112,Forecasts!$B$192:$B$209,0),MATCH(Interface!$C112,Forecasts!$X$190:$AD$190,0))</f>
        <v>9.3851602739572961E-3</v>
      </c>
      <c r="I112" s="118">
        <f>INDEX(Forecasts!$X$218:$AD$235,MATCH(Interface!$B112,Forecasts!$B$218:$B$235,0),MATCH(Interface!$C112,Forecasts!$X$216:$AD$216,0))</f>
        <v>2757.1539747161469</v>
      </c>
    </row>
    <row r="113" spans="1:9">
      <c r="A113" s="39" t="str">
        <f t="shared" si="2"/>
        <v>SES23</v>
      </c>
      <c r="B113" s="39" t="s">
        <v>35</v>
      </c>
      <c r="C113" s="39" t="s">
        <v>19</v>
      </c>
      <c r="D113" s="118">
        <f>INDEX(Forecasts!$X$10:$AD$27,MATCH(Interface!$B113,Forecasts!$B$10:$B$27,0),MATCH(Interface!$C113,Forecasts!$X$8:$AD$8,0))</f>
        <v>299668.14285714284</v>
      </c>
      <c r="E113" s="118">
        <f>INDEX(Forecasts!$X$36:$AD$53,MATCH(Interface!$B113,Forecasts!$B$36:$B$53,0),MATCH(Interface!$C113,Forecasts!$X$34:$AD$34,0))</f>
        <v>3523.471428571429</v>
      </c>
      <c r="F113" s="96">
        <f>INDEX(Forecasts!$X$114:$AD$131,MATCH(Interface!$B113,Forecasts!$B$114:$B$131,0),MATCH(Interface!$C113,Forecasts!$X$112:$AD$112,0))</f>
        <v>100</v>
      </c>
      <c r="G113" s="96">
        <f>INDEX(Forecasts!$X$140:$AD$157,MATCH(Interface!$B113,Forecasts!$B$140:$B$157,0),MATCH(Interface!$C113,Forecasts!$X$138:$AD$138,0))</f>
        <v>5.0854941587471236</v>
      </c>
      <c r="H113" s="98">
        <f>INDEX(Forecasts!$X$192:$AD$209,MATCH(Interface!$B113,Forecasts!$B$192:$B$209,0),MATCH(Interface!$C113,Forecasts!$X$190:$AD$190,0))</f>
        <v>9.3657634719006809E-3</v>
      </c>
      <c r="I113" s="118">
        <f>INDEX(Forecasts!$X$218:$AD$235,MATCH(Interface!$B113,Forecasts!$B$218:$B$235,0),MATCH(Interface!$C113,Forecasts!$X$216:$AD$216,0))</f>
        <v>2781.0497706377655</v>
      </c>
    </row>
    <row r="114" spans="1:9">
      <c r="A114" s="39" t="str">
        <f t="shared" si="2"/>
        <v>SES24</v>
      </c>
      <c r="B114" s="39" t="s">
        <v>35</v>
      </c>
      <c r="C114" s="39" t="s">
        <v>20</v>
      </c>
      <c r="D114" s="118">
        <f>INDEX(Forecasts!$X$10:$AD$27,MATCH(Interface!$B114,Forecasts!$B$10:$B$27,0),MATCH(Interface!$C114,Forecasts!$X$8:$AD$8,0))</f>
        <v>301431.14285714284</v>
      </c>
      <c r="E114" s="118">
        <f>INDEX(Forecasts!$X$36:$AD$53,MATCH(Interface!$B114,Forecasts!$B$36:$B$53,0),MATCH(Interface!$C114,Forecasts!$X$34:$AD$34,0))</f>
        <v>3530.7535714285718</v>
      </c>
      <c r="F114" s="96">
        <f>INDEX(Forecasts!$X$114:$AD$131,MATCH(Interface!$B114,Forecasts!$B$114:$B$131,0),MATCH(Interface!$C114,Forecasts!$X$112:$AD$112,0))</f>
        <v>100</v>
      </c>
      <c r="G114" s="96">
        <f>INDEX(Forecasts!$X$140:$AD$157,MATCH(Interface!$B114,Forecasts!$B$140:$B$157,0),MATCH(Interface!$C114,Forecasts!$X$138:$AD$138,0))</f>
        <v>5.0854941587471236</v>
      </c>
      <c r="H114" s="98">
        <f>INDEX(Forecasts!$X$192:$AD$209,MATCH(Interface!$B114,Forecasts!$B$192:$B$209,0),MATCH(Interface!$C114,Forecasts!$X$190:$AD$190,0))</f>
        <v>9.3464466812527864E-3</v>
      </c>
      <c r="I114" s="118">
        <f>INDEX(Forecasts!$X$218:$AD$235,MATCH(Interface!$B114,Forecasts!$B$218:$B$235,0),MATCH(Interface!$C114,Forecasts!$X$216:$AD$216,0))</f>
        <v>2803.9872389923125</v>
      </c>
    </row>
    <row r="115" spans="1:9">
      <c r="A115" s="39" t="str">
        <f t="shared" si="2"/>
        <v>SES25</v>
      </c>
      <c r="B115" s="39" t="s">
        <v>35</v>
      </c>
      <c r="C115" s="39" t="s">
        <v>21</v>
      </c>
      <c r="D115" s="118">
        <f>INDEX(Forecasts!$X$10:$AD$27,MATCH(Interface!$B115,Forecasts!$B$10:$B$27,0),MATCH(Interface!$C115,Forecasts!$X$8:$AD$8,0))</f>
        <v>303194.14285714284</v>
      </c>
      <c r="E115" s="118">
        <f>INDEX(Forecasts!$X$36:$AD$53,MATCH(Interface!$B115,Forecasts!$B$36:$B$53,0),MATCH(Interface!$C115,Forecasts!$X$34:$AD$34,0))</f>
        <v>3538.0357142857147</v>
      </c>
      <c r="F115" s="96">
        <f>INDEX(Forecasts!$X$114:$AD$131,MATCH(Interface!$B115,Forecasts!$B$114:$B$131,0),MATCH(Interface!$C115,Forecasts!$X$112:$AD$112,0))</f>
        <v>100</v>
      </c>
      <c r="G115" s="96">
        <f>INDEX(Forecasts!$X$140:$AD$157,MATCH(Interface!$B115,Forecasts!$B$140:$B$157,0),MATCH(Interface!$C115,Forecasts!$X$138:$AD$138,0))</f>
        <v>5.0854941587471236</v>
      </c>
      <c r="H115" s="98">
        <f>INDEX(Forecasts!$X$192:$AD$209,MATCH(Interface!$B115,Forecasts!$B$192:$B$209,0),MATCH(Interface!$C115,Forecasts!$X$190:$AD$190,0))</f>
        <v>9.3272094079644673E-3</v>
      </c>
      <c r="I115" s="118">
        <f>INDEX(Forecasts!$X$218:$AD$235,MATCH(Interface!$B115,Forecasts!$B$218:$B$235,0),MATCH(Interface!$C115,Forecasts!$X$216:$AD$216,0))</f>
        <v>2825.4641939259736</v>
      </c>
    </row>
    <row r="116" spans="1:9">
      <c r="A116" s="39" t="str">
        <f t="shared" si="2"/>
        <v>SEW19</v>
      </c>
      <c r="B116" s="39" t="s">
        <v>36</v>
      </c>
      <c r="C116" s="39" t="s">
        <v>15</v>
      </c>
      <c r="D116" s="118">
        <f>INDEX(Forecasts!$X$10:$AD$27,MATCH(Interface!$B116,Forecasts!$B$10:$B$27,0),MATCH(Interface!$C116,Forecasts!$X$8:$AD$8,0))</f>
        <v>1051504.857142857</v>
      </c>
      <c r="E116" s="118">
        <f>INDEX(Forecasts!$X$36:$AD$53,MATCH(Interface!$B116,Forecasts!$B$36:$B$53,0),MATCH(Interface!$C116,Forecasts!$X$34:$AD$34,0))</f>
        <v>14664.23</v>
      </c>
      <c r="F116" s="96">
        <f>INDEX(Forecasts!$X$114:$AD$131,MATCH(Interface!$B116,Forecasts!$B$114:$B$131,0),MATCH(Interface!$C116,Forecasts!$X$112:$AD$112,0))</f>
        <v>88.949638886644252</v>
      </c>
      <c r="G116" s="96">
        <f>INDEX(Forecasts!$X$140:$AD$157,MATCH(Interface!$B116,Forecasts!$B$140:$B$157,0),MATCH(Interface!$C116,Forecasts!$X$138:$AD$138,0))</f>
        <v>4.540878810348624</v>
      </c>
      <c r="H116" s="98">
        <f>INDEX(Forecasts!$X$192:$AD$209,MATCH(Interface!$B116,Forecasts!$B$192:$B$209,0),MATCH(Interface!$C116,Forecasts!$X$190:$AD$190,0))</f>
        <v>1.2979429082422557E-2</v>
      </c>
      <c r="I116" s="118">
        <f>INDEX(Forecasts!$X$218:$AD$235,MATCH(Interface!$B116,Forecasts!$B$218:$B$235,0),MATCH(Interface!$C116,Forecasts!$X$216:$AD$216,0))</f>
        <v>704.3228695630703</v>
      </c>
    </row>
    <row r="117" spans="1:9">
      <c r="A117" s="39" t="str">
        <f t="shared" si="2"/>
        <v>SEW20</v>
      </c>
      <c r="B117" s="39" t="s">
        <v>36</v>
      </c>
      <c r="C117" s="39" t="s">
        <v>16</v>
      </c>
      <c r="D117" s="118">
        <f>INDEX(Forecasts!$X$10:$AD$27,MATCH(Interface!$B117,Forecasts!$B$10:$B$27,0),MATCH(Interface!$C117,Forecasts!$X$8:$AD$8,0))</f>
        <v>1075561.7857142857</v>
      </c>
      <c r="E117" s="118">
        <f>INDEX(Forecasts!$X$36:$AD$53,MATCH(Interface!$B117,Forecasts!$B$36:$B$53,0),MATCH(Interface!$C117,Forecasts!$X$34:$AD$34,0))</f>
        <v>14707.48107142857</v>
      </c>
      <c r="F117" s="96">
        <f>INDEX(Forecasts!$X$114:$AD$131,MATCH(Interface!$B117,Forecasts!$B$114:$B$131,0),MATCH(Interface!$C117,Forecasts!$X$112:$AD$112,0))</f>
        <v>89.863337634140848</v>
      </c>
      <c r="G117" s="96">
        <f>INDEX(Forecasts!$X$140:$AD$157,MATCH(Interface!$B117,Forecasts!$B$140:$B$157,0),MATCH(Interface!$C117,Forecasts!$X$138:$AD$138,0))</f>
        <v>4.540878810348624</v>
      </c>
      <c r="H117" s="98">
        <f>INDEX(Forecasts!$X$192:$AD$209,MATCH(Interface!$B117,Forecasts!$B$192:$B$209,0),MATCH(Interface!$C117,Forecasts!$X$190:$AD$190,0))</f>
        <v>1.2941259785340376E-2</v>
      </c>
      <c r="I117" s="118">
        <f>INDEX(Forecasts!$X$218:$AD$235,MATCH(Interface!$B117,Forecasts!$B$218:$B$235,0),MATCH(Interface!$C117,Forecasts!$X$216:$AD$216,0))</f>
        <v>708.15295699012745</v>
      </c>
    </row>
    <row r="118" spans="1:9">
      <c r="A118" s="39" t="str">
        <f t="shared" si="2"/>
        <v>SEW21</v>
      </c>
      <c r="B118" s="39" t="s">
        <v>36</v>
      </c>
      <c r="C118" s="39" t="s">
        <v>17</v>
      </c>
      <c r="D118" s="118">
        <f>INDEX(Forecasts!$X$10:$AD$27,MATCH(Interface!$B118,Forecasts!$B$10:$B$27,0),MATCH(Interface!$C118,Forecasts!$X$8:$AD$8,0))</f>
        <v>1099618.7142857141</v>
      </c>
      <c r="E118" s="118">
        <f>INDEX(Forecasts!$X$36:$AD$53,MATCH(Interface!$B118,Forecasts!$B$36:$B$53,0),MATCH(Interface!$C118,Forecasts!$X$34:$AD$34,0))</f>
        <v>14750.732142857141</v>
      </c>
      <c r="F118" s="96">
        <f>INDEX(Forecasts!$X$114:$AD$131,MATCH(Interface!$B118,Forecasts!$B$114:$B$131,0),MATCH(Interface!$C118,Forecasts!$X$112:$AD$112,0))</f>
        <v>90.780507616785229</v>
      </c>
      <c r="G118" s="96">
        <f>INDEX(Forecasts!$X$140:$AD$157,MATCH(Interface!$B118,Forecasts!$B$140:$B$157,0),MATCH(Interface!$C118,Forecasts!$X$138:$AD$138,0))</f>
        <v>4.540878810348624</v>
      </c>
      <c r="H118" s="98">
        <f>INDEX(Forecasts!$X$192:$AD$209,MATCH(Interface!$B118,Forecasts!$B$192:$B$209,0),MATCH(Interface!$C118,Forecasts!$X$190:$AD$190,0))</f>
        <v>1.2903314322977514E-2</v>
      </c>
      <c r="I118" s="118">
        <f>INDEX(Forecasts!$X$218:$AD$235,MATCH(Interface!$B118,Forecasts!$B$218:$B$235,0),MATCH(Interface!$C118,Forecasts!$X$216:$AD$216,0))</f>
        <v>711.80468381000549</v>
      </c>
    </row>
    <row r="119" spans="1:9">
      <c r="A119" s="39" t="str">
        <f t="shared" si="2"/>
        <v>SEW22</v>
      </c>
      <c r="B119" s="39" t="s">
        <v>36</v>
      </c>
      <c r="C119" s="39" t="s">
        <v>18</v>
      </c>
      <c r="D119" s="118">
        <f>INDEX(Forecasts!$X$10:$AD$27,MATCH(Interface!$B119,Forecasts!$B$10:$B$27,0),MATCH(Interface!$C119,Forecasts!$X$8:$AD$8,0))</f>
        <v>1123675.6428571427</v>
      </c>
      <c r="E119" s="118">
        <f>INDEX(Forecasts!$X$36:$AD$53,MATCH(Interface!$B119,Forecasts!$B$36:$B$53,0),MATCH(Interface!$C119,Forecasts!$X$34:$AD$34,0))</f>
        <v>14793.983214285714</v>
      </c>
      <c r="F119" s="96">
        <f>INDEX(Forecasts!$X$114:$AD$131,MATCH(Interface!$B119,Forecasts!$B$114:$B$131,0),MATCH(Interface!$C119,Forecasts!$X$112:$AD$112,0))</f>
        <v>91.701168653591537</v>
      </c>
      <c r="G119" s="96">
        <f>INDEX(Forecasts!$X$140:$AD$157,MATCH(Interface!$B119,Forecasts!$B$140:$B$157,0),MATCH(Interface!$C119,Forecasts!$X$138:$AD$138,0))</f>
        <v>4.540878810348624</v>
      </c>
      <c r="H119" s="98">
        <f>INDEX(Forecasts!$X$192:$AD$209,MATCH(Interface!$B119,Forecasts!$B$192:$B$209,0),MATCH(Interface!$C119,Forecasts!$X$190:$AD$190,0))</f>
        <v>1.286559073215246E-2</v>
      </c>
      <c r="I119" s="118">
        <f>INDEX(Forecasts!$X$218:$AD$235,MATCH(Interface!$B119,Forecasts!$B$218:$B$235,0),MATCH(Interface!$C119,Forecasts!$X$216:$AD$216,0))</f>
        <v>715.39142421849851</v>
      </c>
    </row>
    <row r="120" spans="1:9">
      <c r="A120" s="39" t="str">
        <f t="shared" si="2"/>
        <v>SEW23</v>
      </c>
      <c r="B120" s="39" t="s">
        <v>36</v>
      </c>
      <c r="C120" s="39" t="s">
        <v>19</v>
      </c>
      <c r="D120" s="118">
        <f>INDEX(Forecasts!$X$10:$AD$27,MATCH(Interface!$B120,Forecasts!$B$10:$B$27,0),MATCH(Interface!$C120,Forecasts!$X$8:$AD$8,0))</f>
        <v>1147732.5714285714</v>
      </c>
      <c r="E120" s="118">
        <f>INDEX(Forecasts!$X$36:$AD$53,MATCH(Interface!$B120,Forecasts!$B$36:$B$53,0),MATCH(Interface!$C120,Forecasts!$X$34:$AD$34,0))</f>
        <v>14837.234285714285</v>
      </c>
      <c r="F120" s="96">
        <f>INDEX(Forecasts!$X$114:$AD$131,MATCH(Interface!$B120,Forecasts!$B$114:$B$131,0),MATCH(Interface!$C120,Forecasts!$X$112:$AD$112,0))</f>
        <v>92.625340714737121</v>
      </c>
      <c r="G120" s="96">
        <f>INDEX(Forecasts!$X$140:$AD$157,MATCH(Interface!$B120,Forecasts!$B$140:$B$157,0),MATCH(Interface!$C120,Forecasts!$X$138:$AD$138,0))</f>
        <v>4.540878810348624</v>
      </c>
      <c r="H120" s="98">
        <f>INDEX(Forecasts!$X$192:$AD$209,MATCH(Interface!$B120,Forecasts!$B$192:$B$209,0),MATCH(Interface!$C120,Forecasts!$X$190:$AD$190,0))</f>
        <v>1.2828087072574688E-2</v>
      </c>
      <c r="I120" s="118">
        <f>INDEX(Forecasts!$X$218:$AD$235,MATCH(Interface!$B120,Forecasts!$B$218:$B$235,0),MATCH(Interface!$C120,Forecasts!$X$216:$AD$216,0))</f>
        <v>719.11335381448532</v>
      </c>
    </row>
    <row r="121" spans="1:9">
      <c r="A121" s="39" t="str">
        <f t="shared" si="2"/>
        <v>SEW24</v>
      </c>
      <c r="B121" s="39" t="s">
        <v>36</v>
      </c>
      <c r="C121" s="39" t="s">
        <v>20</v>
      </c>
      <c r="D121" s="118">
        <f>INDEX(Forecasts!$X$10:$AD$27,MATCH(Interface!$B121,Forecasts!$B$10:$B$27,0),MATCH(Interface!$C121,Forecasts!$X$8:$AD$8,0))</f>
        <v>1171789.5</v>
      </c>
      <c r="E121" s="118">
        <f>INDEX(Forecasts!$X$36:$AD$53,MATCH(Interface!$B121,Forecasts!$B$36:$B$53,0),MATCH(Interface!$C121,Forecasts!$X$34:$AD$34,0))</f>
        <v>14880.485357142856</v>
      </c>
      <c r="F121" s="96">
        <f>INDEX(Forecasts!$X$114:$AD$131,MATCH(Interface!$B121,Forecasts!$B$114:$B$131,0),MATCH(Interface!$C121,Forecasts!$X$112:$AD$112,0))</f>
        <v>93.553043923006527</v>
      </c>
      <c r="G121" s="96">
        <f>INDEX(Forecasts!$X$140:$AD$157,MATCH(Interface!$B121,Forecasts!$B$140:$B$157,0),MATCH(Interface!$C121,Forecasts!$X$138:$AD$138,0))</f>
        <v>4.540878810348624</v>
      </c>
      <c r="H121" s="98">
        <f>INDEX(Forecasts!$X$192:$AD$209,MATCH(Interface!$B121,Forecasts!$B$192:$B$209,0),MATCH(Interface!$C121,Forecasts!$X$190:$AD$190,0))</f>
        <v>1.2790801426511971E-2</v>
      </c>
      <c r="I121" s="118">
        <f>INDEX(Forecasts!$X$218:$AD$235,MATCH(Interface!$B121,Forecasts!$B$218:$B$235,0),MATCH(Interface!$C121,Forecasts!$X$216:$AD$216,0))</f>
        <v>722.45070433870251</v>
      </c>
    </row>
    <row r="122" spans="1:9">
      <c r="A122" s="39" t="str">
        <f t="shared" si="2"/>
        <v>SEW25</v>
      </c>
      <c r="B122" s="39" t="s">
        <v>36</v>
      </c>
      <c r="C122" s="39" t="s">
        <v>21</v>
      </c>
      <c r="D122" s="118">
        <f>INDEX(Forecasts!$X$10:$AD$27,MATCH(Interface!$B122,Forecasts!$B$10:$B$27,0),MATCH(Interface!$C122,Forecasts!$X$8:$AD$8,0))</f>
        <v>1195846.4285714284</v>
      </c>
      <c r="E122" s="118">
        <f>INDEX(Forecasts!$X$36:$AD$53,MATCH(Interface!$B122,Forecasts!$B$36:$B$53,0),MATCH(Interface!$C122,Forecasts!$X$34:$AD$34,0))</f>
        <v>14923.736428571428</v>
      </c>
      <c r="F122" s="96">
        <f>INDEX(Forecasts!$X$114:$AD$131,MATCH(Interface!$B122,Forecasts!$B$114:$B$131,0),MATCH(Interface!$C122,Forecasts!$X$112:$AD$112,0))</f>
        <v>94.484298555251939</v>
      </c>
      <c r="G122" s="96">
        <f>INDEX(Forecasts!$X$140:$AD$157,MATCH(Interface!$B122,Forecasts!$B$140:$B$157,0),MATCH(Interface!$C122,Forecasts!$X$138:$AD$138,0))</f>
        <v>4.540878810348624</v>
      </c>
      <c r="H122" s="98">
        <f>INDEX(Forecasts!$X$192:$AD$209,MATCH(Interface!$B122,Forecasts!$B$192:$B$209,0),MATCH(Interface!$C122,Forecasts!$X$190:$AD$190,0))</f>
        <v>1.2753731898463511E-2</v>
      </c>
      <c r="I122" s="118">
        <f>INDEX(Forecasts!$X$218:$AD$235,MATCH(Interface!$B122,Forecasts!$B$218:$B$235,0),MATCH(Interface!$C122,Forecasts!$X$216:$AD$216,0))</f>
        <v>725.887461053224</v>
      </c>
    </row>
    <row r="123" spans="1:9">
      <c r="A123" s="39" t="str">
        <f t="shared" si="2"/>
        <v>SSC19</v>
      </c>
      <c r="B123" s="39" t="s">
        <v>37</v>
      </c>
      <c r="C123" s="39" t="s">
        <v>15</v>
      </c>
      <c r="D123" s="118">
        <f>INDEX(Forecasts!$X$10:$AD$27,MATCH(Interface!$B123,Forecasts!$B$10:$B$27,0),MATCH(Interface!$C123,Forecasts!$X$8:$AD$8,0))</f>
        <v>742327.85714285728</v>
      </c>
      <c r="E123" s="118">
        <f>INDEX(Forecasts!$X$36:$AD$53,MATCH(Interface!$B123,Forecasts!$B$36:$B$53,0),MATCH(Interface!$C123,Forecasts!$X$34:$AD$34,0))</f>
        <v>8530.4842857142849</v>
      </c>
      <c r="F123" s="96">
        <f>INDEX(Forecasts!$X$114:$AD$131,MATCH(Interface!$B123,Forecasts!$B$114:$B$131,0),MATCH(Interface!$C123,Forecasts!$X$112:$AD$112,0))</f>
        <v>70.898233536857816</v>
      </c>
      <c r="G123" s="96">
        <f>INDEX(Forecasts!$X$140:$AD$157,MATCH(Interface!$B123,Forecasts!$B$140:$B$157,0),MATCH(Interface!$C123,Forecasts!$X$138:$AD$138,0))</f>
        <v>4.3224315545637708</v>
      </c>
      <c r="H123" s="98">
        <f>INDEX(Forecasts!$X$192:$AD$209,MATCH(Interface!$B123,Forecasts!$B$192:$B$209,0),MATCH(Interface!$C123,Forecasts!$X$190:$AD$190,0))</f>
        <v>8.6747712698944084E-3</v>
      </c>
      <c r="I123" s="118">
        <f>INDEX(Forecasts!$X$218:$AD$235,MATCH(Interface!$B123,Forecasts!$B$218:$B$235,0),MATCH(Interface!$C123,Forecasts!$X$216:$AD$216,0))</f>
        <v>2258.9071892251472</v>
      </c>
    </row>
    <row r="124" spans="1:9">
      <c r="A124" s="39" t="str">
        <f t="shared" si="2"/>
        <v>SSC20</v>
      </c>
      <c r="B124" s="39" t="s">
        <v>37</v>
      </c>
      <c r="C124" s="39" t="s">
        <v>16</v>
      </c>
      <c r="D124" s="118">
        <f>INDEX(Forecasts!$X$10:$AD$27,MATCH(Interface!$B124,Forecasts!$B$10:$B$27,0),MATCH(Interface!$C124,Forecasts!$X$8:$AD$8,0))</f>
        <v>748269.60714285728</v>
      </c>
      <c r="E124" s="118">
        <f>INDEX(Forecasts!$X$36:$AD$53,MATCH(Interface!$B124,Forecasts!$B$36:$B$53,0),MATCH(Interface!$C124,Forecasts!$X$34:$AD$34,0))</f>
        <v>8557.7292857142838</v>
      </c>
      <c r="F124" s="96">
        <f>INDEX(Forecasts!$X$114:$AD$131,MATCH(Interface!$B124,Forecasts!$B$114:$B$131,0),MATCH(Interface!$C124,Forecasts!$X$112:$AD$112,0))</f>
        <v>70.898233536857816</v>
      </c>
      <c r="G124" s="96">
        <f>INDEX(Forecasts!$X$140:$AD$157,MATCH(Interface!$B124,Forecasts!$B$140:$B$157,0),MATCH(Interface!$C124,Forecasts!$X$138:$AD$138,0))</f>
        <v>4.3224315545637708</v>
      </c>
      <c r="H124" s="98">
        <f>INDEX(Forecasts!$X$192:$AD$209,MATCH(Interface!$B124,Forecasts!$B$192:$B$209,0),MATCH(Interface!$C124,Forecasts!$X$190:$AD$190,0))</f>
        <v>8.6471536466490913E-3</v>
      </c>
      <c r="I124" s="118">
        <f>INDEX(Forecasts!$X$218:$AD$235,MATCH(Interface!$B124,Forecasts!$B$218:$B$235,0),MATCH(Interface!$C124,Forecasts!$X$216:$AD$216,0))</f>
        <v>2270.6991135838762</v>
      </c>
    </row>
    <row r="125" spans="1:9">
      <c r="A125" s="39" t="str">
        <f t="shared" si="2"/>
        <v>SSC21</v>
      </c>
      <c r="B125" s="39" t="s">
        <v>37</v>
      </c>
      <c r="C125" s="39" t="s">
        <v>17</v>
      </c>
      <c r="D125" s="118">
        <f>INDEX(Forecasts!$X$10:$AD$27,MATCH(Interface!$B125,Forecasts!$B$10:$B$27,0),MATCH(Interface!$C125,Forecasts!$X$8:$AD$8,0))</f>
        <v>754211.35714285728</v>
      </c>
      <c r="E125" s="118">
        <f>INDEX(Forecasts!$X$36:$AD$53,MATCH(Interface!$B125,Forecasts!$B$36:$B$53,0),MATCH(Interface!$C125,Forecasts!$X$34:$AD$34,0))</f>
        <v>8584.9742857142846</v>
      </c>
      <c r="F125" s="96">
        <f>INDEX(Forecasts!$X$114:$AD$131,MATCH(Interface!$B125,Forecasts!$B$114:$B$131,0),MATCH(Interface!$C125,Forecasts!$X$112:$AD$112,0))</f>
        <v>70.898233536857816</v>
      </c>
      <c r="G125" s="96">
        <f>INDEX(Forecasts!$X$140:$AD$157,MATCH(Interface!$B125,Forecasts!$B$140:$B$157,0),MATCH(Interface!$C125,Forecasts!$X$138:$AD$138,0))</f>
        <v>4.3224315545637708</v>
      </c>
      <c r="H125" s="98">
        <f>INDEX(Forecasts!$X$192:$AD$209,MATCH(Interface!$B125,Forecasts!$B$192:$B$209,0),MATCH(Interface!$C125,Forecasts!$X$190:$AD$190,0))</f>
        <v>8.6197113162166071E-3</v>
      </c>
      <c r="I125" s="118">
        <f>INDEX(Forecasts!$X$218:$AD$235,MATCH(Interface!$B125,Forecasts!$B$218:$B$235,0),MATCH(Interface!$C125,Forecasts!$X$216:$AD$216,0))</f>
        <v>2281.9075600402284</v>
      </c>
    </row>
    <row r="126" spans="1:9">
      <c r="A126" s="39" t="str">
        <f t="shared" si="2"/>
        <v>SSC22</v>
      </c>
      <c r="B126" s="39" t="s">
        <v>37</v>
      </c>
      <c r="C126" s="39" t="s">
        <v>18</v>
      </c>
      <c r="D126" s="118">
        <f>INDEX(Forecasts!$X$10:$AD$27,MATCH(Interface!$B126,Forecasts!$B$10:$B$27,0),MATCH(Interface!$C126,Forecasts!$X$8:$AD$8,0))</f>
        <v>760153.10714285728</v>
      </c>
      <c r="E126" s="118">
        <f>INDEX(Forecasts!$X$36:$AD$53,MATCH(Interface!$B126,Forecasts!$B$36:$B$53,0),MATCH(Interface!$C126,Forecasts!$X$34:$AD$34,0))</f>
        <v>8612.2192857142836</v>
      </c>
      <c r="F126" s="96">
        <f>INDEX(Forecasts!$X$114:$AD$131,MATCH(Interface!$B126,Forecasts!$B$114:$B$131,0),MATCH(Interface!$C126,Forecasts!$X$112:$AD$112,0))</f>
        <v>70.898233536857816</v>
      </c>
      <c r="G126" s="96">
        <f>INDEX(Forecasts!$X$140:$AD$157,MATCH(Interface!$B126,Forecasts!$B$140:$B$157,0),MATCH(Interface!$C126,Forecasts!$X$138:$AD$138,0))</f>
        <v>4.3224315545637708</v>
      </c>
      <c r="H126" s="98">
        <f>INDEX(Forecasts!$X$192:$AD$209,MATCH(Interface!$B126,Forecasts!$B$192:$B$209,0),MATCH(Interface!$C126,Forecasts!$X$190:$AD$190,0))</f>
        <v>8.592442614965598E-3</v>
      </c>
      <c r="I126" s="118">
        <f>INDEX(Forecasts!$X$218:$AD$235,MATCH(Interface!$B126,Forecasts!$B$218:$B$235,0),MATCH(Interface!$C126,Forecasts!$X$216:$AD$216,0))</f>
        <v>2292.6293126645219</v>
      </c>
    </row>
    <row r="127" spans="1:9">
      <c r="A127" s="39" t="str">
        <f t="shared" si="2"/>
        <v>SSC23</v>
      </c>
      <c r="B127" s="39" t="s">
        <v>37</v>
      </c>
      <c r="C127" s="39" t="s">
        <v>19</v>
      </c>
      <c r="D127" s="118">
        <f>INDEX(Forecasts!$X$10:$AD$27,MATCH(Interface!$B127,Forecasts!$B$10:$B$27,0),MATCH(Interface!$C127,Forecasts!$X$8:$AD$8,0))</f>
        <v>766094.85714285728</v>
      </c>
      <c r="E127" s="118">
        <f>INDEX(Forecasts!$X$36:$AD$53,MATCH(Interface!$B127,Forecasts!$B$36:$B$53,0),MATCH(Interface!$C127,Forecasts!$X$34:$AD$34,0))</f>
        <v>8639.4642857142844</v>
      </c>
      <c r="F127" s="96">
        <f>INDEX(Forecasts!$X$114:$AD$131,MATCH(Interface!$B127,Forecasts!$B$114:$B$131,0),MATCH(Interface!$C127,Forecasts!$X$112:$AD$112,0))</f>
        <v>70.898233536857816</v>
      </c>
      <c r="G127" s="96">
        <f>INDEX(Forecasts!$X$140:$AD$157,MATCH(Interface!$B127,Forecasts!$B$140:$B$157,0),MATCH(Interface!$C127,Forecasts!$X$138:$AD$138,0))</f>
        <v>4.3224315545637708</v>
      </c>
      <c r="H127" s="98">
        <f>INDEX(Forecasts!$X$192:$AD$209,MATCH(Interface!$B127,Forecasts!$B$192:$B$209,0),MATCH(Interface!$C127,Forecasts!$X$190:$AD$190,0))</f>
        <v>8.5653459002500987E-3</v>
      </c>
      <c r="I127" s="118">
        <f>INDEX(Forecasts!$X$218:$AD$235,MATCH(Interface!$B127,Forecasts!$B$218:$B$235,0),MATCH(Interface!$C127,Forecasts!$X$216:$AD$216,0))</f>
        <v>2303.0129683304613</v>
      </c>
    </row>
    <row r="128" spans="1:9">
      <c r="A128" s="39" t="str">
        <f t="shared" si="2"/>
        <v>SSC24</v>
      </c>
      <c r="B128" s="39" t="s">
        <v>37</v>
      </c>
      <c r="C128" s="39" t="s">
        <v>20</v>
      </c>
      <c r="D128" s="118">
        <f>INDEX(Forecasts!$X$10:$AD$27,MATCH(Interface!$B128,Forecasts!$B$10:$B$27,0),MATCH(Interface!$C128,Forecasts!$X$8:$AD$8,0))</f>
        <v>772036.60714285728</v>
      </c>
      <c r="E128" s="118">
        <f>INDEX(Forecasts!$X$36:$AD$53,MATCH(Interface!$B128,Forecasts!$B$36:$B$53,0),MATCH(Interface!$C128,Forecasts!$X$34:$AD$34,0))</f>
        <v>8666.7092857142834</v>
      </c>
      <c r="F128" s="96">
        <f>INDEX(Forecasts!$X$114:$AD$131,MATCH(Interface!$B128,Forecasts!$B$114:$B$131,0),MATCH(Interface!$C128,Forecasts!$X$112:$AD$112,0))</f>
        <v>70.898233536857816</v>
      </c>
      <c r="G128" s="96">
        <f>INDEX(Forecasts!$X$140:$AD$157,MATCH(Interface!$B128,Forecasts!$B$140:$B$157,0),MATCH(Interface!$C128,Forecasts!$X$138:$AD$138,0))</f>
        <v>4.3224315545637708</v>
      </c>
      <c r="H128" s="98">
        <f>INDEX(Forecasts!$X$192:$AD$209,MATCH(Interface!$B128,Forecasts!$B$192:$B$209,0),MATCH(Interface!$C128,Forecasts!$X$190:$AD$190,0))</f>
        <v>8.5384195500796869E-3</v>
      </c>
      <c r="I128" s="118">
        <f>INDEX(Forecasts!$X$218:$AD$235,MATCH(Interface!$B128,Forecasts!$B$218:$B$235,0),MATCH(Interface!$C128,Forecasts!$X$216:$AD$216,0))</f>
        <v>2313.0073118244295</v>
      </c>
    </row>
    <row r="129" spans="1:9">
      <c r="A129" s="39" t="str">
        <f t="shared" si="2"/>
        <v>SSC25</v>
      </c>
      <c r="B129" s="39" t="s">
        <v>37</v>
      </c>
      <c r="C129" s="39" t="s">
        <v>21</v>
      </c>
      <c r="D129" s="118">
        <f>INDEX(Forecasts!$X$10:$AD$27,MATCH(Interface!$B129,Forecasts!$B$10:$B$27,0),MATCH(Interface!$C129,Forecasts!$X$8:$AD$8,0))</f>
        <v>777978.35714285728</v>
      </c>
      <c r="E129" s="118">
        <f>INDEX(Forecasts!$X$36:$AD$53,MATCH(Interface!$B129,Forecasts!$B$36:$B$53,0),MATCH(Interface!$C129,Forecasts!$X$34:$AD$34,0))</f>
        <v>8693.9542857142842</v>
      </c>
      <c r="F129" s="96">
        <f>INDEX(Forecasts!$X$114:$AD$131,MATCH(Interface!$B129,Forecasts!$B$114:$B$131,0),MATCH(Interface!$C129,Forecasts!$X$112:$AD$112,0))</f>
        <v>70.898233536857816</v>
      </c>
      <c r="G129" s="96">
        <f>INDEX(Forecasts!$X$140:$AD$157,MATCH(Interface!$B129,Forecasts!$B$140:$B$157,0),MATCH(Interface!$C129,Forecasts!$X$138:$AD$138,0))</f>
        <v>4.3224315545637708</v>
      </c>
      <c r="H129" s="98">
        <f>INDEX(Forecasts!$X$192:$AD$209,MATCH(Interface!$B129,Forecasts!$B$192:$B$209,0),MATCH(Interface!$C129,Forecasts!$X$190:$AD$190,0))</f>
        <v>8.5116619627958225E-3</v>
      </c>
      <c r="I129" s="118">
        <f>INDEX(Forecasts!$X$218:$AD$235,MATCH(Interface!$B129,Forecasts!$B$218:$B$235,0),MATCH(Interface!$C129,Forecasts!$X$216:$AD$216,0))</f>
        <v>2323.2453117147784</v>
      </c>
    </row>
    <row r="131" spans="1:9">
      <c r="D131" s="97"/>
      <c r="E131" s="97"/>
      <c r="F131" s="97"/>
      <c r="G131" s="97"/>
      <c r="H131" s="97"/>
      <c r="I131" s="97"/>
    </row>
    <row r="133" spans="1:9">
      <c r="G133" s="47"/>
    </row>
  </sheetData>
  <conditionalFormatting sqref="D131:I131">
    <cfRule type="expression" dxfId="1" priority="3">
      <formula>D131="error"</formula>
    </cfRule>
    <cfRule type="expression" dxfId="0" priority="4">
      <formula>D131="OK"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vt:lpstr>
      <vt:lpstr>Forecasts</vt:lpstr>
      <vt:lpstr>Interface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2019-01-21T13:28:59Z</dcterms:created>
  <dcterms:modified xsi:type="dcterms:W3CDTF">2019-01-24T11:22:19Z</dcterms:modified>
  <cp:category/>
  <cp:contentStatus/>
</cp:coreProperties>
</file>