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0" yWindow="0" windowWidth="14210" windowHeight="6290" tabRatio="601"/>
  </bookViews>
  <sheets>
    <sheet name="Cover" sheetId="28" r:id="rId1"/>
    <sheet name="Forecasts" sheetId="7" r:id="rId2"/>
    <sheet name="Interface" sheetId="2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22" l="1"/>
  <c r="A26" i="22"/>
  <c r="A25" i="22"/>
  <c r="A24" i="22"/>
  <c r="A23" i="22"/>
  <c r="AH218" i="7" l="1"/>
  <c r="AH217" i="7"/>
  <c r="AH216" i="7"/>
  <c r="AH215" i="7"/>
  <c r="AH214" i="7"/>
  <c r="AH213" i="7"/>
  <c r="AH212" i="7"/>
  <c r="AH211" i="7"/>
  <c r="AH210" i="7"/>
  <c r="AH209" i="7"/>
  <c r="AH208" i="7"/>
  <c r="AH207" i="7"/>
  <c r="AH200" i="7"/>
  <c r="AH199" i="7"/>
  <c r="AH198" i="7"/>
  <c r="AH197" i="7"/>
  <c r="AH196" i="7"/>
  <c r="AH195" i="7"/>
  <c r="AH194" i="7"/>
  <c r="AH193" i="7"/>
  <c r="AH192" i="7"/>
  <c r="AH191" i="7"/>
  <c r="AH190" i="7"/>
  <c r="AH189" i="7"/>
  <c r="AH182" i="7"/>
  <c r="AH181" i="7"/>
  <c r="AH180" i="7"/>
  <c r="AH179" i="7"/>
  <c r="AH178" i="7"/>
  <c r="AH177" i="7"/>
  <c r="AH176" i="7"/>
  <c r="AH175" i="7"/>
  <c r="AH174" i="7"/>
  <c r="AH173" i="7"/>
  <c r="AH172" i="7"/>
  <c r="AH171" i="7"/>
  <c r="AH164" i="7"/>
  <c r="AH163" i="7"/>
  <c r="AH162" i="7"/>
  <c r="AH161" i="7"/>
  <c r="AH160" i="7"/>
  <c r="AH159" i="7"/>
  <c r="AH158" i="7"/>
  <c r="AH157" i="7"/>
  <c r="AH156" i="7"/>
  <c r="AH155" i="7"/>
  <c r="AH154" i="7"/>
  <c r="AH153" i="7"/>
  <c r="AH146" i="7"/>
  <c r="AH145" i="7"/>
  <c r="AH144" i="7"/>
  <c r="AH143" i="7"/>
  <c r="AH142" i="7"/>
  <c r="AH141" i="7"/>
  <c r="AH140" i="7"/>
  <c r="AH139" i="7"/>
  <c r="AH138" i="7"/>
  <c r="AH137" i="7"/>
  <c r="AH136" i="7"/>
  <c r="AH135" i="7"/>
  <c r="AH128" i="7"/>
  <c r="AH127" i="7"/>
  <c r="AH126" i="7"/>
  <c r="AH125" i="7"/>
  <c r="AH124" i="7"/>
  <c r="AH123" i="7"/>
  <c r="AH122" i="7"/>
  <c r="AH121" i="7"/>
  <c r="AH120" i="7"/>
  <c r="AH119" i="7"/>
  <c r="AH118" i="7"/>
  <c r="AH117" i="7"/>
  <c r="AH110" i="7"/>
  <c r="AH109" i="7"/>
  <c r="AH108" i="7"/>
  <c r="AH107" i="7"/>
  <c r="AH106" i="7"/>
  <c r="AH105" i="7"/>
  <c r="AH104" i="7"/>
  <c r="AH103" i="7"/>
  <c r="AH102" i="7"/>
  <c r="AH101" i="7"/>
  <c r="AH100" i="7"/>
  <c r="AH99" i="7"/>
  <c r="AH92" i="7"/>
  <c r="AH91" i="7"/>
  <c r="AH90" i="7"/>
  <c r="AH89" i="7"/>
  <c r="AH88" i="7"/>
  <c r="AH87" i="7"/>
  <c r="AH86" i="7"/>
  <c r="AH85" i="7"/>
  <c r="AH84" i="7"/>
  <c r="AH83" i="7"/>
  <c r="AH82" i="7"/>
  <c r="AH81" i="7"/>
  <c r="AH74" i="7"/>
  <c r="AH73" i="7"/>
  <c r="AH72" i="7"/>
  <c r="AH71" i="7"/>
  <c r="AH70" i="7"/>
  <c r="AH69" i="7"/>
  <c r="AH68" i="7"/>
  <c r="AH67" i="7"/>
  <c r="AH66" i="7"/>
  <c r="AH65" i="7"/>
  <c r="AH64" i="7"/>
  <c r="AH63" i="7"/>
  <c r="AH56" i="7"/>
  <c r="AH55" i="7"/>
  <c r="AH54" i="7"/>
  <c r="AH53" i="7"/>
  <c r="AH52" i="7"/>
  <c r="AH51" i="7"/>
  <c r="AH50" i="7"/>
  <c r="AH49" i="7"/>
  <c r="AH48" i="7"/>
  <c r="AH47" i="7"/>
  <c r="AH46" i="7"/>
  <c r="AH45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13" i="7"/>
  <c r="AH9" i="7" l="1"/>
  <c r="AH10" i="7"/>
  <c r="AH11" i="7"/>
  <c r="AH12" i="7"/>
  <c r="AH14" i="7"/>
  <c r="AH15" i="7"/>
  <c r="AH16" i="7"/>
  <c r="AH17" i="7"/>
  <c r="AH18" i="7"/>
  <c r="AH19" i="7"/>
  <c r="AH20" i="7"/>
  <c r="A57" i="22" l="1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U194" i="7" l="1"/>
  <c r="AB194" i="7" s="1"/>
  <c r="S194" i="7"/>
  <c r="Z194" i="7" s="1"/>
  <c r="W194" i="7"/>
  <c r="AD194" i="7" s="1"/>
  <c r="T194" i="7"/>
  <c r="AA194" i="7" s="1"/>
  <c r="R194" i="7"/>
  <c r="Y194" i="7" s="1"/>
  <c r="Q194" i="7"/>
  <c r="X194" i="7" s="1"/>
  <c r="V194" i="7"/>
  <c r="AC194" i="7" s="1"/>
  <c r="V172" i="7" l="1"/>
  <c r="AC172" i="7" s="1"/>
  <c r="M11" i="22" s="1"/>
  <c r="Q172" i="7"/>
  <c r="X172" i="7" s="1"/>
  <c r="W172" i="7"/>
  <c r="AD172" i="7" s="1"/>
  <c r="M12" i="22" s="1"/>
  <c r="U172" i="7"/>
  <c r="AB172" i="7" s="1"/>
  <c r="M10" i="22" s="1"/>
  <c r="T172" i="7"/>
  <c r="AA172" i="7" s="1"/>
  <c r="M9" i="22" s="1"/>
  <c r="S172" i="7"/>
  <c r="Z172" i="7" s="1"/>
  <c r="M8" i="22" s="1"/>
  <c r="R172" i="7"/>
  <c r="Y172" i="7" s="1"/>
  <c r="Q171" i="7"/>
  <c r="V171" i="7"/>
  <c r="S171" i="7"/>
  <c r="R171" i="7"/>
  <c r="T171" i="7"/>
  <c r="U171" i="7"/>
  <c r="G182" i="7"/>
  <c r="W171" i="7"/>
  <c r="E182" i="7"/>
  <c r="C182" i="7"/>
  <c r="V177" i="7"/>
  <c r="AC177" i="7" s="1"/>
  <c r="M36" i="22" s="1"/>
  <c r="U177" i="7"/>
  <c r="AB177" i="7" s="1"/>
  <c r="M35" i="22" s="1"/>
  <c r="W177" i="7"/>
  <c r="AD177" i="7" s="1"/>
  <c r="M37" i="22" s="1"/>
  <c r="S177" i="7"/>
  <c r="Z177" i="7" s="1"/>
  <c r="M33" i="22" s="1"/>
  <c r="Q177" i="7"/>
  <c r="X177" i="7" s="1"/>
  <c r="T177" i="7"/>
  <c r="AA177" i="7" s="1"/>
  <c r="M34" i="22" s="1"/>
  <c r="R177" i="7"/>
  <c r="Y177" i="7" s="1"/>
  <c r="V51" i="7"/>
  <c r="AC51" i="7" s="1"/>
  <c r="F36" i="22" s="1"/>
  <c r="W51" i="7"/>
  <c r="AD51" i="7" s="1"/>
  <c r="F37" i="22" s="1"/>
  <c r="Q51" i="7"/>
  <c r="X51" i="7" s="1"/>
  <c r="T51" i="7"/>
  <c r="AA51" i="7" s="1"/>
  <c r="F34" i="22" s="1"/>
  <c r="R51" i="7"/>
  <c r="Y51" i="7" s="1"/>
  <c r="U51" i="7"/>
  <c r="AB51" i="7" s="1"/>
  <c r="F35" i="22" s="1"/>
  <c r="S51" i="7"/>
  <c r="Z51" i="7" s="1"/>
  <c r="F33" i="22" s="1"/>
  <c r="H182" i="7"/>
  <c r="F182" i="7"/>
  <c r="D182" i="7"/>
  <c r="S178" i="7"/>
  <c r="Z178" i="7" s="1"/>
  <c r="M38" i="22" s="1"/>
  <c r="W178" i="7"/>
  <c r="AD178" i="7" s="1"/>
  <c r="M42" i="22" s="1"/>
  <c r="U178" i="7"/>
  <c r="AB178" i="7" s="1"/>
  <c r="M40" i="22" s="1"/>
  <c r="V178" i="7"/>
  <c r="AC178" i="7" s="1"/>
  <c r="M41" i="22" s="1"/>
  <c r="Q178" i="7"/>
  <c r="X178" i="7" s="1"/>
  <c r="R178" i="7"/>
  <c r="Y178" i="7" s="1"/>
  <c r="T178" i="7"/>
  <c r="AA178" i="7" s="1"/>
  <c r="M39" i="22" s="1"/>
  <c r="R173" i="7"/>
  <c r="Y173" i="7" s="1"/>
  <c r="Q173" i="7"/>
  <c r="X173" i="7" s="1"/>
  <c r="U173" i="7"/>
  <c r="AB173" i="7" s="1"/>
  <c r="M15" i="22" s="1"/>
  <c r="W173" i="7"/>
  <c r="AD173" i="7" s="1"/>
  <c r="M17" i="22" s="1"/>
  <c r="S173" i="7"/>
  <c r="Z173" i="7" s="1"/>
  <c r="M13" i="22" s="1"/>
  <c r="V173" i="7"/>
  <c r="AC173" i="7" s="1"/>
  <c r="M16" i="22" s="1"/>
  <c r="T173" i="7"/>
  <c r="AA173" i="7" s="1"/>
  <c r="M14" i="22" s="1"/>
  <c r="R181" i="7"/>
  <c r="Y181" i="7" s="1"/>
  <c r="Q181" i="7"/>
  <c r="X181" i="7" s="1"/>
  <c r="V181" i="7"/>
  <c r="AC181" i="7" s="1"/>
  <c r="M56" i="22" s="1"/>
  <c r="S181" i="7"/>
  <c r="Z181" i="7" s="1"/>
  <c r="M53" i="22" s="1"/>
  <c r="U181" i="7"/>
  <c r="AB181" i="7" s="1"/>
  <c r="M55" i="22" s="1"/>
  <c r="T181" i="7"/>
  <c r="AA181" i="7" s="1"/>
  <c r="M54" i="22" s="1"/>
  <c r="W181" i="7"/>
  <c r="AD181" i="7" s="1"/>
  <c r="M57" i="22" s="1"/>
  <c r="U179" i="7"/>
  <c r="AB179" i="7" s="1"/>
  <c r="M45" i="22" s="1"/>
  <c r="S179" i="7"/>
  <c r="Z179" i="7" s="1"/>
  <c r="M43" i="22" s="1"/>
  <c r="W179" i="7"/>
  <c r="AD179" i="7" s="1"/>
  <c r="M47" i="22" s="1"/>
  <c r="V179" i="7"/>
  <c r="AC179" i="7" s="1"/>
  <c r="M46" i="22" s="1"/>
  <c r="T179" i="7"/>
  <c r="AA179" i="7" s="1"/>
  <c r="M44" i="22" s="1"/>
  <c r="R179" i="7"/>
  <c r="Y179" i="7" s="1"/>
  <c r="Q179" i="7"/>
  <c r="X179" i="7" s="1"/>
  <c r="Q174" i="7"/>
  <c r="X174" i="7" s="1"/>
  <c r="U174" i="7"/>
  <c r="AB174" i="7" s="1"/>
  <c r="M20" i="22" s="1"/>
  <c r="V174" i="7"/>
  <c r="AC174" i="7" s="1"/>
  <c r="M21" i="22" s="1"/>
  <c r="T174" i="7"/>
  <c r="AA174" i="7" s="1"/>
  <c r="M19" i="22" s="1"/>
  <c r="S174" i="7"/>
  <c r="Z174" i="7" s="1"/>
  <c r="M18" i="22" s="1"/>
  <c r="W174" i="7"/>
  <c r="AD174" i="7" s="1"/>
  <c r="M22" i="22" s="1"/>
  <c r="R174" i="7"/>
  <c r="Y174" i="7" s="1"/>
  <c r="S180" i="7"/>
  <c r="Z180" i="7" s="1"/>
  <c r="M48" i="22" s="1"/>
  <c r="U180" i="7"/>
  <c r="AB180" i="7" s="1"/>
  <c r="M50" i="22" s="1"/>
  <c r="T180" i="7"/>
  <c r="AA180" i="7" s="1"/>
  <c r="M49" i="22" s="1"/>
  <c r="R180" i="7"/>
  <c r="Y180" i="7" s="1"/>
  <c r="W180" i="7"/>
  <c r="AD180" i="7" s="1"/>
  <c r="M52" i="22" s="1"/>
  <c r="Q180" i="7"/>
  <c r="X180" i="7" s="1"/>
  <c r="V180" i="7"/>
  <c r="AC180" i="7" s="1"/>
  <c r="M51" i="22" s="1"/>
  <c r="S159" i="7" l="1"/>
  <c r="Z159" i="7" s="1"/>
  <c r="L33" i="22" s="1"/>
  <c r="T159" i="7"/>
  <c r="AA159" i="7" s="1"/>
  <c r="L34" i="22" s="1"/>
  <c r="W159" i="7"/>
  <c r="AD159" i="7" s="1"/>
  <c r="L37" i="22" s="1"/>
  <c r="Q159" i="7"/>
  <c r="X159" i="7" s="1"/>
  <c r="R159" i="7"/>
  <c r="Y159" i="7" s="1"/>
  <c r="U159" i="7"/>
  <c r="AB159" i="7" s="1"/>
  <c r="L35" i="22" s="1"/>
  <c r="V159" i="7"/>
  <c r="AC159" i="7" s="1"/>
  <c r="L36" i="22" s="1"/>
  <c r="AA171" i="7"/>
  <c r="M4" i="22" s="1"/>
  <c r="X171" i="7"/>
  <c r="AD171" i="7"/>
  <c r="M7" i="22" s="1"/>
  <c r="Y171" i="7"/>
  <c r="Z171" i="7"/>
  <c r="M3" i="22" s="1"/>
  <c r="AB171" i="7"/>
  <c r="M5" i="22" s="1"/>
  <c r="AC171" i="7"/>
  <c r="M6" i="22" s="1"/>
  <c r="E200" i="7" l="1"/>
  <c r="D200" i="7"/>
  <c r="H56" i="7" l="1"/>
  <c r="H200" i="7"/>
  <c r="F200" i="7"/>
  <c r="C200" i="7"/>
  <c r="G200" i="7"/>
  <c r="G74" i="7"/>
  <c r="F74" i="7"/>
  <c r="D56" i="7"/>
  <c r="E56" i="7"/>
  <c r="F56" i="7"/>
  <c r="G56" i="7"/>
  <c r="H74" i="7"/>
  <c r="D74" i="7"/>
  <c r="H164" i="7"/>
  <c r="C74" i="7"/>
  <c r="E74" i="7"/>
  <c r="C56" i="7" l="1"/>
  <c r="C164" i="7"/>
  <c r="F164" i="7"/>
  <c r="E164" i="7"/>
  <c r="D164" i="7"/>
  <c r="G164" i="7" l="1"/>
  <c r="I200" i="7" l="1"/>
  <c r="I56" i="7" l="1"/>
  <c r="V46" i="7"/>
  <c r="AC46" i="7" s="1"/>
  <c r="F11" i="22" s="1"/>
  <c r="Q46" i="7"/>
  <c r="X46" i="7" s="1"/>
  <c r="S46" i="7"/>
  <c r="Z46" i="7" s="1"/>
  <c r="F8" i="22" s="1"/>
  <c r="U46" i="7"/>
  <c r="AB46" i="7" s="1"/>
  <c r="F10" i="22" s="1"/>
  <c r="T46" i="7"/>
  <c r="AA46" i="7" s="1"/>
  <c r="F9" i="22" s="1"/>
  <c r="W46" i="7"/>
  <c r="AD46" i="7" s="1"/>
  <c r="F12" i="22" s="1"/>
  <c r="R46" i="7"/>
  <c r="Y46" i="7" s="1"/>
  <c r="T176" i="7"/>
  <c r="AA176" i="7" s="1"/>
  <c r="M29" i="22" s="1"/>
  <c r="Q176" i="7"/>
  <c r="X176" i="7" s="1"/>
  <c r="V176" i="7"/>
  <c r="AC176" i="7" s="1"/>
  <c r="M31" i="22" s="1"/>
  <c r="W176" i="7"/>
  <c r="AD176" i="7" s="1"/>
  <c r="M32" i="22" s="1"/>
  <c r="R176" i="7"/>
  <c r="Y176" i="7" s="1"/>
  <c r="S176" i="7"/>
  <c r="Z176" i="7" s="1"/>
  <c r="M28" i="22" s="1"/>
  <c r="U176" i="7"/>
  <c r="AB176" i="7" s="1"/>
  <c r="M30" i="22" s="1"/>
  <c r="W47" i="7"/>
  <c r="AD47" i="7" s="1"/>
  <c r="F17" i="22" s="1"/>
  <c r="S47" i="7"/>
  <c r="Z47" i="7" s="1"/>
  <c r="F13" i="22" s="1"/>
  <c r="V47" i="7"/>
  <c r="AC47" i="7" s="1"/>
  <c r="F16" i="22" s="1"/>
  <c r="Q47" i="7"/>
  <c r="X47" i="7" s="1"/>
  <c r="T47" i="7"/>
  <c r="AA47" i="7" s="1"/>
  <c r="F14" i="22" s="1"/>
  <c r="U47" i="7"/>
  <c r="AB47" i="7" s="1"/>
  <c r="F15" i="22" s="1"/>
  <c r="R47" i="7"/>
  <c r="Y47" i="7" s="1"/>
  <c r="R48" i="7"/>
  <c r="Y48" i="7" s="1"/>
  <c r="S48" i="7"/>
  <c r="Z48" i="7" s="1"/>
  <c r="F18" i="22" s="1"/>
  <c r="T48" i="7"/>
  <c r="AA48" i="7" s="1"/>
  <c r="F19" i="22" s="1"/>
  <c r="U48" i="7"/>
  <c r="AB48" i="7" s="1"/>
  <c r="F20" i="22" s="1"/>
  <c r="W48" i="7"/>
  <c r="AD48" i="7" s="1"/>
  <c r="F22" i="22" s="1"/>
  <c r="V48" i="7"/>
  <c r="AC48" i="7" s="1"/>
  <c r="F21" i="22" s="1"/>
  <c r="Q48" i="7"/>
  <c r="X48" i="7" s="1"/>
  <c r="Q53" i="7"/>
  <c r="X53" i="7" s="1"/>
  <c r="S53" i="7"/>
  <c r="Z53" i="7" s="1"/>
  <c r="F43" i="22" s="1"/>
  <c r="T53" i="7"/>
  <c r="AA53" i="7" s="1"/>
  <c r="F44" i="22" s="1"/>
  <c r="W53" i="7"/>
  <c r="AD53" i="7" s="1"/>
  <c r="F47" i="22" s="1"/>
  <c r="R53" i="7"/>
  <c r="Y53" i="7" s="1"/>
  <c r="U53" i="7"/>
  <c r="AB53" i="7" s="1"/>
  <c r="F45" i="22" s="1"/>
  <c r="V53" i="7"/>
  <c r="AC53" i="7" s="1"/>
  <c r="F46" i="22" s="1"/>
  <c r="Q54" i="7"/>
  <c r="X54" i="7" s="1"/>
  <c r="U54" i="7"/>
  <c r="AB54" i="7" s="1"/>
  <c r="F50" i="22" s="1"/>
  <c r="R54" i="7"/>
  <c r="Y54" i="7" s="1"/>
  <c r="S54" i="7"/>
  <c r="Z54" i="7" s="1"/>
  <c r="F48" i="22" s="1"/>
  <c r="T54" i="7"/>
  <c r="AA54" i="7" s="1"/>
  <c r="F49" i="22" s="1"/>
  <c r="V54" i="7"/>
  <c r="AC54" i="7" s="1"/>
  <c r="F51" i="22" s="1"/>
  <c r="W54" i="7"/>
  <c r="AD54" i="7" s="1"/>
  <c r="F52" i="22" s="1"/>
  <c r="I74" i="7"/>
  <c r="S49" i="7"/>
  <c r="Z49" i="7" s="1"/>
  <c r="F23" i="22" s="1"/>
  <c r="V49" i="7"/>
  <c r="AC49" i="7" s="1"/>
  <c r="F26" i="22" s="1"/>
  <c r="T49" i="7"/>
  <c r="AA49" i="7" s="1"/>
  <c r="F24" i="22" s="1"/>
  <c r="R49" i="7"/>
  <c r="Y49" i="7" s="1"/>
  <c r="W49" i="7"/>
  <c r="AD49" i="7" s="1"/>
  <c r="F27" i="22" s="1"/>
  <c r="Q49" i="7"/>
  <c r="X49" i="7" s="1"/>
  <c r="U49" i="7"/>
  <c r="AB49" i="7" s="1"/>
  <c r="F25" i="22" s="1"/>
  <c r="I182" i="7"/>
  <c r="W175" i="7"/>
  <c r="T175" i="7"/>
  <c r="R175" i="7"/>
  <c r="U175" i="7"/>
  <c r="V175" i="7"/>
  <c r="Q175" i="7"/>
  <c r="S175" i="7"/>
  <c r="S154" i="7"/>
  <c r="Z154" i="7" s="1"/>
  <c r="L8" i="22" s="1"/>
  <c r="Q154" i="7"/>
  <c r="X154" i="7" s="1"/>
  <c r="R154" i="7"/>
  <c r="Y154" i="7" s="1"/>
  <c r="V154" i="7"/>
  <c r="AC154" i="7" s="1"/>
  <c r="L11" i="22" s="1"/>
  <c r="W154" i="7"/>
  <c r="AD154" i="7" s="1"/>
  <c r="L12" i="22" s="1"/>
  <c r="U154" i="7"/>
  <c r="AB154" i="7" s="1"/>
  <c r="L10" i="22" s="1"/>
  <c r="T154" i="7"/>
  <c r="AA154" i="7" s="1"/>
  <c r="L9" i="22" s="1"/>
  <c r="V45" i="7"/>
  <c r="T45" i="7"/>
  <c r="W45" i="7"/>
  <c r="S45" i="7"/>
  <c r="U45" i="7"/>
  <c r="Q45" i="7"/>
  <c r="R45" i="7"/>
  <c r="S156" i="7"/>
  <c r="Z156" i="7" s="1"/>
  <c r="L18" i="22" s="1"/>
  <c r="Q156" i="7"/>
  <c r="X156" i="7" s="1"/>
  <c r="T156" i="7"/>
  <c r="AA156" i="7" s="1"/>
  <c r="L19" i="22" s="1"/>
  <c r="W156" i="7"/>
  <c r="AD156" i="7" s="1"/>
  <c r="L22" i="22" s="1"/>
  <c r="R156" i="7"/>
  <c r="Y156" i="7" s="1"/>
  <c r="V156" i="7"/>
  <c r="AC156" i="7" s="1"/>
  <c r="L21" i="22" s="1"/>
  <c r="U156" i="7"/>
  <c r="AB156" i="7" s="1"/>
  <c r="L20" i="22" s="1"/>
  <c r="U52" i="7"/>
  <c r="AB52" i="7" s="1"/>
  <c r="F40" i="22" s="1"/>
  <c r="W52" i="7"/>
  <c r="AD52" i="7" s="1"/>
  <c r="F42" i="22" s="1"/>
  <c r="T52" i="7"/>
  <c r="AA52" i="7" s="1"/>
  <c r="F39" i="22" s="1"/>
  <c r="V52" i="7"/>
  <c r="AC52" i="7" s="1"/>
  <c r="F41" i="22" s="1"/>
  <c r="R52" i="7"/>
  <c r="Y52" i="7" s="1"/>
  <c r="S52" i="7"/>
  <c r="Z52" i="7" s="1"/>
  <c r="F38" i="22" s="1"/>
  <c r="Q52" i="7"/>
  <c r="X52" i="7" s="1"/>
  <c r="S161" i="7"/>
  <c r="Z161" i="7" s="1"/>
  <c r="L43" i="22" s="1"/>
  <c r="V161" i="7"/>
  <c r="AC161" i="7" s="1"/>
  <c r="L46" i="22" s="1"/>
  <c r="W161" i="7"/>
  <c r="AD161" i="7" s="1"/>
  <c r="L47" i="22" s="1"/>
  <c r="U161" i="7"/>
  <c r="AB161" i="7" s="1"/>
  <c r="L45" i="22" s="1"/>
  <c r="Q161" i="7"/>
  <c r="X161" i="7" s="1"/>
  <c r="T161" i="7"/>
  <c r="AA161" i="7" s="1"/>
  <c r="L44" i="22" s="1"/>
  <c r="R161" i="7"/>
  <c r="Y161" i="7" s="1"/>
  <c r="S55" i="7"/>
  <c r="Z55" i="7" s="1"/>
  <c r="F53" i="22" s="1"/>
  <c r="T55" i="7"/>
  <c r="AA55" i="7" s="1"/>
  <c r="F54" i="22" s="1"/>
  <c r="W55" i="7"/>
  <c r="AD55" i="7" s="1"/>
  <c r="F57" i="22" s="1"/>
  <c r="Q55" i="7"/>
  <c r="X55" i="7" s="1"/>
  <c r="U55" i="7"/>
  <c r="AB55" i="7" s="1"/>
  <c r="F55" i="22" s="1"/>
  <c r="R55" i="7"/>
  <c r="Y55" i="7" s="1"/>
  <c r="V55" i="7"/>
  <c r="AC55" i="7" s="1"/>
  <c r="F56" i="22" s="1"/>
  <c r="I164" i="7" l="1"/>
  <c r="X45" i="7"/>
  <c r="AA45" i="7"/>
  <c r="F4" i="22" s="1"/>
  <c r="AC175" i="7"/>
  <c r="M26" i="22" s="1"/>
  <c r="V182" i="7"/>
  <c r="AC182" i="7" s="1"/>
  <c r="AD175" i="7"/>
  <c r="M27" i="22" s="1"/>
  <c r="W182" i="7"/>
  <c r="AD182" i="7" s="1"/>
  <c r="R153" i="7"/>
  <c r="S153" i="7"/>
  <c r="W153" i="7"/>
  <c r="Q153" i="7"/>
  <c r="T153" i="7"/>
  <c r="U153" i="7"/>
  <c r="V153" i="7"/>
  <c r="AB45" i="7"/>
  <c r="F5" i="22" s="1"/>
  <c r="AC45" i="7"/>
  <c r="F6" i="22" s="1"/>
  <c r="R162" i="7"/>
  <c r="Y162" i="7" s="1"/>
  <c r="T162" i="7"/>
  <c r="AA162" i="7" s="1"/>
  <c r="L49" i="22" s="1"/>
  <c r="Q162" i="7"/>
  <c r="X162" i="7" s="1"/>
  <c r="S162" i="7"/>
  <c r="Z162" i="7" s="1"/>
  <c r="L48" i="22" s="1"/>
  <c r="V162" i="7"/>
  <c r="AC162" i="7" s="1"/>
  <c r="L51" i="22" s="1"/>
  <c r="U162" i="7"/>
  <c r="AB162" i="7" s="1"/>
  <c r="L50" i="22" s="1"/>
  <c r="W162" i="7"/>
  <c r="AD162" i="7" s="1"/>
  <c r="L52" i="22" s="1"/>
  <c r="AB175" i="7"/>
  <c r="M25" i="22" s="1"/>
  <c r="U182" i="7"/>
  <c r="AB182" i="7" s="1"/>
  <c r="W160" i="7"/>
  <c r="AD160" i="7" s="1"/>
  <c r="L42" i="22" s="1"/>
  <c r="Q160" i="7"/>
  <c r="X160" i="7" s="1"/>
  <c r="V160" i="7"/>
  <c r="AC160" i="7" s="1"/>
  <c r="L41" i="22" s="1"/>
  <c r="U160" i="7"/>
  <c r="AB160" i="7" s="1"/>
  <c r="L40" i="22" s="1"/>
  <c r="R160" i="7"/>
  <c r="Y160" i="7" s="1"/>
  <c r="T160" i="7"/>
  <c r="AA160" i="7" s="1"/>
  <c r="L39" i="22" s="1"/>
  <c r="S160" i="7"/>
  <c r="Z160" i="7" s="1"/>
  <c r="L38" i="22" s="1"/>
  <c r="Z45" i="7"/>
  <c r="F3" i="22" s="1"/>
  <c r="Z175" i="7"/>
  <c r="M23" i="22" s="1"/>
  <c r="S182" i="7"/>
  <c r="Z182" i="7" s="1"/>
  <c r="Y175" i="7"/>
  <c r="R182" i="7"/>
  <c r="Y182" i="7" s="1"/>
  <c r="V155" i="7"/>
  <c r="AC155" i="7" s="1"/>
  <c r="L16" i="22" s="1"/>
  <c r="Q155" i="7"/>
  <c r="X155" i="7" s="1"/>
  <c r="S155" i="7"/>
  <c r="Z155" i="7" s="1"/>
  <c r="L13" i="22" s="1"/>
  <c r="W155" i="7"/>
  <c r="AD155" i="7" s="1"/>
  <c r="L17" i="22" s="1"/>
  <c r="R155" i="7"/>
  <c r="Y155" i="7" s="1"/>
  <c r="U155" i="7"/>
  <c r="AB155" i="7" s="1"/>
  <c r="L15" i="22" s="1"/>
  <c r="T155" i="7"/>
  <c r="AA155" i="7" s="1"/>
  <c r="L14" i="22" s="1"/>
  <c r="W157" i="7"/>
  <c r="AD157" i="7" s="1"/>
  <c r="L27" i="22" s="1"/>
  <c r="Q157" i="7"/>
  <c r="X157" i="7" s="1"/>
  <c r="R157" i="7"/>
  <c r="Y157" i="7" s="1"/>
  <c r="S157" i="7"/>
  <c r="Z157" i="7" s="1"/>
  <c r="L23" i="22" s="1"/>
  <c r="V157" i="7"/>
  <c r="AC157" i="7" s="1"/>
  <c r="L26" i="22" s="1"/>
  <c r="U157" i="7"/>
  <c r="AB157" i="7" s="1"/>
  <c r="L25" i="22" s="1"/>
  <c r="T157" i="7"/>
  <c r="AA157" i="7" s="1"/>
  <c r="L24" i="22" s="1"/>
  <c r="Y45" i="7"/>
  <c r="AD45" i="7"/>
  <c r="F7" i="22" s="1"/>
  <c r="W163" i="7"/>
  <c r="AD163" i="7" s="1"/>
  <c r="L57" i="22" s="1"/>
  <c r="V163" i="7"/>
  <c r="AC163" i="7" s="1"/>
  <c r="L56" i="22" s="1"/>
  <c r="U163" i="7"/>
  <c r="AB163" i="7" s="1"/>
  <c r="L55" i="22" s="1"/>
  <c r="Q163" i="7"/>
  <c r="X163" i="7" s="1"/>
  <c r="R163" i="7"/>
  <c r="Y163" i="7" s="1"/>
  <c r="T163" i="7"/>
  <c r="AA163" i="7" s="1"/>
  <c r="L54" i="22" s="1"/>
  <c r="S163" i="7"/>
  <c r="Z163" i="7" s="1"/>
  <c r="L53" i="22" s="1"/>
  <c r="X175" i="7"/>
  <c r="Q182" i="7"/>
  <c r="X182" i="7" s="1"/>
  <c r="AA175" i="7"/>
  <c r="M24" i="22" s="1"/>
  <c r="T182" i="7"/>
  <c r="AA182" i="7" s="1"/>
  <c r="Q50" i="7"/>
  <c r="X50" i="7" s="1"/>
  <c r="R50" i="7"/>
  <c r="Y50" i="7" s="1"/>
  <c r="S50" i="7"/>
  <c r="Z50" i="7" s="1"/>
  <c r="F28" i="22" s="1"/>
  <c r="V50" i="7"/>
  <c r="AC50" i="7" s="1"/>
  <c r="F31" i="22" s="1"/>
  <c r="U50" i="7"/>
  <c r="AB50" i="7" s="1"/>
  <c r="F30" i="22" s="1"/>
  <c r="T50" i="7"/>
  <c r="AA50" i="7" s="1"/>
  <c r="F29" i="22" s="1"/>
  <c r="W50" i="7"/>
  <c r="AD50" i="7" s="1"/>
  <c r="F32" i="22" s="1"/>
  <c r="W56" i="7" l="1"/>
  <c r="AD56" i="7" s="1"/>
  <c r="S56" i="7"/>
  <c r="Z56" i="7" s="1"/>
  <c r="U56" i="7"/>
  <c r="AB56" i="7" s="1"/>
  <c r="AA153" i="7"/>
  <c r="L4" i="22" s="1"/>
  <c r="Y153" i="7"/>
  <c r="Q56" i="7"/>
  <c r="X56" i="7" s="1"/>
  <c r="R56" i="7"/>
  <c r="Y56" i="7" s="1"/>
  <c r="V56" i="7"/>
  <c r="AC56" i="7" s="1"/>
  <c r="X153" i="7"/>
  <c r="T9" i="7"/>
  <c r="V9" i="7"/>
  <c r="W9" i="7"/>
  <c r="AD9" i="7" s="1"/>
  <c r="D7" i="22" s="1"/>
  <c r="U9" i="7"/>
  <c r="Q9" i="7"/>
  <c r="X9" i="7" s="1"/>
  <c r="S9" i="7"/>
  <c r="R9" i="7"/>
  <c r="AC153" i="7"/>
  <c r="L6" i="22" s="1"/>
  <c r="AD153" i="7"/>
  <c r="L7" i="22" s="1"/>
  <c r="AB153" i="7"/>
  <c r="L5" i="22" s="1"/>
  <c r="Z153" i="7"/>
  <c r="L3" i="22" s="1"/>
  <c r="T56" i="7"/>
  <c r="AA56" i="7" s="1"/>
  <c r="U158" i="7"/>
  <c r="AB158" i="7" s="1"/>
  <c r="L30" i="22" s="1"/>
  <c r="R158" i="7"/>
  <c r="Y158" i="7" s="1"/>
  <c r="W158" i="7"/>
  <c r="AD158" i="7" s="1"/>
  <c r="L32" i="22" s="1"/>
  <c r="T158" i="7"/>
  <c r="AA158" i="7" s="1"/>
  <c r="L29" i="22" s="1"/>
  <c r="V158" i="7"/>
  <c r="AC158" i="7" s="1"/>
  <c r="L31" i="22" s="1"/>
  <c r="S158" i="7"/>
  <c r="Z158" i="7" s="1"/>
  <c r="L28" i="22" s="1"/>
  <c r="Q158" i="7"/>
  <c r="X158" i="7" s="1"/>
  <c r="U164" i="7" l="1"/>
  <c r="AB164" i="7" s="1"/>
  <c r="V164" i="7"/>
  <c r="AC164" i="7" s="1"/>
  <c r="AA9" i="7"/>
  <c r="D4" i="22" s="1"/>
  <c r="R27" i="7"/>
  <c r="U27" i="7"/>
  <c r="Q27" i="7"/>
  <c r="W27" i="7"/>
  <c r="V27" i="7"/>
  <c r="T27" i="7"/>
  <c r="S27" i="7"/>
  <c r="R164" i="7"/>
  <c r="Y164" i="7" s="1"/>
  <c r="W135" i="7"/>
  <c r="V135" i="7"/>
  <c r="T135" i="7"/>
  <c r="U135" i="7"/>
  <c r="R135" i="7"/>
  <c r="S135" i="7"/>
  <c r="Q135" i="7"/>
  <c r="AB9" i="7"/>
  <c r="D5" i="22" s="1"/>
  <c r="Q164" i="7"/>
  <c r="X164" i="7" s="1"/>
  <c r="S164" i="7"/>
  <c r="Z164" i="7" s="1"/>
  <c r="W164" i="7"/>
  <c r="AD164" i="7" s="1"/>
  <c r="Y9" i="7"/>
  <c r="T117" i="7"/>
  <c r="Q117" i="7"/>
  <c r="S117" i="7"/>
  <c r="R117" i="7"/>
  <c r="W117" i="7"/>
  <c r="U117" i="7"/>
  <c r="V117" i="7"/>
  <c r="T164" i="7"/>
  <c r="AA164" i="7" s="1"/>
  <c r="Z9" i="7"/>
  <c r="D3" i="22" s="1"/>
  <c r="AC9" i="7"/>
  <c r="D6" i="22" s="1"/>
  <c r="V81" i="7" l="1"/>
  <c r="AC81" i="7" s="1"/>
  <c r="H6" i="22" s="1"/>
  <c r="R81" i="7"/>
  <c r="Y81" i="7" s="1"/>
  <c r="S81" i="7"/>
  <c r="Z81" i="7" s="1"/>
  <c r="H3" i="22" s="1"/>
  <c r="AC117" i="7"/>
  <c r="J6" i="22" s="1"/>
  <c r="Z117" i="7"/>
  <c r="J3" i="22" s="1"/>
  <c r="AB135" i="7"/>
  <c r="K5" i="22" s="1"/>
  <c r="AA27" i="7"/>
  <c r="E4" i="22" s="1"/>
  <c r="AB27" i="7"/>
  <c r="E5" i="22" s="1"/>
  <c r="T81" i="7"/>
  <c r="AB117" i="7"/>
  <c r="J5" i="22" s="1"/>
  <c r="X117" i="7"/>
  <c r="X135" i="7"/>
  <c r="AA135" i="7"/>
  <c r="K4" i="22" s="1"/>
  <c r="AC27" i="7"/>
  <c r="E6" i="22" s="1"/>
  <c r="Y27" i="7"/>
  <c r="AD117" i="7"/>
  <c r="J7" i="22" s="1"/>
  <c r="AA117" i="7"/>
  <c r="J4" i="22" s="1"/>
  <c r="W99" i="7"/>
  <c r="Q99" i="7"/>
  <c r="U99" i="7"/>
  <c r="R99" i="7"/>
  <c r="V99" i="7"/>
  <c r="S99" i="7"/>
  <c r="T99" i="7"/>
  <c r="U81" i="7"/>
  <c r="Z135" i="7"/>
  <c r="K3" i="22" s="1"/>
  <c r="AC135" i="7"/>
  <c r="K6" i="22" s="1"/>
  <c r="W81" i="7"/>
  <c r="AD27" i="7"/>
  <c r="E7" i="22" s="1"/>
  <c r="Y117" i="7"/>
  <c r="Y135" i="7"/>
  <c r="AD135" i="7"/>
  <c r="K7" i="22" s="1"/>
  <c r="Z27" i="7"/>
  <c r="E3" i="22" s="1"/>
  <c r="Q81" i="7"/>
  <c r="X27" i="7"/>
  <c r="AD81" i="7" l="1"/>
  <c r="H7" i="22" s="1"/>
  <c r="AC99" i="7"/>
  <c r="I6" i="22" s="1"/>
  <c r="AD99" i="7"/>
  <c r="I7" i="22" s="1"/>
  <c r="X81" i="7"/>
  <c r="AB81" i="7"/>
  <c r="H5" i="22" s="1"/>
  <c r="Y99" i="7"/>
  <c r="AA99" i="7"/>
  <c r="I4" i="22" s="1"/>
  <c r="AB99" i="7"/>
  <c r="I5" i="22" s="1"/>
  <c r="AA81" i="7"/>
  <c r="H4" i="22" s="1"/>
  <c r="Z99" i="7"/>
  <c r="I3" i="22" s="1"/>
  <c r="X99" i="7"/>
  <c r="W73" i="7" l="1"/>
  <c r="AD73" i="7" s="1"/>
  <c r="G57" i="22" s="1"/>
  <c r="W70" i="7"/>
  <c r="AD70" i="7" s="1"/>
  <c r="G42" i="22" s="1"/>
  <c r="W192" i="7"/>
  <c r="AD192" i="7" s="1"/>
  <c r="W66" i="7"/>
  <c r="AD66" i="7" s="1"/>
  <c r="G22" i="22" s="1"/>
  <c r="W191" i="7"/>
  <c r="AD191" i="7" s="1"/>
  <c r="W64" i="7"/>
  <c r="AD64" i="7" s="1"/>
  <c r="G12" i="22" s="1"/>
  <c r="W190" i="7"/>
  <c r="W199" i="7"/>
  <c r="AD199" i="7" s="1"/>
  <c r="W198" i="7"/>
  <c r="AD198" i="7" s="1"/>
  <c r="W72" i="7"/>
  <c r="AD72" i="7" s="1"/>
  <c r="G52" i="22" s="1"/>
  <c r="Q73" i="7"/>
  <c r="X73" i="7" s="1"/>
  <c r="S197" i="7"/>
  <c r="Z197" i="7" s="1"/>
  <c r="S71" i="7"/>
  <c r="Z71" i="7" s="1"/>
  <c r="G43" i="22" s="1"/>
  <c r="Q199" i="7"/>
  <c r="X199" i="7" s="1"/>
  <c r="Q198" i="7"/>
  <c r="X198" i="7" s="1"/>
  <c r="Q196" i="7"/>
  <c r="X196" i="7" s="1"/>
  <c r="Q72" i="7"/>
  <c r="X72" i="7" s="1"/>
  <c r="Q70" i="7"/>
  <c r="X70" i="7" s="1"/>
  <c r="Q192" i="7"/>
  <c r="X192" i="7" s="1"/>
  <c r="Q191" i="7"/>
  <c r="X191" i="7" s="1"/>
  <c r="Q66" i="7"/>
  <c r="X66" i="7" s="1"/>
  <c r="Q65" i="7"/>
  <c r="X65" i="7" s="1"/>
  <c r="R192" i="7"/>
  <c r="Y192" i="7" s="1"/>
  <c r="R66" i="7"/>
  <c r="Y66" i="7" s="1"/>
  <c r="R70" i="7"/>
  <c r="Y70" i="7" s="1"/>
  <c r="R198" i="7"/>
  <c r="Y198" i="7" s="1"/>
  <c r="R191" i="7"/>
  <c r="Y191" i="7" s="1"/>
  <c r="R196" i="7"/>
  <c r="Y196" i="7" s="1"/>
  <c r="R199" i="7"/>
  <c r="Y199" i="7" s="1"/>
  <c r="R65" i="7"/>
  <c r="Y65" i="7" s="1"/>
  <c r="R72" i="7"/>
  <c r="Y72" i="7" s="1"/>
  <c r="R73" i="7"/>
  <c r="Y73" i="7" s="1"/>
  <c r="S196" i="7"/>
  <c r="Z196" i="7" s="1"/>
  <c r="S73" i="7"/>
  <c r="Z73" i="7" s="1"/>
  <c r="G53" i="22" s="1"/>
  <c r="S191" i="7"/>
  <c r="Z191" i="7" s="1"/>
  <c r="S192" i="7"/>
  <c r="Z192" i="7" s="1"/>
  <c r="S70" i="7"/>
  <c r="Z70" i="7" s="1"/>
  <c r="G38" i="22" s="1"/>
  <c r="S198" i="7"/>
  <c r="Z198" i="7" s="1"/>
  <c r="S199" i="7"/>
  <c r="Z199" i="7" s="1"/>
  <c r="S66" i="7"/>
  <c r="Z66" i="7" s="1"/>
  <c r="G18" i="22" s="1"/>
  <c r="S65" i="7"/>
  <c r="Z65" i="7" s="1"/>
  <c r="G13" i="22" s="1"/>
  <c r="S72" i="7"/>
  <c r="Z72" i="7" s="1"/>
  <c r="G48" i="22" s="1"/>
  <c r="T192" i="7"/>
  <c r="AA192" i="7" s="1"/>
  <c r="T191" i="7"/>
  <c r="AA191" i="7" s="1"/>
  <c r="T72" i="7"/>
  <c r="AA72" i="7" s="1"/>
  <c r="G49" i="22" s="1"/>
  <c r="T73" i="7"/>
  <c r="AA73" i="7" s="1"/>
  <c r="G54" i="22" s="1"/>
  <c r="T70" i="7"/>
  <c r="AA70" i="7" s="1"/>
  <c r="G39" i="22" s="1"/>
  <c r="V197" i="7"/>
  <c r="AC197" i="7" s="1"/>
  <c r="T66" i="7"/>
  <c r="AA66" i="7" s="1"/>
  <c r="G19" i="22" s="1"/>
  <c r="V71" i="7"/>
  <c r="AC71" i="7" s="1"/>
  <c r="G46" i="22" s="1"/>
  <c r="T198" i="7"/>
  <c r="AA198" i="7" s="1"/>
  <c r="T65" i="7"/>
  <c r="AA65" i="7" s="1"/>
  <c r="G14" i="22" s="1"/>
  <c r="T196" i="7"/>
  <c r="AA196" i="7" s="1"/>
  <c r="T199" i="7"/>
  <c r="AA199" i="7" s="1"/>
  <c r="U192" i="7"/>
  <c r="AB192" i="7" s="1"/>
  <c r="U66" i="7"/>
  <c r="AB66" i="7" s="1"/>
  <c r="G20" i="22" s="1"/>
  <c r="U191" i="7"/>
  <c r="AB191" i="7" s="1"/>
  <c r="U65" i="7"/>
  <c r="AB65" i="7" s="1"/>
  <c r="G15" i="22" s="1"/>
  <c r="W71" i="7"/>
  <c r="AD71" i="7" s="1"/>
  <c r="G47" i="22" s="1"/>
  <c r="W197" i="7"/>
  <c r="AD197" i="7" s="1"/>
  <c r="U72" i="7"/>
  <c r="AB72" i="7" s="1"/>
  <c r="G50" i="22" s="1"/>
  <c r="U70" i="7"/>
  <c r="AB70" i="7" s="1"/>
  <c r="G40" i="22" s="1"/>
  <c r="U196" i="7"/>
  <c r="AB196" i="7" s="1"/>
  <c r="U198" i="7"/>
  <c r="AB198" i="7" s="1"/>
  <c r="U199" i="7"/>
  <c r="AB199" i="7" s="1"/>
  <c r="U73" i="7"/>
  <c r="AB73" i="7" s="1"/>
  <c r="G55" i="22" s="1"/>
  <c r="V65" i="7"/>
  <c r="AC65" i="7" s="1"/>
  <c r="G16" i="22" s="1"/>
  <c r="V70" i="7"/>
  <c r="AC70" i="7" s="1"/>
  <c r="G41" i="22" s="1"/>
  <c r="W195" i="7"/>
  <c r="AD195" i="7" s="1"/>
  <c r="V192" i="7"/>
  <c r="AC192" i="7" s="1"/>
  <c r="V66" i="7"/>
  <c r="AC66" i="7" s="1"/>
  <c r="G21" i="22" s="1"/>
  <c r="V72" i="7"/>
  <c r="AC72" i="7" s="1"/>
  <c r="G51" i="22" s="1"/>
  <c r="V191" i="7"/>
  <c r="AC191" i="7" s="1"/>
  <c r="V196" i="7"/>
  <c r="AC196" i="7" s="1"/>
  <c r="V198" i="7"/>
  <c r="AC198" i="7" s="1"/>
  <c r="V73" i="7"/>
  <c r="AC73" i="7" s="1"/>
  <c r="G56" i="22" s="1"/>
  <c r="V199" i="7"/>
  <c r="AC199" i="7" s="1"/>
  <c r="W69" i="7"/>
  <c r="AD69" i="7" s="1"/>
  <c r="G37" i="22" s="1"/>
  <c r="V189" i="7" l="1"/>
  <c r="S189" i="7"/>
  <c r="W189" i="7"/>
  <c r="AC63" i="7"/>
  <c r="G6" i="22" s="1"/>
  <c r="V63" i="7"/>
  <c r="S63" i="7"/>
  <c r="Z63" i="7"/>
  <c r="G3" i="22" s="1"/>
  <c r="AD190" i="7"/>
  <c r="W193" i="7"/>
  <c r="AD193" i="7" s="1"/>
  <c r="W65" i="7"/>
  <c r="AD65" i="7" s="1"/>
  <c r="G17" i="22" s="1"/>
  <c r="W196" i="7"/>
  <c r="P56" i="7" l="1"/>
  <c r="Q13" i="7"/>
  <c r="T13" i="7"/>
  <c r="W13" i="7"/>
  <c r="S13" i="7"/>
  <c r="R13" i="7"/>
  <c r="V13" i="7"/>
  <c r="U13" i="7"/>
  <c r="R31" i="7"/>
  <c r="U31" i="7"/>
  <c r="Q31" i="7"/>
  <c r="T31" i="7"/>
  <c r="V31" i="7"/>
  <c r="W31" i="7"/>
  <c r="S31" i="7"/>
  <c r="AD189" i="7"/>
  <c r="W207" i="7"/>
  <c r="AC189" i="7"/>
  <c r="V207" i="7"/>
  <c r="S11" i="7"/>
  <c r="Q11" i="7"/>
  <c r="R11" i="7"/>
  <c r="T11" i="7"/>
  <c r="U11" i="7"/>
  <c r="V11" i="7"/>
  <c r="W11" i="7"/>
  <c r="E20" i="7"/>
  <c r="H20" i="7"/>
  <c r="I20" i="7"/>
  <c r="D20" i="7"/>
  <c r="W68" i="7"/>
  <c r="AD68" i="7" s="1"/>
  <c r="G32" i="22" s="1"/>
  <c r="W67" i="7"/>
  <c r="AD67" i="7" s="1"/>
  <c r="G27" i="22" s="1"/>
  <c r="W200" i="7"/>
  <c r="AD200" i="7" s="1"/>
  <c r="AD196" i="7"/>
  <c r="W63" i="7"/>
  <c r="P74" i="7"/>
  <c r="AD74" i="7" s="1"/>
  <c r="AD63" i="7"/>
  <c r="G7" i="22" s="1"/>
  <c r="T10" i="7"/>
  <c r="V10" i="7"/>
  <c r="S10" i="7"/>
  <c r="W10" i="7"/>
  <c r="U10" i="7"/>
  <c r="R10" i="7"/>
  <c r="Q10" i="7"/>
  <c r="V16" i="7"/>
  <c r="T16" i="7"/>
  <c r="R16" i="7"/>
  <c r="W16" i="7"/>
  <c r="Q16" i="7"/>
  <c r="U16" i="7"/>
  <c r="S16" i="7"/>
  <c r="R17" i="7"/>
  <c r="Y17" i="7" s="1"/>
  <c r="Q17" i="7"/>
  <c r="X17" i="7" s="1"/>
  <c r="V17" i="7"/>
  <c r="U17" i="7"/>
  <c r="AB17" i="7" s="1"/>
  <c r="D45" i="22" s="1"/>
  <c r="W17" i="7"/>
  <c r="T17" i="7"/>
  <c r="AA17" i="7" s="1"/>
  <c r="D44" i="22" s="1"/>
  <c r="S17" i="7"/>
  <c r="V124" i="7"/>
  <c r="AC124" i="7" s="1"/>
  <c r="J41" i="22" s="1"/>
  <c r="V121" i="7"/>
  <c r="AC121" i="7" s="1"/>
  <c r="J26" i="22" s="1"/>
  <c r="T121" i="7"/>
  <c r="AA121" i="7" s="1"/>
  <c r="J24" i="22" s="1"/>
  <c r="S121" i="7"/>
  <c r="Z121" i="7" s="1"/>
  <c r="J23" i="22" s="1"/>
  <c r="R121" i="7"/>
  <c r="Y121" i="7" s="1"/>
  <c r="W121" i="7"/>
  <c r="AD121" i="7" s="1"/>
  <c r="J27" i="22" s="1"/>
  <c r="U121" i="7"/>
  <c r="AB121" i="7" s="1"/>
  <c r="J25" i="22" s="1"/>
  <c r="Q121" i="7"/>
  <c r="X121" i="7" s="1"/>
  <c r="Z189" i="7"/>
  <c r="S207" i="7"/>
  <c r="V19" i="7"/>
  <c r="T19" i="7"/>
  <c r="U19" i="7"/>
  <c r="S19" i="7"/>
  <c r="W19" i="7"/>
  <c r="R19" i="7"/>
  <c r="Q19" i="7"/>
  <c r="F20" i="7"/>
  <c r="G20" i="7"/>
  <c r="R139" i="7"/>
  <c r="Y139" i="7" s="1"/>
  <c r="T139" i="7"/>
  <c r="AA139" i="7" s="1"/>
  <c r="K24" i="22" s="1"/>
  <c r="S139" i="7"/>
  <c r="Z139" i="7" s="1"/>
  <c r="K23" i="22" s="1"/>
  <c r="V139" i="7"/>
  <c r="AC139" i="7" s="1"/>
  <c r="K26" i="22" s="1"/>
  <c r="W139" i="7"/>
  <c r="AD139" i="7" s="1"/>
  <c r="K27" i="22" s="1"/>
  <c r="U139" i="7"/>
  <c r="AB139" i="7" s="1"/>
  <c r="K25" i="22" s="1"/>
  <c r="Q139" i="7"/>
  <c r="X139" i="7" s="1"/>
  <c r="T15" i="7"/>
  <c r="AA15" i="7" s="1"/>
  <c r="D34" i="22" s="1"/>
  <c r="U15" i="7"/>
  <c r="AB15" i="7" s="1"/>
  <c r="D35" i="22" s="1"/>
  <c r="R15" i="7"/>
  <c r="Y15" i="7" s="1"/>
  <c r="S15" i="7"/>
  <c r="Z15" i="7" s="1"/>
  <c r="D33" i="22" s="1"/>
  <c r="Q15" i="7"/>
  <c r="X15" i="7" s="1"/>
  <c r="W15" i="7"/>
  <c r="V15" i="7"/>
  <c r="AC15" i="7" s="1"/>
  <c r="D36" i="22" s="1"/>
  <c r="U18" i="7"/>
  <c r="W18" i="7"/>
  <c r="Q18" i="7"/>
  <c r="V18" i="7"/>
  <c r="R18" i="7"/>
  <c r="T18" i="7"/>
  <c r="S18" i="7"/>
  <c r="U12" i="7"/>
  <c r="S12" i="7"/>
  <c r="W12" i="7"/>
  <c r="Q12" i="7"/>
  <c r="V12" i="7"/>
  <c r="R12" i="7"/>
  <c r="T12" i="7"/>
  <c r="P200" i="7"/>
  <c r="P164" i="7"/>
  <c r="P20" i="7"/>
  <c r="U123" i="7" l="1"/>
  <c r="AB123" i="7" s="1"/>
  <c r="J35" i="22" s="1"/>
  <c r="D38" i="7"/>
  <c r="Q37" i="7"/>
  <c r="E128" i="7"/>
  <c r="H128" i="7"/>
  <c r="P38" i="7"/>
  <c r="E38" i="7"/>
  <c r="T100" i="7"/>
  <c r="H218" i="7"/>
  <c r="R210" i="7"/>
  <c r="Y210" i="7" s="1"/>
  <c r="Y12" i="7"/>
  <c r="S210" i="7"/>
  <c r="Z210" i="7" s="1"/>
  <c r="N18" i="22" s="1"/>
  <c r="Z12" i="7"/>
  <c r="D18" i="22" s="1"/>
  <c r="R216" i="7"/>
  <c r="Y216" i="7" s="1"/>
  <c r="Y18" i="7"/>
  <c r="U216" i="7"/>
  <c r="AB216" i="7" s="1"/>
  <c r="N50" i="22" s="1"/>
  <c r="AB18" i="7"/>
  <c r="D50" i="22" s="1"/>
  <c r="W123" i="7"/>
  <c r="AD123" i="7" s="1"/>
  <c r="J37" i="22" s="1"/>
  <c r="T123" i="7"/>
  <c r="AA123" i="7" s="1"/>
  <c r="J34" i="22" s="1"/>
  <c r="U37" i="7"/>
  <c r="U91" i="7" s="1"/>
  <c r="AB91" i="7" s="1"/>
  <c r="H55" i="22" s="1"/>
  <c r="R37" i="7"/>
  <c r="S217" i="7"/>
  <c r="Z217" i="7" s="1"/>
  <c r="N53" i="22" s="1"/>
  <c r="Z19" i="7"/>
  <c r="D53" i="22" s="1"/>
  <c r="Z207" i="7"/>
  <c r="N3" i="22" s="1"/>
  <c r="D146" i="7"/>
  <c r="T143" i="7"/>
  <c r="AA143" i="7" s="1"/>
  <c r="K44" i="22" s="1"/>
  <c r="R143" i="7"/>
  <c r="Y143" i="7" s="1"/>
  <c r="V143" i="7"/>
  <c r="AC143" i="7" s="1"/>
  <c r="K46" i="22" s="1"/>
  <c r="S143" i="7"/>
  <c r="Z143" i="7" s="1"/>
  <c r="K43" i="22" s="1"/>
  <c r="Q143" i="7"/>
  <c r="X143" i="7" s="1"/>
  <c r="U143" i="7"/>
  <c r="AB143" i="7" s="1"/>
  <c r="K45" i="22" s="1"/>
  <c r="W143" i="7"/>
  <c r="AD143" i="7" s="1"/>
  <c r="K47" i="22" s="1"/>
  <c r="E146" i="7"/>
  <c r="I128" i="7"/>
  <c r="W118" i="7"/>
  <c r="T118" i="7"/>
  <c r="Q118" i="7"/>
  <c r="U118" i="7"/>
  <c r="V118" i="7"/>
  <c r="R118" i="7"/>
  <c r="S118" i="7"/>
  <c r="G128" i="7"/>
  <c r="R29" i="7"/>
  <c r="U29" i="7"/>
  <c r="Q29" i="7"/>
  <c r="S29" i="7"/>
  <c r="T29" i="7"/>
  <c r="W29" i="7"/>
  <c r="V29" i="7"/>
  <c r="U105" i="7"/>
  <c r="AB105" i="7" s="1"/>
  <c r="I35" i="22" s="1"/>
  <c r="S105" i="7"/>
  <c r="Z105" i="7" s="1"/>
  <c r="I33" i="22" s="1"/>
  <c r="Q105" i="7"/>
  <c r="X105" i="7" s="1"/>
  <c r="W105" i="7"/>
  <c r="AD105" i="7" s="1"/>
  <c r="I37" i="22" s="1"/>
  <c r="V105" i="7"/>
  <c r="AC105" i="7" s="1"/>
  <c r="I36" i="22" s="1"/>
  <c r="T105" i="7"/>
  <c r="AA105" i="7" s="1"/>
  <c r="I34" i="22" s="1"/>
  <c r="R105" i="7"/>
  <c r="Y105" i="7" s="1"/>
  <c r="S215" i="7"/>
  <c r="Z215" i="7" s="1"/>
  <c r="N43" i="22" s="1"/>
  <c r="Z17" i="7"/>
  <c r="D43" i="22" s="1"/>
  <c r="V215" i="7"/>
  <c r="AC215" i="7" s="1"/>
  <c r="N46" i="22" s="1"/>
  <c r="AC17" i="7"/>
  <c r="D46" i="22" s="1"/>
  <c r="U214" i="7"/>
  <c r="AB214" i="7" s="1"/>
  <c r="N40" i="22" s="1"/>
  <c r="AB16" i="7"/>
  <c r="D40" i="22" s="1"/>
  <c r="T214" i="7"/>
  <c r="AA214" i="7" s="1"/>
  <c r="N39" i="22" s="1"/>
  <c r="AA16" i="7"/>
  <c r="D39" i="22" s="1"/>
  <c r="W124" i="7"/>
  <c r="AD124" i="7" s="1"/>
  <c r="J42" i="22" s="1"/>
  <c r="U124" i="7"/>
  <c r="AB124" i="7" s="1"/>
  <c r="J40" i="22" s="1"/>
  <c r="V36" i="7"/>
  <c r="Y10" i="7"/>
  <c r="AC10" i="7"/>
  <c r="D11" i="22" s="1"/>
  <c r="C20" i="7"/>
  <c r="U14" i="7"/>
  <c r="Q14" i="7"/>
  <c r="S14" i="7"/>
  <c r="V14" i="7"/>
  <c r="R14" i="7"/>
  <c r="W14" i="7"/>
  <c r="T14" i="7"/>
  <c r="G146" i="7"/>
  <c r="F128" i="7"/>
  <c r="R32" i="7"/>
  <c r="Y32" i="7" s="1"/>
  <c r="S32" i="7"/>
  <c r="Z32" i="7" s="1"/>
  <c r="E28" i="22" s="1"/>
  <c r="W32" i="7"/>
  <c r="U32" i="7"/>
  <c r="AB32" i="7" s="1"/>
  <c r="E30" i="22" s="1"/>
  <c r="T32" i="7"/>
  <c r="AA32" i="7" s="1"/>
  <c r="E29" i="22" s="1"/>
  <c r="Q32" i="7"/>
  <c r="X32" i="7" s="1"/>
  <c r="V32" i="7"/>
  <c r="AC32" i="7" s="1"/>
  <c r="E31" i="22" s="1"/>
  <c r="W30" i="7"/>
  <c r="Q30" i="7"/>
  <c r="Q84" i="7" s="1"/>
  <c r="X84" i="7" s="1"/>
  <c r="U209" i="7"/>
  <c r="AB209" i="7" s="1"/>
  <c r="N15" i="22" s="1"/>
  <c r="AB11" i="7"/>
  <c r="D15" i="22" s="1"/>
  <c r="S209" i="7"/>
  <c r="Z209" i="7" s="1"/>
  <c r="N13" i="22" s="1"/>
  <c r="Z11" i="7"/>
  <c r="D13" i="22" s="1"/>
  <c r="W34" i="7"/>
  <c r="AC31" i="7"/>
  <c r="E26" i="22" s="1"/>
  <c r="Y31" i="7"/>
  <c r="Z13" i="7"/>
  <c r="D23" i="22" s="1"/>
  <c r="S85" i="7"/>
  <c r="Z85" i="7" s="1"/>
  <c r="H23" i="22" s="1"/>
  <c r="E218" i="7"/>
  <c r="V210" i="7"/>
  <c r="AC210" i="7" s="1"/>
  <c r="N21" i="22" s="1"/>
  <c r="AC12" i="7"/>
  <c r="D21" i="22" s="1"/>
  <c r="U210" i="7"/>
  <c r="AB210" i="7" s="1"/>
  <c r="N20" i="22" s="1"/>
  <c r="AB12" i="7"/>
  <c r="D20" i="22" s="1"/>
  <c r="V216" i="7"/>
  <c r="AC216" i="7" s="1"/>
  <c r="N51" i="22" s="1"/>
  <c r="AC18" i="7"/>
  <c r="D51" i="22" s="1"/>
  <c r="W144" i="7"/>
  <c r="AD144" i="7" s="1"/>
  <c r="K52" i="22" s="1"/>
  <c r="U144" i="7"/>
  <c r="AB144" i="7" s="1"/>
  <c r="K50" i="22" s="1"/>
  <c r="S144" i="7"/>
  <c r="Z144" i="7" s="1"/>
  <c r="K48" i="22" s="1"/>
  <c r="Q144" i="7"/>
  <c r="X144" i="7" s="1"/>
  <c r="R144" i="7"/>
  <c r="Y144" i="7" s="1"/>
  <c r="V144" i="7"/>
  <c r="AC144" i="7" s="1"/>
  <c r="K51" i="22" s="1"/>
  <c r="T144" i="7"/>
  <c r="AA144" i="7" s="1"/>
  <c r="K49" i="22" s="1"/>
  <c r="T142" i="7"/>
  <c r="AA142" i="7" s="1"/>
  <c r="K39" i="22" s="1"/>
  <c r="W142" i="7"/>
  <c r="AD142" i="7" s="1"/>
  <c r="K42" i="22" s="1"/>
  <c r="R142" i="7"/>
  <c r="Y142" i="7" s="1"/>
  <c r="S142" i="7"/>
  <c r="Z142" i="7" s="1"/>
  <c r="K38" i="22" s="1"/>
  <c r="U142" i="7"/>
  <c r="AB142" i="7" s="1"/>
  <c r="K40" i="22" s="1"/>
  <c r="V142" i="7"/>
  <c r="AC142" i="7" s="1"/>
  <c r="K41" i="22" s="1"/>
  <c r="Q142" i="7"/>
  <c r="X142" i="7" s="1"/>
  <c r="W138" i="7"/>
  <c r="AD138" i="7" s="1"/>
  <c r="K22" i="22" s="1"/>
  <c r="V138" i="7"/>
  <c r="AC138" i="7" s="1"/>
  <c r="K21" i="22" s="1"/>
  <c r="U138" i="7"/>
  <c r="AB138" i="7" s="1"/>
  <c r="K20" i="22" s="1"/>
  <c r="T138" i="7"/>
  <c r="AA138" i="7" s="1"/>
  <c r="K19" i="22" s="1"/>
  <c r="S138" i="7"/>
  <c r="Z138" i="7" s="1"/>
  <c r="K18" i="22" s="1"/>
  <c r="R138" i="7"/>
  <c r="Y138" i="7" s="1"/>
  <c r="Q138" i="7"/>
  <c r="X138" i="7" s="1"/>
  <c r="R127" i="7"/>
  <c r="Y127" i="7" s="1"/>
  <c r="W127" i="7"/>
  <c r="AD127" i="7" s="1"/>
  <c r="J57" i="22" s="1"/>
  <c r="U127" i="7"/>
  <c r="AB127" i="7" s="1"/>
  <c r="J55" i="22" s="1"/>
  <c r="S127" i="7"/>
  <c r="Z127" i="7" s="1"/>
  <c r="J53" i="22" s="1"/>
  <c r="Q127" i="7"/>
  <c r="X127" i="7" s="1"/>
  <c r="T127" i="7"/>
  <c r="AA127" i="7" s="1"/>
  <c r="J54" i="22" s="1"/>
  <c r="V127" i="7"/>
  <c r="AC127" i="7" s="1"/>
  <c r="J56" i="22" s="1"/>
  <c r="X37" i="7"/>
  <c r="F38" i="7"/>
  <c r="Q123" i="7"/>
  <c r="X123" i="7" s="1"/>
  <c r="S123" i="7"/>
  <c r="Z123" i="7" s="1"/>
  <c r="J33" i="22" s="1"/>
  <c r="W37" i="7"/>
  <c r="Q217" i="7"/>
  <c r="X217" i="7" s="1"/>
  <c r="Q91" i="7"/>
  <c r="X91" i="7" s="1"/>
  <c r="X19" i="7"/>
  <c r="U217" i="7"/>
  <c r="AB217" i="7" s="1"/>
  <c r="N55" i="22" s="1"/>
  <c r="AB19" i="7"/>
  <c r="D55" i="22" s="1"/>
  <c r="Q214" i="7"/>
  <c r="X214" i="7" s="1"/>
  <c r="X16" i="7"/>
  <c r="V214" i="7"/>
  <c r="AC214" i="7" s="1"/>
  <c r="N41" i="22" s="1"/>
  <c r="AC16" i="7"/>
  <c r="D41" i="22" s="1"/>
  <c r="Q124" i="7"/>
  <c r="X124" i="7" s="1"/>
  <c r="S36" i="7"/>
  <c r="U36" i="7"/>
  <c r="AB10" i="7"/>
  <c r="D10" i="22" s="1"/>
  <c r="AA10" i="7"/>
  <c r="D9" i="22" s="1"/>
  <c r="W74" i="7"/>
  <c r="H38" i="7"/>
  <c r="S30" i="7"/>
  <c r="U30" i="7"/>
  <c r="T209" i="7"/>
  <c r="AA209" i="7" s="1"/>
  <c r="N14" i="22" s="1"/>
  <c r="AA11" i="7"/>
  <c r="D14" i="22" s="1"/>
  <c r="AC207" i="7"/>
  <c r="N6" i="22" s="1"/>
  <c r="Q34" i="7"/>
  <c r="U34" i="7"/>
  <c r="AA31" i="7"/>
  <c r="E24" i="22" s="1"/>
  <c r="AB13" i="7"/>
  <c r="D25" i="22" s="1"/>
  <c r="U85" i="7"/>
  <c r="AB85" i="7" s="1"/>
  <c r="H25" i="22" s="1"/>
  <c r="W211" i="7"/>
  <c r="AD13" i="7"/>
  <c r="D27" i="22" s="1"/>
  <c r="W85" i="7"/>
  <c r="AD85" i="7" s="1"/>
  <c r="H27" i="22" s="1"/>
  <c r="W140" i="7"/>
  <c r="AD140" i="7" s="1"/>
  <c r="K32" i="22" s="1"/>
  <c r="U140" i="7"/>
  <c r="AB140" i="7" s="1"/>
  <c r="K30" i="22" s="1"/>
  <c r="Q140" i="7"/>
  <c r="X140" i="7" s="1"/>
  <c r="T140" i="7"/>
  <c r="AA140" i="7" s="1"/>
  <c r="K29" i="22" s="1"/>
  <c r="S140" i="7"/>
  <c r="Z140" i="7" s="1"/>
  <c r="K28" i="22" s="1"/>
  <c r="R140" i="7"/>
  <c r="Y140" i="7" s="1"/>
  <c r="V140" i="7"/>
  <c r="AC140" i="7" s="1"/>
  <c r="K31" i="22" s="1"/>
  <c r="C146" i="7"/>
  <c r="V141" i="7"/>
  <c r="AC141" i="7" s="1"/>
  <c r="K36" i="22" s="1"/>
  <c r="S141" i="7"/>
  <c r="Z141" i="7" s="1"/>
  <c r="K33" i="22" s="1"/>
  <c r="R141" i="7"/>
  <c r="Y141" i="7" s="1"/>
  <c r="W141" i="7"/>
  <c r="AD141" i="7" s="1"/>
  <c r="K37" i="22" s="1"/>
  <c r="Q141" i="7"/>
  <c r="X141" i="7" s="1"/>
  <c r="T141" i="7"/>
  <c r="AA141" i="7" s="1"/>
  <c r="K34" i="22" s="1"/>
  <c r="U141" i="7"/>
  <c r="AB141" i="7" s="1"/>
  <c r="K35" i="22" s="1"/>
  <c r="Q120" i="7"/>
  <c r="X120" i="7" s="1"/>
  <c r="W120" i="7"/>
  <c r="AD120" i="7" s="1"/>
  <c r="J22" i="22" s="1"/>
  <c r="R120" i="7"/>
  <c r="Y120" i="7" s="1"/>
  <c r="T120" i="7"/>
  <c r="AA120" i="7" s="1"/>
  <c r="J19" i="22" s="1"/>
  <c r="V120" i="7"/>
  <c r="AC120" i="7" s="1"/>
  <c r="J21" i="22" s="1"/>
  <c r="S120" i="7"/>
  <c r="Z120" i="7" s="1"/>
  <c r="J18" i="22" s="1"/>
  <c r="U120" i="7"/>
  <c r="AB120" i="7" s="1"/>
  <c r="J20" i="22" s="1"/>
  <c r="Q33" i="7"/>
  <c r="U33" i="7"/>
  <c r="V33" i="7"/>
  <c r="W33" i="7"/>
  <c r="S33" i="7"/>
  <c r="R33" i="7"/>
  <c r="T33" i="7"/>
  <c r="W28" i="7"/>
  <c r="R28" i="7"/>
  <c r="V28" i="7"/>
  <c r="T28" i="7"/>
  <c r="U28" i="7"/>
  <c r="S28" i="7"/>
  <c r="Q28" i="7"/>
  <c r="Q82" i="7" s="1"/>
  <c r="C38" i="7"/>
  <c r="W107" i="7"/>
  <c r="AD107" i="7" s="1"/>
  <c r="I47" i="22" s="1"/>
  <c r="S107" i="7"/>
  <c r="Z107" i="7" s="1"/>
  <c r="I43" i="22" s="1"/>
  <c r="T107" i="7"/>
  <c r="AA107" i="7" s="1"/>
  <c r="I44" i="22" s="1"/>
  <c r="Q107" i="7"/>
  <c r="X107" i="7" s="1"/>
  <c r="U107" i="7"/>
  <c r="AB107" i="7" s="1"/>
  <c r="I45" i="22" s="1"/>
  <c r="R107" i="7"/>
  <c r="Y107" i="7" s="1"/>
  <c r="V107" i="7"/>
  <c r="AC107" i="7" s="1"/>
  <c r="I46" i="22" s="1"/>
  <c r="C110" i="7"/>
  <c r="D218" i="7"/>
  <c r="C218" i="7"/>
  <c r="G218" i="7"/>
  <c r="Q210" i="7"/>
  <c r="X210" i="7" s="1"/>
  <c r="X12" i="7"/>
  <c r="S216" i="7"/>
  <c r="Z216" i="7" s="1"/>
  <c r="N48" i="22" s="1"/>
  <c r="Z18" i="7"/>
  <c r="D48" i="22" s="1"/>
  <c r="Q216" i="7"/>
  <c r="X216" i="7" s="1"/>
  <c r="X18" i="7"/>
  <c r="W213" i="7"/>
  <c r="AD213" i="7" s="1"/>
  <c r="N37" i="22" s="1"/>
  <c r="AD15" i="7"/>
  <c r="D37" i="22" s="1"/>
  <c r="W145" i="7"/>
  <c r="AD145" i="7" s="1"/>
  <c r="K57" i="22" s="1"/>
  <c r="S145" i="7"/>
  <c r="Z145" i="7" s="1"/>
  <c r="K53" i="22" s="1"/>
  <c r="V145" i="7"/>
  <c r="AC145" i="7" s="1"/>
  <c r="K56" i="22" s="1"/>
  <c r="T145" i="7"/>
  <c r="AA145" i="7" s="1"/>
  <c r="K54" i="22" s="1"/>
  <c r="Q145" i="7"/>
  <c r="X145" i="7" s="1"/>
  <c r="U145" i="7"/>
  <c r="AB145" i="7" s="1"/>
  <c r="K55" i="22" s="1"/>
  <c r="R145" i="7"/>
  <c r="Y145" i="7" s="1"/>
  <c r="V123" i="7"/>
  <c r="AC123" i="7" s="1"/>
  <c r="J36" i="22" s="1"/>
  <c r="R123" i="7"/>
  <c r="Y123" i="7" s="1"/>
  <c r="T37" i="7"/>
  <c r="R217" i="7"/>
  <c r="Y217" i="7" s="1"/>
  <c r="Y19" i="7"/>
  <c r="T217" i="7"/>
  <c r="AA217" i="7" s="1"/>
  <c r="N54" i="22" s="1"/>
  <c r="AA19" i="7"/>
  <c r="D54" i="22" s="1"/>
  <c r="T125" i="7"/>
  <c r="AA125" i="7" s="1"/>
  <c r="J44" i="22" s="1"/>
  <c r="V125" i="7"/>
  <c r="AC125" i="7" s="1"/>
  <c r="J46" i="22" s="1"/>
  <c r="R125" i="7"/>
  <c r="Y125" i="7" s="1"/>
  <c r="S125" i="7"/>
  <c r="Z125" i="7" s="1"/>
  <c r="J43" i="22" s="1"/>
  <c r="U125" i="7"/>
  <c r="AB125" i="7" s="1"/>
  <c r="J45" i="22" s="1"/>
  <c r="W125" i="7"/>
  <c r="AD125" i="7" s="1"/>
  <c r="J47" i="22" s="1"/>
  <c r="Q125" i="7"/>
  <c r="X125" i="7" s="1"/>
  <c r="Q122" i="7"/>
  <c r="X122" i="7" s="1"/>
  <c r="W122" i="7"/>
  <c r="AD122" i="7" s="1"/>
  <c r="J32" i="22" s="1"/>
  <c r="R122" i="7"/>
  <c r="Y122" i="7" s="1"/>
  <c r="V122" i="7"/>
  <c r="AC122" i="7" s="1"/>
  <c r="J31" i="22" s="1"/>
  <c r="S122" i="7"/>
  <c r="Z122" i="7" s="1"/>
  <c r="J28" i="22" s="1"/>
  <c r="T122" i="7"/>
  <c r="AA122" i="7" s="1"/>
  <c r="J29" i="22" s="1"/>
  <c r="U122" i="7"/>
  <c r="AB122" i="7" s="1"/>
  <c r="J30" i="22" s="1"/>
  <c r="R35" i="7"/>
  <c r="Q35" i="7"/>
  <c r="T35" i="7"/>
  <c r="W35" i="7"/>
  <c r="S35" i="7"/>
  <c r="U35" i="7"/>
  <c r="V35" i="7"/>
  <c r="V104" i="7"/>
  <c r="AC104" i="7" s="1"/>
  <c r="I31" i="22" s="1"/>
  <c r="S104" i="7"/>
  <c r="Z104" i="7" s="1"/>
  <c r="I28" i="22" s="1"/>
  <c r="T104" i="7"/>
  <c r="AA104" i="7" s="1"/>
  <c r="I29" i="22" s="1"/>
  <c r="W104" i="7"/>
  <c r="AD104" i="7" s="1"/>
  <c r="I32" i="22" s="1"/>
  <c r="Q104" i="7"/>
  <c r="X104" i="7" s="1"/>
  <c r="R104" i="7"/>
  <c r="Y104" i="7" s="1"/>
  <c r="U104" i="7"/>
  <c r="AB104" i="7" s="1"/>
  <c r="I30" i="22" s="1"/>
  <c r="T101" i="7"/>
  <c r="AA101" i="7" s="1"/>
  <c r="I14" i="22" s="1"/>
  <c r="W101" i="7"/>
  <c r="AD101" i="7" s="1"/>
  <c r="I17" i="22" s="1"/>
  <c r="S101" i="7"/>
  <c r="Z101" i="7" s="1"/>
  <c r="I13" i="22" s="1"/>
  <c r="W215" i="7"/>
  <c r="AD215" i="7" s="1"/>
  <c r="N47" i="22" s="1"/>
  <c r="AD17" i="7"/>
  <c r="D47" i="22" s="1"/>
  <c r="AD16" i="7"/>
  <c r="D42" i="22" s="1"/>
  <c r="T124" i="7"/>
  <c r="AA124" i="7" s="1"/>
  <c r="J39" i="22" s="1"/>
  <c r="T36" i="7"/>
  <c r="T90" i="7" s="1"/>
  <c r="AA90" i="7" s="1"/>
  <c r="H49" i="22" s="1"/>
  <c r="W36" i="7"/>
  <c r="AD10" i="7"/>
  <c r="D12" i="22" s="1"/>
  <c r="W208" i="7"/>
  <c r="AD208" i="7" s="1"/>
  <c r="N12" i="22" s="1"/>
  <c r="W214" i="7"/>
  <c r="AD214" i="7" s="1"/>
  <c r="N42" i="22" s="1"/>
  <c r="S136" i="7"/>
  <c r="V136" i="7"/>
  <c r="U136" i="7"/>
  <c r="W136" i="7"/>
  <c r="T136" i="7"/>
  <c r="R136" i="7"/>
  <c r="Q136" i="7"/>
  <c r="I146" i="7"/>
  <c r="S109" i="7"/>
  <c r="Z109" i="7" s="1"/>
  <c r="I53" i="22" s="1"/>
  <c r="R109" i="7"/>
  <c r="Y109" i="7" s="1"/>
  <c r="Q109" i="7"/>
  <c r="X109" i="7" s="1"/>
  <c r="T109" i="7"/>
  <c r="AA109" i="7" s="1"/>
  <c r="I54" i="22" s="1"/>
  <c r="V109" i="7"/>
  <c r="AC109" i="7" s="1"/>
  <c r="I56" i="22" s="1"/>
  <c r="W109" i="7"/>
  <c r="AD109" i="7" s="1"/>
  <c r="I57" i="22" s="1"/>
  <c r="U109" i="7"/>
  <c r="AB109" i="7" s="1"/>
  <c r="I55" i="22" s="1"/>
  <c r="W102" i="7"/>
  <c r="AD102" i="7" s="1"/>
  <c r="I22" i="22" s="1"/>
  <c r="R102" i="7"/>
  <c r="Y102" i="7" s="1"/>
  <c r="S102" i="7"/>
  <c r="Z102" i="7" s="1"/>
  <c r="I18" i="22" s="1"/>
  <c r="Q102" i="7"/>
  <c r="X102" i="7" s="1"/>
  <c r="V102" i="7"/>
  <c r="AC102" i="7" s="1"/>
  <c r="I21" i="22" s="1"/>
  <c r="U102" i="7"/>
  <c r="AB102" i="7" s="1"/>
  <c r="I20" i="22" s="1"/>
  <c r="T102" i="7"/>
  <c r="AA102" i="7" s="1"/>
  <c r="I19" i="22" s="1"/>
  <c r="V30" i="7"/>
  <c r="W209" i="7"/>
  <c r="AD209" i="7" s="1"/>
  <c r="N17" i="22" s="1"/>
  <c r="AD11" i="7"/>
  <c r="D17" i="22" s="1"/>
  <c r="R209" i="7"/>
  <c r="Y209" i="7" s="1"/>
  <c r="Y11" i="7"/>
  <c r="S34" i="7"/>
  <c r="T34" i="7"/>
  <c r="Z31" i="7"/>
  <c r="E23" i="22" s="1"/>
  <c r="X31" i="7"/>
  <c r="AC13" i="7"/>
  <c r="D26" i="22" s="1"/>
  <c r="V85" i="7"/>
  <c r="AC85" i="7" s="1"/>
  <c r="H26" i="22" s="1"/>
  <c r="AA13" i="7"/>
  <c r="D24" i="22" s="1"/>
  <c r="T85" i="7"/>
  <c r="AA85" i="7" s="1"/>
  <c r="H24" i="22" s="1"/>
  <c r="F92" i="7"/>
  <c r="D110" i="7"/>
  <c r="S106" i="7"/>
  <c r="Z106" i="7" s="1"/>
  <c r="I38" i="22" s="1"/>
  <c r="I218" i="7"/>
  <c r="F218" i="7"/>
  <c r="R103" i="7"/>
  <c r="Y103" i="7" s="1"/>
  <c r="U103" i="7"/>
  <c r="AB103" i="7" s="1"/>
  <c r="I25" i="22" s="1"/>
  <c r="Q103" i="7"/>
  <c r="X103" i="7" s="1"/>
  <c r="W103" i="7"/>
  <c r="AD103" i="7" s="1"/>
  <c r="I27" i="22" s="1"/>
  <c r="T103" i="7"/>
  <c r="AA103" i="7" s="1"/>
  <c r="I24" i="22" s="1"/>
  <c r="V103" i="7"/>
  <c r="AC103" i="7" s="1"/>
  <c r="I26" i="22" s="1"/>
  <c r="S103" i="7"/>
  <c r="Z103" i="7" s="1"/>
  <c r="I23" i="22" s="1"/>
  <c r="T210" i="7"/>
  <c r="AA210" i="7" s="1"/>
  <c r="N19" i="22" s="1"/>
  <c r="AA12" i="7"/>
  <c r="D19" i="22" s="1"/>
  <c r="W210" i="7"/>
  <c r="AD210" i="7" s="1"/>
  <c r="N22" i="22" s="1"/>
  <c r="AD12" i="7"/>
  <c r="D22" i="22" s="1"/>
  <c r="T216" i="7"/>
  <c r="AA216" i="7" s="1"/>
  <c r="N49" i="22" s="1"/>
  <c r="AA18" i="7"/>
  <c r="D49" i="22" s="1"/>
  <c r="W216" i="7"/>
  <c r="AD216" i="7" s="1"/>
  <c r="N52" i="22" s="1"/>
  <c r="AD18" i="7"/>
  <c r="D52" i="22" s="1"/>
  <c r="H146" i="7"/>
  <c r="F146" i="7"/>
  <c r="W137" i="7"/>
  <c r="AD137" i="7" s="1"/>
  <c r="K17" i="22" s="1"/>
  <c r="Q137" i="7"/>
  <c r="X137" i="7" s="1"/>
  <c r="V137" i="7"/>
  <c r="AC137" i="7" s="1"/>
  <c r="K16" i="22" s="1"/>
  <c r="T137" i="7"/>
  <c r="AA137" i="7" s="1"/>
  <c r="K14" i="22" s="1"/>
  <c r="U137" i="7"/>
  <c r="AB137" i="7" s="1"/>
  <c r="K15" i="22" s="1"/>
  <c r="R137" i="7"/>
  <c r="Y137" i="7" s="1"/>
  <c r="S137" i="7"/>
  <c r="Z137" i="7" s="1"/>
  <c r="K13" i="22" s="1"/>
  <c r="D128" i="7"/>
  <c r="G38" i="7"/>
  <c r="V37" i="7"/>
  <c r="S37" i="7"/>
  <c r="W217" i="7"/>
  <c r="AD217" i="7" s="1"/>
  <c r="N57" i="22" s="1"/>
  <c r="AD19" i="7"/>
  <c r="D57" i="22" s="1"/>
  <c r="V217" i="7"/>
  <c r="AC217" i="7" s="1"/>
  <c r="N56" i="22" s="1"/>
  <c r="AC19" i="7"/>
  <c r="D56" i="22" s="1"/>
  <c r="S214" i="7"/>
  <c r="Z214" i="7" s="1"/>
  <c r="N38" i="22" s="1"/>
  <c r="Z16" i="7"/>
  <c r="D38" i="22" s="1"/>
  <c r="R214" i="7"/>
  <c r="Y214" i="7" s="1"/>
  <c r="Y16" i="7"/>
  <c r="S124" i="7"/>
  <c r="Z124" i="7" s="1"/>
  <c r="J38" i="22" s="1"/>
  <c r="R124" i="7"/>
  <c r="Y124" i="7" s="1"/>
  <c r="R36" i="7"/>
  <c r="Q36" i="7"/>
  <c r="X10" i="7"/>
  <c r="Z10" i="7"/>
  <c r="D8" i="22" s="1"/>
  <c r="R30" i="7"/>
  <c r="T30" i="7"/>
  <c r="V209" i="7"/>
  <c r="AC209" i="7" s="1"/>
  <c r="N16" i="22" s="1"/>
  <c r="AC11" i="7"/>
  <c r="D16" i="22" s="1"/>
  <c r="Q209" i="7"/>
  <c r="X209" i="7" s="1"/>
  <c r="X11" i="7"/>
  <c r="AD207" i="7"/>
  <c r="N7" i="22" s="1"/>
  <c r="R34" i="7"/>
  <c r="V34" i="7"/>
  <c r="AD31" i="7"/>
  <c r="E27" i="22" s="1"/>
  <c r="AB31" i="7"/>
  <c r="E25" i="22" s="1"/>
  <c r="R85" i="7"/>
  <c r="Y85" i="7" s="1"/>
  <c r="Y13" i="7"/>
  <c r="X13" i="7"/>
  <c r="Q85" i="7"/>
  <c r="X85" i="7" s="1"/>
  <c r="C128" i="7"/>
  <c r="R126" i="7"/>
  <c r="Y126" i="7" s="1"/>
  <c r="V126" i="7"/>
  <c r="AC126" i="7" s="1"/>
  <c r="J51" i="22" s="1"/>
  <c r="Q126" i="7"/>
  <c r="X126" i="7" s="1"/>
  <c r="T126" i="7"/>
  <c r="AA126" i="7" s="1"/>
  <c r="J49" i="22" s="1"/>
  <c r="W126" i="7"/>
  <c r="AD126" i="7" s="1"/>
  <c r="J52" i="22" s="1"/>
  <c r="S126" i="7"/>
  <c r="Z126" i="7" s="1"/>
  <c r="J48" i="22" s="1"/>
  <c r="U126" i="7"/>
  <c r="AB126" i="7" s="1"/>
  <c r="J50" i="22" s="1"/>
  <c r="W119" i="7"/>
  <c r="AD119" i="7" s="1"/>
  <c r="J17" i="22" s="1"/>
  <c r="S119" i="7"/>
  <c r="Z119" i="7" s="1"/>
  <c r="J13" i="22" s="1"/>
  <c r="Q119" i="7"/>
  <c r="X119" i="7" s="1"/>
  <c r="V119" i="7"/>
  <c r="AC119" i="7" s="1"/>
  <c r="J16" i="22" s="1"/>
  <c r="T119" i="7"/>
  <c r="AA119" i="7" s="1"/>
  <c r="J14" i="22" s="1"/>
  <c r="R119" i="7"/>
  <c r="Y119" i="7" s="1"/>
  <c r="U119" i="7"/>
  <c r="AB119" i="7" s="1"/>
  <c r="J15" i="22" s="1"/>
  <c r="I38" i="7"/>
  <c r="P218" i="7"/>
  <c r="P128" i="7"/>
  <c r="F110" i="7" l="1"/>
  <c r="W88" i="7"/>
  <c r="AD88" i="7" s="1"/>
  <c r="H42" i="22" s="1"/>
  <c r="S88" i="7"/>
  <c r="Z88" i="7" s="1"/>
  <c r="H38" i="22" s="1"/>
  <c r="T91" i="7"/>
  <c r="AA91" i="7" s="1"/>
  <c r="H54" i="22" s="1"/>
  <c r="U82" i="7"/>
  <c r="AB82" i="7" s="1"/>
  <c r="H10" i="22" s="1"/>
  <c r="W82" i="7"/>
  <c r="S90" i="7"/>
  <c r="Z90" i="7" s="1"/>
  <c r="H48" i="22" s="1"/>
  <c r="W91" i="7"/>
  <c r="AD91" i="7" s="1"/>
  <c r="H57" i="22" s="1"/>
  <c r="W84" i="7"/>
  <c r="AD84" i="7" s="1"/>
  <c r="H22" i="22" s="1"/>
  <c r="V90" i="7"/>
  <c r="AC90" i="7" s="1"/>
  <c r="H51" i="22" s="1"/>
  <c r="V91" i="7"/>
  <c r="AC91" i="7" s="1"/>
  <c r="H56" i="22" s="1"/>
  <c r="Q88" i="7"/>
  <c r="X88" i="7" s="1"/>
  <c r="T88" i="7"/>
  <c r="AA88" i="7" s="1"/>
  <c r="H39" i="22" s="1"/>
  <c r="R91" i="7"/>
  <c r="Y91" i="7" s="1"/>
  <c r="S82" i="7"/>
  <c r="Z82" i="7" s="1"/>
  <c r="H8" i="22" s="1"/>
  <c r="U90" i="7"/>
  <c r="AB90" i="7" s="1"/>
  <c r="H50" i="22" s="1"/>
  <c r="Q101" i="7"/>
  <c r="X101" i="7" s="1"/>
  <c r="U101" i="7"/>
  <c r="AB101" i="7" s="1"/>
  <c r="I15" i="22" s="1"/>
  <c r="V101" i="7"/>
  <c r="AC101" i="7" s="1"/>
  <c r="I16" i="22" s="1"/>
  <c r="R100" i="7"/>
  <c r="Y100" i="7" s="1"/>
  <c r="R101" i="7"/>
  <c r="Y101" i="7" s="1"/>
  <c r="D92" i="7"/>
  <c r="E110" i="7"/>
  <c r="P92" i="7"/>
  <c r="S100" i="7"/>
  <c r="Z100" i="7" s="1"/>
  <c r="I8" i="22" s="1"/>
  <c r="U100" i="7"/>
  <c r="AB100" i="7" s="1"/>
  <c r="I10" i="22" s="1"/>
  <c r="W100" i="7"/>
  <c r="AD100" i="7" s="1"/>
  <c r="I12" i="22" s="1"/>
  <c r="V100" i="7"/>
  <c r="AC100" i="7" s="1"/>
  <c r="I11" i="22" s="1"/>
  <c r="Q100" i="7"/>
  <c r="X100" i="7" s="1"/>
  <c r="P110" i="7"/>
  <c r="H92" i="7"/>
  <c r="H110" i="7"/>
  <c r="E92" i="7"/>
  <c r="Y34" i="7"/>
  <c r="Y30" i="7"/>
  <c r="X36" i="7"/>
  <c r="R88" i="7"/>
  <c r="Y88" i="7" s="1"/>
  <c r="Z34" i="7"/>
  <c r="E38" i="22" s="1"/>
  <c r="AA100" i="7"/>
  <c r="I9" i="22" s="1"/>
  <c r="Y136" i="7"/>
  <c r="R146" i="7"/>
  <c r="Y146" i="7" s="1"/>
  <c r="AC136" i="7"/>
  <c r="K11" i="22" s="1"/>
  <c r="V146" i="7"/>
  <c r="AC146" i="7" s="1"/>
  <c r="AA36" i="7"/>
  <c r="E49" i="22" s="1"/>
  <c r="V89" i="7"/>
  <c r="AC89" i="7" s="1"/>
  <c r="H46" i="22" s="1"/>
  <c r="AC35" i="7"/>
  <c r="E46" i="22" s="1"/>
  <c r="W89" i="7"/>
  <c r="AD89" i="7" s="1"/>
  <c r="H47" i="22" s="1"/>
  <c r="AD35" i="7"/>
  <c r="E47" i="22" s="1"/>
  <c r="X28" i="7"/>
  <c r="Q38" i="7"/>
  <c r="AC28" i="7"/>
  <c r="E11" i="22" s="1"/>
  <c r="V38" i="7"/>
  <c r="T87" i="7"/>
  <c r="AA87" i="7" s="1"/>
  <c r="H34" i="22" s="1"/>
  <c r="AA33" i="7"/>
  <c r="E34" i="22" s="1"/>
  <c r="W87" i="7"/>
  <c r="AD87" i="7" s="1"/>
  <c r="H37" i="22" s="1"/>
  <c r="AD33" i="7"/>
  <c r="E37" i="22" s="1"/>
  <c r="AD211" i="7"/>
  <c r="N27" i="22" s="1"/>
  <c r="W212" i="7"/>
  <c r="Z30" i="7"/>
  <c r="E18" i="22" s="1"/>
  <c r="Z36" i="7"/>
  <c r="E48" i="22" s="1"/>
  <c r="Q106" i="7"/>
  <c r="X106" i="7" s="1"/>
  <c r="R20" i="7"/>
  <c r="Y20" i="7" s="1"/>
  <c r="Y14" i="7"/>
  <c r="R86" i="7"/>
  <c r="Y86" i="7" s="1"/>
  <c r="U20" i="7"/>
  <c r="AB20" i="7" s="1"/>
  <c r="AB14" i="7"/>
  <c r="D30" i="22" s="1"/>
  <c r="U86" i="7"/>
  <c r="AB86" i="7" s="1"/>
  <c r="H30" i="22" s="1"/>
  <c r="V83" i="7"/>
  <c r="AC83" i="7" s="1"/>
  <c r="H16" i="22" s="1"/>
  <c r="AC29" i="7"/>
  <c r="E16" i="22" s="1"/>
  <c r="S83" i="7"/>
  <c r="Z83" i="7" s="1"/>
  <c r="H13" i="22" s="1"/>
  <c r="Z29" i="7"/>
  <c r="E13" i="22" s="1"/>
  <c r="AB118" i="7"/>
  <c r="J10" i="22" s="1"/>
  <c r="U128" i="7"/>
  <c r="AB128" i="7" s="1"/>
  <c r="Y37" i="7"/>
  <c r="I110" i="7"/>
  <c r="P146" i="7"/>
  <c r="R90" i="7"/>
  <c r="Y90" i="7" s="1"/>
  <c r="Y36" i="7"/>
  <c r="Z37" i="7"/>
  <c r="E53" i="22" s="1"/>
  <c r="G110" i="7"/>
  <c r="U108" i="7"/>
  <c r="AB108" i="7" s="1"/>
  <c r="I50" i="22" s="1"/>
  <c r="S108" i="7"/>
  <c r="Z108" i="7" s="1"/>
  <c r="I48" i="22" s="1"/>
  <c r="R108" i="7"/>
  <c r="Y108" i="7" s="1"/>
  <c r="V108" i="7"/>
  <c r="AC108" i="7" s="1"/>
  <c r="I51" i="22" s="1"/>
  <c r="T108" i="7"/>
  <c r="AA108" i="7" s="1"/>
  <c r="I49" i="22" s="1"/>
  <c r="W108" i="7"/>
  <c r="AD108" i="7" s="1"/>
  <c r="I52" i="22" s="1"/>
  <c r="Q108" i="7"/>
  <c r="X108" i="7" s="1"/>
  <c r="AC30" i="7"/>
  <c r="E21" i="22" s="1"/>
  <c r="AA136" i="7"/>
  <c r="K9" i="22" s="1"/>
  <c r="T146" i="7"/>
  <c r="AA146" i="7" s="1"/>
  <c r="Z136" i="7"/>
  <c r="K8" i="22" s="1"/>
  <c r="S146" i="7"/>
  <c r="Z146" i="7" s="1"/>
  <c r="AD82" i="7"/>
  <c r="H12" i="22" s="1"/>
  <c r="U89" i="7"/>
  <c r="AB89" i="7" s="1"/>
  <c r="H45" i="22" s="1"/>
  <c r="AB35" i="7"/>
  <c r="E45" i="22" s="1"/>
  <c r="T89" i="7"/>
  <c r="AA89" i="7" s="1"/>
  <c r="H44" i="22" s="1"/>
  <c r="AA35" i="7"/>
  <c r="E44" i="22" s="1"/>
  <c r="Q90" i="7"/>
  <c r="X90" i="7" s="1"/>
  <c r="I92" i="7"/>
  <c r="Z28" i="7"/>
  <c r="E8" i="22" s="1"/>
  <c r="S38" i="7"/>
  <c r="Y28" i="7"/>
  <c r="R38" i="7"/>
  <c r="R87" i="7"/>
  <c r="Y87" i="7" s="1"/>
  <c r="Y33" i="7"/>
  <c r="V87" i="7"/>
  <c r="AC87" i="7" s="1"/>
  <c r="H36" i="22" s="1"/>
  <c r="AC33" i="7"/>
  <c r="E36" i="22" s="1"/>
  <c r="AB34" i="7"/>
  <c r="E40" i="22" s="1"/>
  <c r="R106" i="7"/>
  <c r="Y106" i="7" s="1"/>
  <c r="V106" i="7"/>
  <c r="AC106" i="7" s="1"/>
  <c r="I41" i="22" s="1"/>
  <c r="G92" i="7"/>
  <c r="AD34" i="7"/>
  <c r="E42" i="22" s="1"/>
  <c r="V20" i="7"/>
  <c r="AC20" i="7" s="1"/>
  <c r="V86" i="7"/>
  <c r="AC86" i="7" s="1"/>
  <c r="H31" i="22" s="1"/>
  <c r="AC14" i="7"/>
  <c r="D31" i="22" s="1"/>
  <c r="R82" i="7"/>
  <c r="U88" i="7"/>
  <c r="AB88" i="7" s="1"/>
  <c r="H40" i="22" s="1"/>
  <c r="W83" i="7"/>
  <c r="AD83" i="7" s="1"/>
  <c r="H17" i="22" s="1"/>
  <c r="AD29" i="7"/>
  <c r="E17" i="22" s="1"/>
  <c r="Q83" i="7"/>
  <c r="X83" i="7" s="1"/>
  <c r="X29" i="7"/>
  <c r="Z118" i="7"/>
  <c r="J8" i="22" s="1"/>
  <c r="S128" i="7"/>
  <c r="Z128" i="7" s="1"/>
  <c r="X118" i="7"/>
  <c r="Q128" i="7"/>
  <c r="X128" i="7" s="1"/>
  <c r="AB37" i="7"/>
  <c r="E55" i="22" s="1"/>
  <c r="X82" i="7"/>
  <c r="AC37" i="7"/>
  <c r="E56" i="22" s="1"/>
  <c r="AD136" i="7"/>
  <c r="K12" i="22" s="1"/>
  <c r="W146" i="7"/>
  <c r="AD146" i="7" s="1"/>
  <c r="S89" i="7"/>
  <c r="Z89" i="7" s="1"/>
  <c r="H43" i="22" s="1"/>
  <c r="Z35" i="7"/>
  <c r="E43" i="22" s="1"/>
  <c r="Q89" i="7"/>
  <c r="X89" i="7" s="1"/>
  <c r="X35" i="7"/>
  <c r="AA37" i="7"/>
  <c r="E54" i="22" s="1"/>
  <c r="AB28" i="7"/>
  <c r="E10" i="22" s="1"/>
  <c r="U38" i="7"/>
  <c r="AD28" i="7"/>
  <c r="E12" i="22" s="1"/>
  <c r="W38" i="7"/>
  <c r="U87" i="7"/>
  <c r="AB87" i="7" s="1"/>
  <c r="H35" i="22" s="1"/>
  <c r="AB33" i="7"/>
  <c r="E35" i="22" s="1"/>
  <c r="X34" i="7"/>
  <c r="AD37" i="7"/>
  <c r="E57" i="22" s="1"/>
  <c r="W106" i="7"/>
  <c r="AD106" i="7" s="1"/>
  <c r="I42" i="22" s="1"/>
  <c r="T106" i="7"/>
  <c r="AA106" i="7" s="1"/>
  <c r="I39" i="22" s="1"/>
  <c r="V84" i="7"/>
  <c r="AC84" i="7" s="1"/>
  <c r="H21" i="22" s="1"/>
  <c r="X30" i="7"/>
  <c r="T20" i="7"/>
  <c r="AA20" i="7" s="1"/>
  <c r="T86" i="7"/>
  <c r="AA86" i="7" s="1"/>
  <c r="H29" i="22" s="1"/>
  <c r="AA14" i="7"/>
  <c r="D29" i="22" s="1"/>
  <c r="S20" i="7"/>
  <c r="Z20" i="7" s="1"/>
  <c r="Z14" i="7"/>
  <c r="D28" i="22" s="1"/>
  <c r="S86" i="7"/>
  <c r="Z86" i="7" s="1"/>
  <c r="H28" i="22" s="1"/>
  <c r="T83" i="7"/>
  <c r="AA83" i="7" s="1"/>
  <c r="H14" i="22" s="1"/>
  <c r="AA29" i="7"/>
  <c r="E14" i="22" s="1"/>
  <c r="U83" i="7"/>
  <c r="AB83" i="7" s="1"/>
  <c r="H15" i="22" s="1"/>
  <c r="AB29" i="7"/>
  <c r="E15" i="22" s="1"/>
  <c r="Y118" i="7"/>
  <c r="R128" i="7"/>
  <c r="Y128" i="7" s="1"/>
  <c r="AA118" i="7"/>
  <c r="J9" i="22" s="1"/>
  <c r="T128" i="7"/>
  <c r="AA128" i="7" s="1"/>
  <c r="S91" i="7"/>
  <c r="Z91" i="7" s="1"/>
  <c r="H53" i="22" s="1"/>
  <c r="R84" i="7"/>
  <c r="Y84" i="7" s="1"/>
  <c r="C92" i="7"/>
  <c r="AC34" i="7"/>
  <c r="E41" i="22" s="1"/>
  <c r="AA30" i="7"/>
  <c r="E19" i="22" s="1"/>
  <c r="T84" i="7"/>
  <c r="AA84" i="7" s="1"/>
  <c r="H19" i="22" s="1"/>
  <c r="AA34" i="7"/>
  <c r="E39" i="22" s="1"/>
  <c r="X136" i="7"/>
  <c r="Q146" i="7"/>
  <c r="X146" i="7" s="1"/>
  <c r="AB136" i="7"/>
  <c r="K10" i="22" s="1"/>
  <c r="U146" i="7"/>
  <c r="AB146" i="7" s="1"/>
  <c r="W90" i="7"/>
  <c r="AD90" i="7" s="1"/>
  <c r="H52" i="22" s="1"/>
  <c r="AD36" i="7"/>
  <c r="E52" i="22" s="1"/>
  <c r="R89" i="7"/>
  <c r="Y89" i="7" s="1"/>
  <c r="Y35" i="7"/>
  <c r="AA28" i="7"/>
  <c r="E9" i="22" s="1"/>
  <c r="T38" i="7"/>
  <c r="S87" i="7"/>
  <c r="Z87" i="7" s="1"/>
  <c r="H33" i="22" s="1"/>
  <c r="Z33" i="7"/>
  <c r="E33" i="22" s="1"/>
  <c r="Q87" i="7"/>
  <c r="X87" i="7" s="1"/>
  <c r="X33" i="7"/>
  <c r="AB30" i="7"/>
  <c r="E20" i="22" s="1"/>
  <c r="T82" i="7"/>
  <c r="AB36" i="7"/>
  <c r="E50" i="22" s="1"/>
  <c r="V88" i="7"/>
  <c r="AC88" i="7" s="1"/>
  <c r="H41" i="22" s="1"/>
  <c r="U106" i="7"/>
  <c r="AB106" i="7" s="1"/>
  <c r="I40" i="22" s="1"/>
  <c r="U84" i="7"/>
  <c r="AB84" i="7" s="1"/>
  <c r="H20" i="22" s="1"/>
  <c r="AD30" i="7"/>
  <c r="E22" i="22" s="1"/>
  <c r="AD32" i="7"/>
  <c r="E32" i="22" s="1"/>
  <c r="W20" i="7"/>
  <c r="AD20" i="7" s="1"/>
  <c r="AD14" i="7"/>
  <c r="D32" i="22" s="1"/>
  <c r="W86" i="7"/>
  <c r="AD86" i="7" s="1"/>
  <c r="H32" i="22" s="1"/>
  <c r="Q20" i="7"/>
  <c r="X20" i="7" s="1"/>
  <c r="X14" i="7"/>
  <c r="Q86" i="7"/>
  <c r="X86" i="7" s="1"/>
  <c r="V82" i="7"/>
  <c r="AC36" i="7"/>
  <c r="E51" i="22" s="1"/>
  <c r="R83" i="7"/>
  <c r="Y83" i="7" s="1"/>
  <c r="Y29" i="7"/>
  <c r="AC118" i="7"/>
  <c r="J11" i="22" s="1"/>
  <c r="V128" i="7"/>
  <c r="AC128" i="7" s="1"/>
  <c r="AD118" i="7"/>
  <c r="J12" i="22" s="1"/>
  <c r="W128" i="7"/>
  <c r="AD128" i="7" s="1"/>
  <c r="S84" i="7"/>
  <c r="Z84" i="7" s="1"/>
  <c r="H18" i="22" s="1"/>
  <c r="W110" i="7" l="1"/>
  <c r="AD110" i="7" s="1"/>
  <c r="V110" i="7"/>
  <c r="AC110" i="7" s="1"/>
  <c r="S110" i="7"/>
  <c r="Z110" i="7" s="1"/>
  <c r="AA82" i="7"/>
  <c r="H9" i="22" s="1"/>
  <c r="T92" i="7"/>
  <c r="AA92" i="7" s="1"/>
  <c r="AB38" i="7"/>
  <c r="Y82" i="7"/>
  <c r="R92" i="7"/>
  <c r="Y92" i="7" s="1"/>
  <c r="AA38" i="7"/>
  <c r="AD38" i="7"/>
  <c r="Q92" i="7"/>
  <c r="X92" i="7" s="1"/>
  <c r="W92" i="7"/>
  <c r="AD92" i="7" s="1"/>
  <c r="R110" i="7"/>
  <c r="Y110" i="7" s="1"/>
  <c r="X38" i="7"/>
  <c r="Q110" i="7"/>
  <c r="X110" i="7" s="1"/>
  <c r="AC82" i="7"/>
  <c r="H11" i="22" s="1"/>
  <c r="V92" i="7"/>
  <c r="AC92" i="7" s="1"/>
  <c r="U110" i="7"/>
  <c r="AB110" i="7" s="1"/>
  <c r="Z38" i="7"/>
  <c r="AD212" i="7"/>
  <c r="N32" i="22" s="1"/>
  <c r="W218" i="7"/>
  <c r="AD218" i="7" s="1"/>
  <c r="AC38" i="7"/>
  <c r="S92" i="7"/>
  <c r="Z92" i="7" s="1"/>
  <c r="Y38" i="7"/>
  <c r="T110" i="7"/>
  <c r="AA110" i="7" s="1"/>
  <c r="U92" i="7"/>
  <c r="AB92" i="7" s="1"/>
  <c r="R189" i="7" l="1"/>
  <c r="R207" i="7" l="1"/>
  <c r="Y207" i="7" s="1"/>
  <c r="Y189" i="7"/>
  <c r="T189" i="7" l="1"/>
  <c r="T207" i="7" l="1"/>
  <c r="AA189" i="7"/>
  <c r="AA207" i="7" l="1"/>
  <c r="N4" i="22" s="1"/>
  <c r="R63" i="7" l="1"/>
  <c r="Y63" i="7"/>
  <c r="T63" i="7" l="1"/>
  <c r="AA63" i="7"/>
  <c r="G4" i="22" s="1"/>
  <c r="Q189" i="7" l="1"/>
  <c r="U189" i="7"/>
  <c r="AB189" i="7" l="1"/>
  <c r="U207" i="7"/>
  <c r="AB207" i="7" s="1"/>
  <c r="N5" i="22" s="1"/>
  <c r="X189" i="7"/>
  <c r="Q207" i="7"/>
  <c r="X207" i="7" l="1"/>
  <c r="U63" i="7" l="1"/>
  <c r="AB63" i="7"/>
  <c r="G5" i="22" s="1"/>
  <c r="Q63" i="7"/>
  <c r="X63" i="7"/>
  <c r="S190" i="7" l="1"/>
  <c r="V190" i="7" l="1"/>
  <c r="Z190" i="7"/>
  <c r="S208" i="7"/>
  <c r="Z208" i="7" l="1"/>
  <c r="N8" i="22" s="1"/>
  <c r="V208" i="7"/>
  <c r="AC190" i="7"/>
  <c r="AC208" i="7" l="1"/>
  <c r="N11" i="22" s="1"/>
  <c r="R197" i="7" l="1"/>
  <c r="R215" i="7" l="1"/>
  <c r="Y215" i="7" s="1"/>
  <c r="Y197" i="7"/>
  <c r="T197" i="7" l="1"/>
  <c r="AA197" i="7" l="1"/>
  <c r="T215" i="7"/>
  <c r="AA215" i="7" s="1"/>
  <c r="N44" i="22" s="1"/>
  <c r="S64" i="7" l="1"/>
  <c r="Z64" i="7"/>
  <c r="G8" i="22" s="1"/>
  <c r="V64" i="7" l="1"/>
  <c r="AC64" i="7"/>
  <c r="G11" i="22" s="1"/>
  <c r="R71" i="7" l="1"/>
  <c r="Y71" i="7" s="1"/>
  <c r="T71" i="7" l="1"/>
  <c r="AA71" i="7" s="1"/>
  <c r="G44" i="22" s="1"/>
  <c r="U197" i="7" l="1"/>
  <c r="Q197" i="7"/>
  <c r="U215" i="7" l="1"/>
  <c r="AB215" i="7" s="1"/>
  <c r="N45" i="22" s="1"/>
  <c r="AB197" i="7"/>
  <c r="X197" i="7"/>
  <c r="Q215" i="7"/>
  <c r="X215" i="7" s="1"/>
  <c r="Q71" i="7" l="1"/>
  <c r="X71" i="7" s="1"/>
  <c r="U71" i="7"/>
  <c r="AB71" i="7" s="1"/>
  <c r="G45" i="22" s="1"/>
  <c r="S193" i="7" l="1"/>
  <c r="V193" i="7" l="1"/>
  <c r="Z193" i="7"/>
  <c r="S211" i="7"/>
  <c r="S212" i="7" l="1"/>
  <c r="Z212" i="7" s="1"/>
  <c r="N28" i="22" s="1"/>
  <c r="Z211" i="7"/>
  <c r="N23" i="22" s="1"/>
  <c r="AC193" i="7"/>
  <c r="V211" i="7"/>
  <c r="V212" i="7" l="1"/>
  <c r="AC212" i="7" s="1"/>
  <c r="N31" i="22" s="1"/>
  <c r="AC211" i="7"/>
  <c r="N26" i="22" s="1"/>
  <c r="R190" i="7" l="1"/>
  <c r="Y190" i="7" l="1"/>
  <c r="R208" i="7"/>
  <c r="Y208" i="7" s="1"/>
  <c r="T190" i="7" l="1"/>
  <c r="T208" i="7" l="1"/>
  <c r="AA190" i="7"/>
  <c r="AA208" i="7" l="1"/>
  <c r="N9" i="22" s="1"/>
  <c r="S68" i="7" l="1"/>
  <c r="Z68" i="7" s="1"/>
  <c r="G28" i="22" s="1"/>
  <c r="S67" i="7"/>
  <c r="Z67" i="7"/>
  <c r="G23" i="22" s="1"/>
  <c r="V67" i="7" l="1"/>
  <c r="V68" i="7"/>
  <c r="AC68" i="7" s="1"/>
  <c r="G31" i="22" s="1"/>
  <c r="AC67" i="7"/>
  <c r="G26" i="22" s="1"/>
  <c r="R64" i="7" l="1"/>
  <c r="Y64" i="7"/>
  <c r="T64" i="7" l="1"/>
  <c r="AA64" i="7"/>
  <c r="G9" i="22" s="1"/>
  <c r="Q190" i="7" l="1"/>
  <c r="U190" i="7"/>
  <c r="AB190" i="7" l="1"/>
  <c r="U208" i="7"/>
  <c r="AB208" i="7" s="1"/>
  <c r="N10" i="22" s="1"/>
  <c r="Q208" i="7"/>
  <c r="X190" i="7"/>
  <c r="X208" i="7" l="1"/>
  <c r="L20" i="7" l="1"/>
  <c r="O20" i="7" l="1"/>
  <c r="L38" i="7" l="1"/>
  <c r="L92" i="7"/>
  <c r="L110" i="7"/>
  <c r="O38" i="7" l="1"/>
  <c r="O92" i="7"/>
  <c r="O110" i="7"/>
  <c r="U64" i="7" l="1"/>
  <c r="AB64" i="7"/>
  <c r="G10" i="22" s="1"/>
  <c r="Q64" i="7"/>
  <c r="X64" i="7"/>
  <c r="L56" i="7" l="1"/>
  <c r="L128" i="7" l="1"/>
  <c r="L164" i="7"/>
  <c r="O56" i="7"/>
  <c r="O128" i="7" l="1"/>
  <c r="O164" i="7"/>
  <c r="S195" i="7" l="1"/>
  <c r="L200" i="7"/>
  <c r="L218" i="7"/>
  <c r="V195" i="7" l="1"/>
  <c r="O200" i="7"/>
  <c r="S200" i="7"/>
  <c r="Z200" i="7" s="1"/>
  <c r="Z195" i="7"/>
  <c r="S213" i="7"/>
  <c r="O218" i="7"/>
  <c r="Z213" i="7" l="1"/>
  <c r="N33" i="22" s="1"/>
  <c r="S218" i="7"/>
  <c r="Z218" i="7" s="1"/>
  <c r="V200" i="7"/>
  <c r="AC200" i="7" s="1"/>
  <c r="AC195" i="7"/>
  <c r="V213" i="7"/>
  <c r="AC213" i="7" l="1"/>
  <c r="N36" i="22" s="1"/>
  <c r="V218" i="7"/>
  <c r="AC218" i="7" s="1"/>
  <c r="S69" i="7" l="1"/>
  <c r="S74" i="7" s="1"/>
  <c r="Z69" i="7"/>
  <c r="G33" i="22" s="1"/>
  <c r="L74" i="7"/>
  <c r="Z74" i="7" s="1"/>
  <c r="V69" i="7" l="1"/>
  <c r="V74" i="7" s="1"/>
  <c r="AC69" i="7"/>
  <c r="G36" i="22" s="1"/>
  <c r="O74" i="7"/>
  <c r="AC74" i="7" s="1"/>
  <c r="L146" i="7" l="1"/>
  <c r="O146" i="7" l="1"/>
  <c r="R193" i="7" l="1"/>
  <c r="R211" i="7" l="1"/>
  <c r="Y193" i="7"/>
  <c r="R212" i="7" l="1"/>
  <c r="Y212" i="7" s="1"/>
  <c r="Y211" i="7"/>
  <c r="T193" i="7" l="1"/>
  <c r="T211" i="7" l="1"/>
  <c r="AA193" i="7"/>
  <c r="T212" i="7" l="1"/>
  <c r="AA212" i="7" s="1"/>
  <c r="N29" i="22" s="1"/>
  <c r="AA211" i="7"/>
  <c r="N24" i="22" s="1"/>
  <c r="R68" i="7" l="1"/>
  <c r="Y68" i="7" s="1"/>
  <c r="R67" i="7"/>
  <c r="Y67" i="7"/>
  <c r="T68" i="7" l="1"/>
  <c r="AA68" i="7" s="1"/>
  <c r="G29" i="22" s="1"/>
  <c r="T67" i="7"/>
  <c r="AA67" i="7"/>
  <c r="G24" i="22" s="1"/>
  <c r="Q193" i="7" l="1"/>
  <c r="U193" i="7"/>
  <c r="U211" i="7" l="1"/>
  <c r="AB193" i="7"/>
  <c r="X193" i="7"/>
  <c r="Q211" i="7"/>
  <c r="X211" i="7" l="1"/>
  <c r="Q212" i="7"/>
  <c r="X212" i="7" s="1"/>
  <c r="AB211" i="7"/>
  <c r="N25" i="22" s="1"/>
  <c r="U212" i="7"/>
  <c r="AB212" i="7" s="1"/>
  <c r="N30" i="22" s="1"/>
  <c r="K20" i="7" l="1"/>
  <c r="M20" i="7" l="1"/>
  <c r="K38" i="7" l="1"/>
  <c r="K92" i="7"/>
  <c r="K110" i="7"/>
  <c r="M38" i="7" l="1"/>
  <c r="M92" i="7"/>
  <c r="M110" i="7"/>
  <c r="U67" i="7" l="1"/>
  <c r="U68" i="7"/>
  <c r="AB68" i="7" s="1"/>
  <c r="G30" i="22" s="1"/>
  <c r="AB67" i="7"/>
  <c r="G25" i="22" s="1"/>
  <c r="Q67" i="7"/>
  <c r="Q68" i="7"/>
  <c r="X68" i="7" s="1"/>
  <c r="X67" i="7"/>
  <c r="K56" i="7" l="1"/>
  <c r="K128" i="7" l="1"/>
  <c r="K164" i="7"/>
  <c r="M56" i="7" l="1"/>
  <c r="M128" i="7" l="1"/>
  <c r="M164" i="7"/>
  <c r="R195" i="7" l="1"/>
  <c r="K200" i="7"/>
  <c r="K218" i="7"/>
  <c r="R200" i="7" l="1"/>
  <c r="Y200" i="7" s="1"/>
  <c r="Y195" i="7"/>
  <c r="R213" i="7"/>
  <c r="R218" i="7" l="1"/>
  <c r="Y218" i="7" s="1"/>
  <c r="Y213" i="7"/>
  <c r="T195" i="7" l="1"/>
  <c r="M200" i="7"/>
  <c r="M218" i="7"/>
  <c r="T200" i="7" l="1"/>
  <c r="AA200" i="7" s="1"/>
  <c r="AA195" i="7"/>
  <c r="T213" i="7"/>
  <c r="AA213" i="7" l="1"/>
  <c r="N34" i="22" s="1"/>
  <c r="T218" i="7"/>
  <c r="AA218" i="7" s="1"/>
  <c r="R69" i="7" l="1"/>
  <c r="R74" i="7" s="1"/>
  <c r="Y69" i="7"/>
  <c r="K74" i="7"/>
  <c r="Y74" i="7" s="1"/>
  <c r="T69" i="7" l="1"/>
  <c r="T74" i="7" s="1"/>
  <c r="AA69" i="7"/>
  <c r="G34" i="22" s="1"/>
  <c r="M74" i="7"/>
  <c r="AA74" i="7" s="1"/>
  <c r="K146" i="7" l="1"/>
  <c r="M146" i="7" l="1"/>
  <c r="N20" i="7" l="1"/>
  <c r="J20" i="7"/>
  <c r="J38" i="7" l="1"/>
  <c r="N38" i="7"/>
  <c r="J92" i="7"/>
  <c r="J110" i="7"/>
  <c r="N92" i="7"/>
  <c r="N110" i="7"/>
  <c r="J56" i="7" l="1"/>
  <c r="N56" i="7"/>
  <c r="N128" i="7" l="1"/>
  <c r="J128" i="7"/>
  <c r="J164" i="7"/>
  <c r="N164" i="7"/>
  <c r="Q195" i="7" l="1"/>
  <c r="J200" i="7"/>
  <c r="U195" i="7"/>
  <c r="N200" i="7"/>
  <c r="J218" i="7"/>
  <c r="N218" i="7"/>
  <c r="U200" i="7" l="1"/>
  <c r="AB200" i="7" s="1"/>
  <c r="AB195" i="7"/>
  <c r="U213" i="7"/>
  <c r="Q200" i="7"/>
  <c r="X200" i="7" s="1"/>
  <c r="Q213" i="7"/>
  <c r="X195" i="7"/>
  <c r="U218" i="7" l="1"/>
  <c r="AB218" i="7" s="1"/>
  <c r="AB213" i="7"/>
  <c r="N35" i="22" s="1"/>
  <c r="X213" i="7"/>
  <c r="Q218" i="7"/>
  <c r="X218" i="7" s="1"/>
  <c r="Q69" i="7" l="1"/>
  <c r="Q74" i="7" s="1"/>
  <c r="X69" i="7"/>
  <c r="J74" i="7"/>
  <c r="X74" i="7" s="1"/>
  <c r="U69" i="7"/>
  <c r="U74" i="7" s="1"/>
  <c r="AB69" i="7"/>
  <c r="G35" i="22" s="1"/>
  <c r="N74" i="7"/>
  <c r="AB74" i="7" s="1"/>
  <c r="N146" i="7" l="1"/>
  <c r="J146" i="7"/>
</calcChain>
</file>

<file path=xl/sharedStrings.xml><?xml version="1.0" encoding="utf-8"?>
<sst xmlns="http://schemas.openxmlformats.org/spreadsheetml/2006/main" count="1017" uniqueCount="74">
  <si>
    <t>Final decision</t>
  </si>
  <si>
    <t>Combination of company and year</t>
  </si>
  <si>
    <t>Company unique code</t>
  </si>
  <si>
    <t>Financial year</t>
  </si>
  <si>
    <t>ANH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</si>
  <si>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</si>
  <si>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</si>
  <si>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</si>
  <si>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</si>
  <si>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</si>
  <si>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</si>
  <si>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</si>
  <si>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</si>
  <si>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</si>
  <si>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</si>
  <si>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</si>
  <si>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</si>
  <si>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</si>
  <si>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</si>
  <si>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NES</t>
  </si>
  <si>
    <t>NWT</t>
  </si>
  <si>
    <t>SRN</t>
  </si>
  <si>
    <t>SVT</t>
  </si>
  <si>
    <t>SWB</t>
  </si>
  <si>
    <t>TMS</t>
  </si>
  <si>
    <t>WSH</t>
  </si>
  <si>
    <t>WSX</t>
  </si>
  <si>
    <t>YKY</t>
  </si>
  <si>
    <t>Historical</t>
  </si>
  <si>
    <t>Ofwat forecast</t>
  </si>
  <si>
    <t>Check</t>
  </si>
  <si>
    <t>Industry</t>
  </si>
  <si>
    <t>Company forecast</t>
  </si>
  <si>
    <t>Ofwat's forecast of cost drivers for cost baselines</t>
  </si>
  <si>
    <t>Hard coded decision 25/10/2018</t>
  </si>
  <si>
    <t>Number of properties</t>
  </si>
  <si>
    <t>properties</t>
  </si>
  <si>
    <t>Ofwat forecast: time trend</t>
  </si>
  <si>
    <t>sewerlength</t>
  </si>
  <si>
    <t>Sewer length</t>
  </si>
  <si>
    <t>load</t>
  </si>
  <si>
    <t>sludgeprod</t>
  </si>
  <si>
    <t>wedensitywastewater</t>
  </si>
  <si>
    <t>STWC115</t>
  </si>
  <si>
    <t>Sludge produced</t>
  </si>
  <si>
    <t>Load</t>
  </si>
  <si>
    <t>Weighted average density</t>
  </si>
  <si>
    <t>Number of STWs</t>
  </si>
  <si>
    <t>pctbands13</t>
  </si>
  <si>
    <t>Percent load treated in band 6</t>
  </si>
  <si>
    <t>density</t>
  </si>
  <si>
    <t>pumpingcapperlength</t>
  </si>
  <si>
    <t>pctnh3below3mg</t>
  </si>
  <si>
    <t>Sewage treatment works per property</t>
  </si>
  <si>
    <t>Percent load with ammonia &lt;3mg/l</t>
  </si>
  <si>
    <t>Pumping capacity per sewer length</t>
  </si>
  <si>
    <t>Properties/sewer length</t>
  </si>
  <si>
    <t>Percent load treated in band 1-3</t>
  </si>
  <si>
    <t>pctbands6</t>
  </si>
  <si>
    <t>swtwperpro</t>
  </si>
  <si>
    <t>Properties per sewer length</t>
  </si>
  <si>
    <t>Percent load treated in bands 1-3</t>
  </si>
  <si>
    <t>Percent load treated in bands 6</t>
  </si>
  <si>
    <t>Ofwat forecast: calculated (indirect)</t>
  </si>
  <si>
    <t>Ofwat forecast: average of three years</t>
  </si>
  <si>
    <t>Ofwat forecast: company forecast</t>
  </si>
  <si>
    <t>Ofwat forecast: most recent year</t>
  </si>
  <si>
    <t>SVH</t>
  </si>
  <si>
    <t>End of sheet</t>
  </si>
  <si>
    <t>Ofwat forecast: 3-year average</t>
  </si>
  <si>
    <t>Version 1.0. 31st January 2019</t>
  </si>
  <si>
    <t>Calculation of forecasts of costs drivers</t>
  </si>
  <si>
    <t>Ofwat forecast: time trend, except Northumbrian - 3 year average</t>
  </si>
  <si>
    <r>
      <rPr>
        <b/>
        <sz val="11"/>
        <color theme="1"/>
        <rFont val="Arial"/>
        <family val="2"/>
      </rPr>
      <t xml:space="preserve">Objective
</t>
    </r>
    <r>
      <rPr>
        <sz val="11"/>
        <color theme="1"/>
        <rFont val="Arial"/>
        <family val="2"/>
      </rPr>
      <t xml:space="preserve">To produce the forecast of costs drivers that are used in our econometric models to explain our modelled based costs. 
</t>
    </r>
    <r>
      <rPr>
        <b/>
        <sz val="11"/>
        <color theme="1"/>
        <rFont val="Arial"/>
        <family val="2"/>
      </rPr>
      <t xml:space="preserve">Guide to model
</t>
    </r>
    <r>
      <rPr>
        <sz val="11"/>
        <color theme="1"/>
        <rFont val="Arial"/>
        <family val="2"/>
      </rPr>
      <t>The forecast are performed in the “Forecasts” worksheet. Generally, we derive our forecasts by using a linear time trend. In some cases, however, we use an alternative approach when the time trend produces inaccurate results. Cells have been highlighted in a different colour when this occurs.
The Interface worksheet provides the forecast of costs drivers in a panel data set format to be used in feeder model FM_WWW4.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</si>
</sst>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* #,##0.00_);_(* \(#,##0.00\);_(* &quot;-&quot;??_);_(@_)"/>
    <numFmt numFmtId="165" formatCode="0.000"/>
    <numFmt numFmtId="166" formatCode="0.0"/>
    <numFmt numFmtId="167" formatCode="#,##0_);\(#,##0\);&quot;-  &quot;;&quot; &quot;@&quot; &quot;"/>
    <numFmt numFmtId="168" formatCode="#,##0.0000_);\(#,##0.0000\);&quot;-  &quot;;&quot; &quot;@&quot; &quot;"/>
    <numFmt numFmtId="169" formatCode="0.00%_);\-0.00%_);&quot;-  &quot;;&quot; &quot;@&quot; &quot;"/>
    <numFmt numFmtId="170" formatCode="dd\ mmm\ yyyy_);\(###0\);&quot;-  &quot;;&quot; &quot;@&quot; &quot;"/>
    <numFmt numFmtId="171" formatCode="dd\ mmm\ yy_);\(###0\);&quot;-  &quot;;&quot; &quot;@&quot; &quot;"/>
    <numFmt numFmtId="172" formatCode="###0_);\(###0\);&quot;-  &quot;;&quot; &quot;@&quot; &quot;"/>
    <numFmt numFmtId="173" formatCode="&quot;£&quot;#,##0.00"/>
    <numFmt numFmtId="174" formatCode="#,##0.0_ ;[Red]\-#,##0.0\ "/>
    <numFmt numFmtId="175" formatCode="#,##0_ ;[Red]\-#,##0\ "/>
    <numFmt numFmtId="176" formatCode="_-* #,##0_-;\-* #,##0_-;_-* &quot;-&quot;??_-;_-@_-"/>
    <numFmt numFmtId="177" formatCode="_(* #,##0_);_(* \(#,##0\);_(* &quot;-&quot;??_);_(@_)"/>
    <numFmt numFmtId="178" formatCode="_(* #,##0.0_);_(* \(#,##0.0\);_(* &quot;-&quot;??_);_(@_)"/>
    <numFmt numFmtId="179" formatCode="_-* #,##0.0_-;\-* #,##0.0_-;_-* &quot;-&quot;??_-;_-@_-"/>
    <numFmt numFmtId="180" formatCode="_(* #,##0.00000_);_(* \(#,##0.00000\);_(* &quot;-&quot;??_);_(@_)"/>
    <numFmt numFmtId="181" formatCode="0.00000"/>
  </numFmts>
  <fonts count="40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Verdana"/>
      <family val="2"/>
    </font>
    <font>
      <sz val="10"/>
      <color rgb="FF000000"/>
      <name val="Arial"/>
      <family val="2"/>
    </font>
    <font>
      <b/>
      <sz val="11"/>
      <color rgb="FFA32020"/>
      <name val="Arial"/>
      <family val="2"/>
    </font>
    <font>
      <sz val="10"/>
      <color theme="0"/>
      <name val="Arial"/>
      <family val="2"/>
    </font>
    <font>
      <sz val="12"/>
      <name val="Arial MT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8"/>
      <name val="Arial M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3"/>
      <name val="Arial"/>
      <family val="2"/>
    </font>
    <font>
      <b/>
      <sz val="9"/>
      <color theme="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37">
    <xf numFmtId="0" fontId="0" fillId="0" borderId="0"/>
    <xf numFmtId="0" fontId="1" fillId="0" borderId="0"/>
    <xf numFmtId="0" fontId="2" fillId="0" borderId="0"/>
    <xf numFmtId="167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69" fontId="4" fillId="0" borderId="0" applyFont="0" applyFill="0" applyBorder="0" applyProtection="0">
      <alignment vertical="top"/>
    </xf>
    <xf numFmtId="0" fontId="4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0"/>
    <xf numFmtId="0" fontId="12" fillId="0" borderId="0"/>
    <xf numFmtId="0" fontId="4" fillId="0" borderId="0"/>
    <xf numFmtId="0" fontId="2" fillId="0" borderId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167" fontId="4" fillId="0" borderId="0" applyFont="0" applyFill="0" applyBorder="0" applyProtection="0">
      <alignment vertical="top"/>
    </xf>
    <xf numFmtId="0" fontId="4" fillId="0" borderId="0"/>
    <xf numFmtId="0" fontId="14" fillId="0" borderId="0" applyNumberFormat="0" applyFill="0" applyAlignment="0"/>
    <xf numFmtId="164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0" fillId="14" borderId="12" applyNumberFormat="0" applyFon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top"/>
    </xf>
    <xf numFmtId="0" fontId="12" fillId="0" borderId="0"/>
    <xf numFmtId="164" fontId="12" fillId="0" borderId="0" applyFont="0" applyFill="0" applyBorder="0" applyAlignment="0" applyProtection="0"/>
    <xf numFmtId="168" fontId="4" fillId="0" borderId="0" applyFont="0" applyFill="0" applyBorder="0" applyProtection="0">
      <alignment vertical="top"/>
    </xf>
    <xf numFmtId="0" fontId="16" fillId="0" borderId="0"/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 applyNumberFormat="0" applyBorder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4" fillId="0" borderId="0" applyFont="0" applyFill="0" applyBorder="0" applyProtection="0">
      <alignment vertical="top"/>
    </xf>
    <xf numFmtId="171" fontId="4" fillId="0" borderId="0" applyFont="0" applyFill="0" applyBorder="0" applyProtection="0">
      <alignment vertical="top"/>
    </xf>
    <xf numFmtId="172" fontId="4" fillId="0" borderId="0" applyFont="0" applyFill="0" applyBorder="0" applyProtection="0">
      <alignment vertical="top"/>
    </xf>
    <xf numFmtId="173" fontId="8" fillId="8" borderId="0" applyNumberFormat="0">
      <alignment horizontal="left"/>
    </xf>
    <xf numFmtId="0" fontId="9" fillId="9" borderId="0" applyNumberFormat="0"/>
    <xf numFmtId="0" fontId="5" fillId="15" borderId="0" applyBorder="0"/>
    <xf numFmtId="174" fontId="3" fillId="16" borderId="0">
      <alignment horizontal="right" vertical="center"/>
    </xf>
    <xf numFmtId="0" fontId="3" fillId="11" borderId="11">
      <alignment horizontal="right" vertical="center" wrapText="1"/>
    </xf>
    <xf numFmtId="0" fontId="3" fillId="12" borderId="11">
      <alignment horizontal="right" vertical="center" wrapText="1"/>
    </xf>
    <xf numFmtId="0" fontId="9" fillId="9" borderId="11">
      <alignment horizontal="center" vertical="center" wrapText="1"/>
    </xf>
    <xf numFmtId="0" fontId="7" fillId="10" borderId="13">
      <alignment horizontal="left" vertical="center" wrapText="1"/>
    </xf>
    <xf numFmtId="174" fontId="15" fillId="17" borderId="0">
      <alignment horizontal="right" vertical="center"/>
    </xf>
    <xf numFmtId="0" fontId="8" fillId="8" borderId="11">
      <alignment horizontal="left" vertical="center" wrapText="1" readingOrder="1"/>
    </xf>
    <xf numFmtId="0" fontId="3" fillId="10" borderId="11">
      <alignment horizontal="right" vertical="center" wrapText="1"/>
    </xf>
    <xf numFmtId="0" fontId="15" fillId="15" borderId="11">
      <alignment horizontal="right" vertical="center" wrapText="1"/>
    </xf>
    <xf numFmtId="0" fontId="3" fillId="0" borderId="11">
      <alignment horizontal="left" vertical="center" wrapText="1"/>
    </xf>
    <xf numFmtId="175" fontId="15" fillId="18" borderId="0">
      <alignment horizontal="right" vertical="center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4" fillId="0" borderId="0" applyFont="0" applyFill="0" applyBorder="0" applyProtection="0">
      <alignment vertical="top"/>
    </xf>
    <xf numFmtId="169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4" fillId="19" borderId="0"/>
    <xf numFmtId="0" fontId="17" fillId="0" borderId="0" applyNumberFormat="0" applyFill="0" applyBorder="0" applyAlignment="0" applyProtection="0"/>
    <xf numFmtId="0" fontId="19" fillId="0" borderId="0"/>
    <xf numFmtId="0" fontId="2" fillId="0" borderId="0"/>
    <xf numFmtId="0" fontId="26" fillId="0" borderId="0"/>
    <xf numFmtId="0" fontId="26" fillId="0" borderId="0"/>
    <xf numFmtId="0" fontId="11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40" fontId="20" fillId="13" borderId="0">
      <alignment horizontal="right"/>
    </xf>
    <xf numFmtId="0" fontId="21" fillId="13" borderId="0">
      <alignment horizontal="right"/>
    </xf>
    <xf numFmtId="0" fontId="22" fillId="13" borderId="14"/>
    <xf numFmtId="0" fontId="22" fillId="0" borderId="0" applyBorder="0">
      <alignment horizontal="centerContinuous"/>
    </xf>
    <xf numFmtId="0" fontId="23" fillId="0" borderId="0" applyBorder="0">
      <alignment horizontal="centerContinuous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69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67" fontId="4" fillId="0" borderId="0" applyFont="0" applyFill="0" applyBorder="0" applyProtection="0">
      <alignment vertical="top"/>
    </xf>
    <xf numFmtId="0" fontId="4" fillId="0" borderId="0"/>
    <xf numFmtId="9" fontId="12" fillId="0" borderId="0" applyFont="0" applyFill="0" applyBorder="0" applyAlignment="0" applyProtection="0"/>
    <xf numFmtId="167" fontId="4" fillId="0" borderId="0" applyFont="0" applyFill="0" applyBorder="0" applyProtection="0">
      <alignment vertical="top"/>
    </xf>
    <xf numFmtId="167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4" fillId="0" borderId="0" applyFont="0" applyFill="0" applyBorder="0" applyProtection="0">
      <alignment vertical="top"/>
    </xf>
    <xf numFmtId="167" fontId="4" fillId="0" borderId="0" applyFont="0" applyFill="0" applyBorder="0" applyProtection="0">
      <alignment vertical="top"/>
    </xf>
    <xf numFmtId="167" fontId="4" fillId="0" borderId="0" applyFont="0" applyFill="0" applyBorder="0" applyProtection="0">
      <alignment vertical="top"/>
    </xf>
    <xf numFmtId="167" fontId="4" fillId="0" borderId="0" applyFont="0" applyFill="0" applyBorder="0" applyProtection="0">
      <alignment vertical="top"/>
    </xf>
    <xf numFmtId="167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6">
    <xf numFmtId="0" fontId="0" fillId="0" borderId="0" xfId="0"/>
    <xf numFmtId="0" fontId="6" fillId="0" borderId="0" xfId="1" applyFont="1"/>
    <xf numFmtId="0" fontId="6" fillId="0" borderId="2" xfId="1" applyFont="1" applyBorder="1" applyAlignment="1">
      <alignment horizontal="right" vertical="center" wrapText="1"/>
    </xf>
    <xf numFmtId="165" fontId="6" fillId="0" borderId="2" xfId="1" applyNumberFormat="1" applyFont="1" applyBorder="1" applyAlignment="1">
      <alignment vertical="center" wrapText="1"/>
    </xf>
    <xf numFmtId="166" fontId="28" fillId="0" borderId="2" xfId="1" applyNumberFormat="1" applyFont="1" applyBorder="1" applyAlignment="1">
      <alignment vertical="center" wrapText="1"/>
    </xf>
    <xf numFmtId="0" fontId="31" fillId="6" borderId="2" xfId="1" applyFont="1" applyFill="1" applyBorder="1" applyAlignment="1">
      <alignment horizontal="center"/>
    </xf>
    <xf numFmtId="3" fontId="6" fillId="0" borderId="0" xfId="1" applyNumberFormat="1" applyFont="1"/>
    <xf numFmtId="0" fontId="28" fillId="6" borderId="6" xfId="1" applyFont="1" applyFill="1" applyBorder="1" applyAlignment="1">
      <alignment horizontal="centerContinuous"/>
    </xf>
    <xf numFmtId="0" fontId="6" fillId="6" borderId="7" xfId="1" applyFont="1" applyFill="1" applyBorder="1" applyAlignment="1">
      <alignment horizontal="centerContinuous"/>
    </xf>
    <xf numFmtId="0" fontId="6" fillId="6" borderId="5" xfId="1" applyFont="1" applyFill="1" applyBorder="1" applyAlignment="1">
      <alignment horizontal="centerContinuous"/>
    </xf>
    <xf numFmtId="0" fontId="6" fillId="0" borderId="0" xfId="0" applyFont="1" applyAlignment="1">
      <alignment horizontal="center" wrapText="1"/>
    </xf>
    <xf numFmtId="0" fontId="28" fillId="20" borderId="4" xfId="1" applyFont="1" applyFill="1" applyBorder="1" applyAlignment="1">
      <alignment horizontal="centerContinuous"/>
    </xf>
    <xf numFmtId="0" fontId="28" fillId="0" borderId="0" xfId="1" applyFont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/>
    <xf numFmtId="2" fontId="6" fillId="0" borderId="2" xfId="0" applyNumberFormat="1" applyFont="1" applyBorder="1" applyAlignment="1">
      <alignment vertical="center"/>
    </xf>
    <xf numFmtId="4" fontId="6" fillId="0" borderId="0" xfId="0" applyNumberFormat="1" applyFont="1"/>
    <xf numFmtId="3" fontId="28" fillId="4" borderId="4" xfId="1" applyNumberFormat="1" applyFont="1" applyFill="1" applyBorder="1" applyAlignment="1">
      <alignment horizontal="centerContinuous"/>
    </xf>
    <xf numFmtId="177" fontId="6" fillId="6" borderId="2" xfId="2736" applyNumberFormat="1" applyFont="1" applyFill="1" applyBorder="1"/>
    <xf numFmtId="0" fontId="6" fillId="4" borderId="7" xfId="1" applyFont="1" applyFill="1" applyBorder="1" applyAlignment="1">
      <alignment horizontal="centerContinuous"/>
    </xf>
    <xf numFmtId="0" fontId="6" fillId="4" borderId="5" xfId="1" applyFont="1" applyFill="1" applyBorder="1" applyAlignment="1">
      <alignment horizontal="centerContinuous"/>
    </xf>
    <xf numFmtId="165" fontId="6" fillId="0" borderId="15" xfId="1" applyNumberFormat="1" applyFont="1" applyBorder="1" applyAlignment="1">
      <alignment vertical="center" wrapText="1"/>
    </xf>
    <xf numFmtId="0" fontId="28" fillId="4" borderId="2" xfId="1" applyFont="1" applyFill="1" applyBorder="1" applyAlignment="1">
      <alignment horizontal="center"/>
    </xf>
    <xf numFmtId="0" fontId="28" fillId="6" borderId="2" xfId="1" applyFont="1" applyFill="1" applyBorder="1" applyAlignment="1">
      <alignment horizontal="center"/>
    </xf>
    <xf numFmtId="0" fontId="28" fillId="20" borderId="2" xfId="1" applyFont="1" applyFill="1" applyBorder="1" applyAlignment="1">
      <alignment horizontal="center"/>
    </xf>
    <xf numFmtId="0" fontId="30" fillId="4" borderId="2" xfId="1" applyFont="1" applyFill="1" applyBorder="1" applyAlignment="1">
      <alignment horizontal="center"/>
    </xf>
    <xf numFmtId="0" fontId="30" fillId="6" borderId="2" xfId="1" applyFont="1" applyFill="1" applyBorder="1" applyAlignment="1">
      <alignment horizontal="center"/>
    </xf>
    <xf numFmtId="0" fontId="30" fillId="20" borderId="2" xfId="1" applyFont="1" applyFill="1" applyBorder="1" applyAlignment="1">
      <alignment horizontal="center"/>
    </xf>
    <xf numFmtId="0" fontId="28" fillId="21" borderId="4" xfId="1" applyFont="1" applyFill="1" applyBorder="1" applyAlignment="1">
      <alignment horizontal="centerContinuous"/>
    </xf>
    <xf numFmtId="0" fontId="6" fillId="21" borderId="1" xfId="1" applyFont="1" applyFill="1" applyBorder="1" applyAlignment="1">
      <alignment horizontal="centerContinuous"/>
    </xf>
    <xf numFmtId="0" fontId="6" fillId="21" borderId="3" xfId="1" applyFont="1" applyFill="1" applyBorder="1" applyAlignment="1">
      <alignment horizontal="centerContinuous"/>
    </xf>
    <xf numFmtId="3" fontId="28" fillId="21" borderId="2" xfId="1" applyNumberFormat="1" applyFont="1" applyFill="1" applyBorder="1" applyAlignment="1">
      <alignment horizontal="center"/>
    </xf>
    <xf numFmtId="0" fontId="30" fillId="21" borderId="2" xfId="1" applyFont="1" applyFill="1" applyBorder="1" applyAlignment="1">
      <alignment horizontal="center"/>
    </xf>
    <xf numFmtId="164" fontId="6" fillId="20" borderId="2" xfId="2736" applyFont="1" applyFill="1" applyBorder="1"/>
    <xf numFmtId="0" fontId="29" fillId="0" borderId="2" xfId="1" applyFont="1" applyBorder="1" applyAlignment="1">
      <alignment horizontal="right"/>
    </xf>
    <xf numFmtId="0" fontId="6" fillId="6" borderId="2" xfId="1" applyFont="1" applyFill="1" applyBorder="1" applyAlignment="1">
      <alignment horizontal="center"/>
    </xf>
    <xf numFmtId="176" fontId="27" fillId="4" borderId="2" xfId="2736" applyNumberFormat="1" applyFont="1" applyFill="1" applyBorder="1" applyAlignment="1">
      <alignment vertical="center"/>
    </xf>
    <xf numFmtId="176" fontId="27" fillId="22" borderId="2" xfId="2736" applyNumberFormat="1" applyFont="1" applyFill="1" applyBorder="1" applyAlignment="1">
      <alignment vertical="center"/>
    </xf>
    <xf numFmtId="176" fontId="27" fillId="22" borderId="4" xfId="2736" applyNumberFormat="1" applyFont="1" applyFill="1" applyBorder="1" applyAlignment="1"/>
    <xf numFmtId="164" fontId="32" fillId="21" borderId="2" xfId="2736" applyFont="1" applyFill="1" applyBorder="1" applyAlignment="1">
      <alignment wrapText="1"/>
    </xf>
    <xf numFmtId="178" fontId="27" fillId="22" borderId="4" xfId="2736" applyNumberFormat="1" applyFont="1" applyFill="1" applyBorder="1" applyAlignment="1"/>
    <xf numFmtId="178" fontId="32" fillId="21" borderId="2" xfId="2736" applyNumberFormat="1" applyFont="1" applyFill="1" applyBorder="1" applyAlignment="1">
      <alignment wrapText="1"/>
    </xf>
    <xf numFmtId="177" fontId="27" fillId="21" borderId="4" xfId="2736" applyNumberFormat="1" applyFont="1" applyFill="1" applyBorder="1" applyAlignment="1"/>
    <xf numFmtId="177" fontId="27" fillId="22" borderId="4" xfId="2736" applyNumberFormat="1" applyFont="1" applyFill="1" applyBorder="1" applyAlignment="1"/>
    <xf numFmtId="177" fontId="32" fillId="21" borderId="2" xfId="2736" applyNumberFormat="1" applyFont="1" applyFill="1" applyBorder="1" applyAlignment="1">
      <alignment wrapText="1"/>
    </xf>
    <xf numFmtId="176" fontId="6" fillId="6" borderId="2" xfId="2736" applyNumberFormat="1" applyFont="1" applyFill="1" applyBorder="1"/>
    <xf numFmtId="179" fontId="6" fillId="6" borderId="2" xfId="2736" applyNumberFormat="1" applyFont="1" applyFill="1" applyBorder="1"/>
    <xf numFmtId="178" fontId="6" fillId="6" borderId="2" xfId="2736" applyNumberFormat="1" applyFont="1" applyFill="1" applyBorder="1"/>
    <xf numFmtId="177" fontId="6" fillId="22" borderId="2" xfId="2736" applyNumberFormat="1" applyFont="1" applyFill="1" applyBorder="1"/>
    <xf numFmtId="177" fontId="32" fillId="0" borderId="2" xfId="2736" applyNumberFormat="1" applyFont="1" applyFill="1" applyBorder="1" applyAlignment="1">
      <alignment wrapText="1"/>
    </xf>
    <xf numFmtId="177" fontId="32" fillId="6" borderId="2" xfId="2736" applyNumberFormat="1" applyFont="1" applyFill="1" applyBorder="1" applyAlignment="1">
      <alignment wrapText="1"/>
    </xf>
    <xf numFmtId="0" fontId="29" fillId="0" borderId="2" xfId="1" applyFont="1" applyBorder="1" applyAlignment="1">
      <alignment horizontal="right" vertical="center"/>
    </xf>
    <xf numFmtId="2" fontId="29" fillId="0" borderId="2" xfId="1" applyNumberFormat="1" applyFont="1" applyBorder="1" applyAlignment="1">
      <alignment horizontal="right" vertical="center"/>
    </xf>
    <xf numFmtId="0" fontId="33" fillId="2" borderId="9" xfId="1" applyFont="1" applyFill="1" applyBorder="1" applyAlignment="1">
      <alignment vertical="center"/>
    </xf>
    <xf numFmtId="0" fontId="27" fillId="2" borderId="0" xfId="1" applyFont="1" applyFill="1" applyAlignment="1">
      <alignment vertical="center"/>
    </xf>
    <xf numFmtId="0" fontId="32" fillId="2" borderId="9" xfId="1" applyFont="1" applyFill="1" applyBorder="1" applyAlignment="1">
      <alignment vertical="center"/>
    </xf>
    <xf numFmtId="0" fontId="32" fillId="2" borderId="10" xfId="1" applyFont="1" applyFill="1" applyBorder="1" applyAlignment="1">
      <alignment vertical="center"/>
    </xf>
    <xf numFmtId="0" fontId="6" fillId="0" borderId="8" xfId="1" applyFont="1" applyBorder="1"/>
    <xf numFmtId="0" fontId="35" fillId="7" borderId="0" xfId="1" applyFont="1" applyFill="1" applyAlignment="1">
      <alignment horizontal="left"/>
    </xf>
    <xf numFmtId="0" fontId="6" fillId="7" borderId="0" xfId="1" applyFont="1" applyFill="1"/>
    <xf numFmtId="0" fontId="34" fillId="7" borderId="0" xfId="1" applyFont="1" applyFill="1"/>
    <xf numFmtId="0" fontId="34" fillId="7" borderId="8" xfId="1" applyFont="1" applyFill="1" applyBorder="1"/>
    <xf numFmtId="0" fontId="6" fillId="5" borderId="2" xfId="1" applyFont="1" applyFill="1" applyBorder="1"/>
    <xf numFmtId="0" fontId="6" fillId="20" borderId="1" xfId="1" applyFont="1" applyFill="1" applyBorder="1" applyAlignment="1">
      <alignment horizontal="centerContinuous"/>
    </xf>
    <xf numFmtId="0" fontId="6" fillId="20" borderId="3" xfId="1" applyFont="1" applyFill="1" applyBorder="1" applyAlignment="1">
      <alignment horizontal="centerContinuous"/>
    </xf>
    <xf numFmtId="0" fontId="6" fillId="0" borderId="0" xfId="1" applyFont="1" applyAlignment="1">
      <alignment horizontal="left"/>
    </xf>
    <xf numFmtId="0" fontId="29" fillId="0" borderId="0" xfId="1" applyFont="1"/>
    <xf numFmtId="0" fontId="29" fillId="0" borderId="0" xfId="1" applyFont="1" applyAlignment="1">
      <alignment horizontal="left"/>
    </xf>
    <xf numFmtId="2" fontId="27" fillId="0" borderId="0" xfId="1" applyNumberFormat="1" applyFont="1" applyAlignment="1">
      <alignment vertical="center"/>
    </xf>
    <xf numFmtId="2" fontId="6" fillId="0" borderId="0" xfId="1" applyNumberFormat="1" applyFont="1"/>
    <xf numFmtId="0" fontId="35" fillId="7" borderId="0" xfId="1" applyFont="1" applyFill="1" applyAlignment="1">
      <alignment horizontal="left" vertical="center"/>
    </xf>
    <xf numFmtId="0" fontId="6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2" fontId="29" fillId="0" borderId="0" xfId="1" applyNumberFormat="1" applyFont="1" applyAlignment="1">
      <alignment vertical="center"/>
    </xf>
    <xf numFmtId="0" fontId="6" fillId="5" borderId="2" xfId="1" applyFont="1" applyFill="1" applyBorder="1" applyAlignment="1">
      <alignment vertical="center"/>
    </xf>
    <xf numFmtId="166" fontId="28" fillId="0" borderId="0" xfId="1" applyNumberFormat="1" applyFont="1" applyBorder="1" applyAlignment="1">
      <alignment vertical="center" wrapText="1"/>
    </xf>
    <xf numFmtId="0" fontId="6" fillId="0" borderId="2" xfId="1" applyFont="1" applyBorder="1"/>
    <xf numFmtId="164" fontId="27" fillId="4" borderId="2" xfId="2736" applyFont="1" applyFill="1" applyBorder="1" applyAlignment="1">
      <alignment vertical="center"/>
    </xf>
    <xf numFmtId="178" fontId="27" fillId="4" borderId="2" xfId="2736" applyNumberFormat="1" applyFont="1" applyFill="1" applyBorder="1" applyAlignment="1">
      <alignment vertical="center"/>
    </xf>
    <xf numFmtId="177" fontId="27" fillId="4" borderId="2" xfId="2736" applyNumberFormat="1" applyFont="1" applyFill="1" applyBorder="1" applyAlignment="1">
      <alignment vertical="center"/>
    </xf>
    <xf numFmtId="177" fontId="27" fillId="22" borderId="2" xfId="2736" applyNumberFormat="1" applyFont="1" applyFill="1" applyBorder="1" applyAlignment="1">
      <alignment vertical="center"/>
    </xf>
    <xf numFmtId="179" fontId="27" fillId="4" borderId="2" xfId="2736" applyNumberFormat="1" applyFont="1" applyFill="1" applyBorder="1" applyAlignment="1">
      <alignment vertical="center"/>
    </xf>
    <xf numFmtId="164" fontId="28" fillId="0" borderId="2" xfId="2736" applyFont="1" applyBorder="1" applyAlignment="1">
      <alignment vertical="center" wrapText="1"/>
    </xf>
    <xf numFmtId="164" fontId="32" fillId="0" borderId="2" xfId="2736" applyFont="1" applyFill="1" applyBorder="1" applyAlignment="1">
      <alignment wrapText="1"/>
    </xf>
    <xf numFmtId="164" fontId="27" fillId="22" borderId="2" xfId="2736" applyFont="1" applyFill="1" applyBorder="1" applyAlignment="1">
      <alignment vertical="center"/>
    </xf>
    <xf numFmtId="179" fontId="27" fillId="22" borderId="2" xfId="2736" applyNumberFormat="1" applyFont="1" applyFill="1" applyBorder="1" applyAlignment="1">
      <alignment vertical="center"/>
    </xf>
    <xf numFmtId="178" fontId="32" fillId="0" borderId="2" xfId="2736" applyNumberFormat="1" applyFont="1" applyFill="1" applyBorder="1" applyAlignment="1">
      <alignment wrapText="1"/>
    </xf>
    <xf numFmtId="177" fontId="28" fillId="0" borderId="2" xfId="2736" applyNumberFormat="1" applyFont="1" applyBorder="1" applyAlignment="1">
      <alignment vertical="center" wrapText="1"/>
    </xf>
    <xf numFmtId="180" fontId="27" fillId="4" borderId="2" xfId="2736" applyNumberFormat="1" applyFont="1" applyFill="1" applyBorder="1" applyAlignment="1">
      <alignment vertical="center"/>
    </xf>
    <xf numFmtId="180" fontId="27" fillId="22" borderId="2" xfId="2736" applyNumberFormat="1" applyFont="1" applyFill="1" applyBorder="1" applyAlignment="1">
      <alignment vertical="center"/>
    </xf>
    <xf numFmtId="180" fontId="32" fillId="0" borderId="2" xfId="2736" applyNumberFormat="1" applyFont="1" applyFill="1" applyBorder="1" applyAlignment="1">
      <alignment wrapText="1"/>
    </xf>
    <xf numFmtId="0" fontId="6" fillId="22" borderId="2" xfId="1" applyFont="1" applyFill="1" applyBorder="1"/>
    <xf numFmtId="180" fontId="32" fillId="21" borderId="2" xfId="2736" applyNumberFormat="1" applyFont="1" applyFill="1" applyBorder="1" applyAlignment="1">
      <alignment wrapText="1"/>
    </xf>
    <xf numFmtId="180" fontId="27" fillId="21" borderId="2" xfId="2736" applyNumberFormat="1" applyFont="1" applyFill="1" applyBorder="1" applyAlignment="1">
      <alignment vertical="center"/>
    </xf>
    <xf numFmtId="164" fontId="27" fillId="21" borderId="2" xfId="2736" applyFont="1" applyFill="1" applyBorder="1" applyAlignment="1">
      <alignment vertical="center"/>
    </xf>
    <xf numFmtId="178" fontId="27" fillId="21" borderId="2" xfId="2736" applyNumberFormat="1" applyFont="1" applyFill="1" applyBorder="1" applyAlignment="1">
      <alignment vertical="center"/>
    </xf>
    <xf numFmtId="176" fontId="27" fillId="21" borderId="2" xfId="2736" applyNumberFormat="1" applyFont="1" applyFill="1" applyBorder="1" applyAlignment="1">
      <alignment vertical="center"/>
    </xf>
    <xf numFmtId="164" fontId="32" fillId="6" borderId="2" xfId="2736" applyFont="1" applyFill="1" applyBorder="1" applyAlignment="1">
      <alignment wrapText="1"/>
    </xf>
    <xf numFmtId="164" fontId="6" fillId="6" borderId="2" xfId="1" applyNumberFormat="1" applyFont="1" applyFill="1" applyBorder="1"/>
    <xf numFmtId="164" fontId="27" fillId="21" borderId="4" xfId="2736" applyFont="1" applyFill="1" applyBorder="1" applyAlignment="1">
      <alignment vertical="center"/>
    </xf>
    <xf numFmtId="178" fontId="32" fillId="6" borderId="2" xfId="2736" applyNumberFormat="1" applyFont="1" applyFill="1" applyBorder="1" applyAlignment="1">
      <alignment wrapText="1"/>
    </xf>
    <xf numFmtId="178" fontId="27" fillId="22" borderId="2" xfId="2736" applyNumberFormat="1" applyFont="1" applyFill="1" applyBorder="1" applyAlignment="1">
      <alignment vertical="center"/>
    </xf>
    <xf numFmtId="180" fontId="27" fillId="6" borderId="2" xfId="2736" applyNumberFormat="1" applyFont="1" applyFill="1" applyBorder="1" applyAlignment="1">
      <alignment vertical="center"/>
    </xf>
    <xf numFmtId="180" fontId="27" fillId="3" borderId="2" xfId="2736" applyNumberFormat="1" applyFont="1" applyFill="1" applyBorder="1" applyAlignment="1">
      <alignment vertical="center"/>
    </xf>
    <xf numFmtId="180" fontId="32" fillId="6" borderId="2" xfId="2736" applyNumberFormat="1" applyFont="1" applyFill="1" applyBorder="1" applyAlignment="1">
      <alignment vertical="center"/>
    </xf>
    <xf numFmtId="177" fontId="6" fillId="20" borderId="2" xfId="2736" applyNumberFormat="1" applyFont="1" applyFill="1" applyBorder="1"/>
    <xf numFmtId="177" fontId="28" fillId="20" borderId="2" xfId="2736" applyNumberFormat="1" applyFont="1" applyFill="1" applyBorder="1"/>
    <xf numFmtId="164" fontId="6" fillId="22" borderId="2" xfId="2736" applyFont="1" applyFill="1" applyBorder="1"/>
    <xf numFmtId="164" fontId="28" fillId="20" borderId="2" xfId="2736" applyFont="1" applyFill="1" applyBorder="1"/>
    <xf numFmtId="180" fontId="6" fillId="20" borderId="2" xfId="2736" applyNumberFormat="1" applyFont="1" applyFill="1" applyBorder="1"/>
    <xf numFmtId="180" fontId="6" fillId="22" borderId="2" xfId="2736" applyNumberFormat="1" applyFont="1" applyFill="1" applyBorder="1"/>
    <xf numFmtId="180" fontId="28" fillId="20" borderId="2" xfId="2736" applyNumberFormat="1" applyFont="1" applyFill="1" applyBorder="1"/>
    <xf numFmtId="178" fontId="6" fillId="20" borderId="2" xfId="2736" applyNumberFormat="1" applyFont="1" applyFill="1" applyBorder="1"/>
    <xf numFmtId="178" fontId="6" fillId="22" borderId="2" xfId="2736" applyNumberFormat="1" applyFont="1" applyFill="1" applyBorder="1"/>
    <xf numFmtId="178" fontId="28" fillId="20" borderId="2" xfId="2736" applyNumberFormat="1" applyFont="1" applyFill="1" applyBorder="1"/>
    <xf numFmtId="2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/>
    <xf numFmtId="164" fontId="6" fillId="0" borderId="15" xfId="2736" applyFont="1" applyBorder="1"/>
    <xf numFmtId="178" fontId="6" fillId="0" borderId="15" xfId="2736" applyNumberFormat="1" applyFont="1" applyBorder="1"/>
    <xf numFmtId="180" fontId="6" fillId="0" borderId="15" xfId="2736" applyNumberFormat="1" applyFont="1" applyBorder="1"/>
    <xf numFmtId="179" fontId="27" fillId="21" borderId="2" xfId="2736" applyNumberFormat="1" applyFont="1" applyFill="1" applyBorder="1" applyAlignment="1">
      <alignment vertical="center"/>
    </xf>
    <xf numFmtId="179" fontId="6" fillId="20" borderId="2" xfId="2736" applyNumberFormat="1" applyFont="1" applyFill="1" applyBorder="1"/>
    <xf numFmtId="179" fontId="27" fillId="22" borderId="4" xfId="2736" applyNumberFormat="1" applyFont="1" applyFill="1" applyBorder="1" applyAlignment="1"/>
    <xf numFmtId="179" fontId="6" fillId="22" borderId="2" xfId="2736" applyNumberFormat="1" applyFont="1" applyFill="1" applyBorder="1"/>
    <xf numFmtId="179" fontId="32" fillId="0" borderId="2" xfId="2736" applyNumberFormat="1" applyFont="1" applyFill="1" applyBorder="1" applyAlignment="1">
      <alignment wrapText="1"/>
    </xf>
    <xf numFmtId="179" fontId="32" fillId="21" borderId="2" xfId="2736" applyNumberFormat="1" applyFont="1" applyFill="1" applyBorder="1" applyAlignment="1">
      <alignment wrapText="1"/>
    </xf>
    <xf numFmtId="179" fontId="32" fillId="6" borderId="2" xfId="2736" applyNumberFormat="1" applyFont="1" applyFill="1" applyBorder="1" applyAlignment="1">
      <alignment wrapText="1"/>
    </xf>
    <xf numFmtId="179" fontId="28" fillId="20" borderId="2" xfId="2736" applyNumberFormat="1" applyFont="1" applyFill="1" applyBorder="1"/>
    <xf numFmtId="181" fontId="27" fillId="4" borderId="2" xfId="2736" applyNumberFormat="1" applyFont="1" applyFill="1" applyBorder="1" applyAlignment="1">
      <alignment vertical="center"/>
    </xf>
    <xf numFmtId="1" fontId="30" fillId="4" borderId="2" xfId="1" applyNumberFormat="1" applyFont="1" applyFill="1" applyBorder="1" applyAlignment="1">
      <alignment horizontal="center"/>
    </xf>
    <xf numFmtId="1" fontId="30" fillId="21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1" fontId="30" fillId="20" borderId="2" xfId="1" applyNumberFormat="1" applyFont="1" applyFill="1" applyBorder="1" applyAlignment="1">
      <alignment horizontal="center"/>
    </xf>
    <xf numFmtId="1" fontId="27" fillId="4" borderId="2" xfId="2736" applyNumberFormat="1" applyFont="1" applyFill="1" applyBorder="1" applyAlignment="1">
      <alignment vertical="center"/>
    </xf>
    <xf numFmtId="1" fontId="27" fillId="21" borderId="2" xfId="2736" applyNumberFormat="1" applyFont="1" applyFill="1" applyBorder="1" applyAlignment="1">
      <alignment vertical="center"/>
    </xf>
    <xf numFmtId="1" fontId="6" fillId="6" borderId="2" xfId="2736" applyNumberFormat="1" applyFont="1" applyFill="1" applyBorder="1"/>
    <xf numFmtId="1" fontId="6" fillId="20" borderId="2" xfId="2736" applyNumberFormat="1" applyFont="1" applyFill="1" applyBorder="1"/>
    <xf numFmtId="1" fontId="27" fillId="22" borderId="2" xfId="2736" applyNumberFormat="1" applyFont="1" applyFill="1" applyBorder="1" applyAlignment="1">
      <alignment vertical="center"/>
    </xf>
    <xf numFmtId="1" fontId="27" fillId="22" borderId="4" xfId="2736" applyNumberFormat="1" applyFont="1" applyFill="1" applyBorder="1" applyAlignment="1"/>
    <xf numFmtId="0" fontId="6" fillId="6" borderId="2" xfId="0" applyFont="1" applyFill="1" applyBorder="1" applyAlignment="1">
      <alignment vertical="center" wrapText="1"/>
    </xf>
    <xf numFmtId="0" fontId="6" fillId="20" borderId="2" xfId="0" applyFont="1" applyFill="1" applyBorder="1" applyAlignment="1">
      <alignment vertical="center" wrapText="1"/>
    </xf>
    <xf numFmtId="0" fontId="6" fillId="23" borderId="0" xfId="1" applyFont="1" applyFill="1"/>
    <xf numFmtId="0" fontId="6" fillId="23" borderId="8" xfId="1" applyFont="1" applyFill="1" applyBorder="1"/>
    <xf numFmtId="0" fontId="36" fillId="23" borderId="0" xfId="1" applyFont="1" applyFill="1"/>
    <xf numFmtId="177" fontId="6" fillId="24" borderId="2" xfId="2736" applyNumberFormat="1" applyFont="1" applyFill="1" applyBorder="1"/>
    <xf numFmtId="0" fontId="27" fillId="6" borderId="2" xfId="2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vertical="center"/>
    </xf>
    <xf numFmtId="0" fontId="38" fillId="25" borderId="0" xfId="1" applyFont="1" applyFill="1"/>
    <xf numFmtId="0" fontId="0" fillId="25" borderId="0" xfId="0" applyFill="1"/>
    <xf numFmtId="0" fontId="39" fillId="25" borderId="0" xfId="1" applyFont="1" applyFill="1"/>
    <xf numFmtId="0" fontId="0" fillId="25" borderId="0" xfId="0" applyFill="1" applyBorder="1"/>
    <xf numFmtId="0" fontId="39" fillId="0" borderId="0" xfId="1" applyFont="1" applyBorder="1"/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 horizontal="left" vertical="center" wrapText="1"/>
    </xf>
    <xf numFmtId="0" fontId="28" fillId="6" borderId="2" xfId="1" applyFont="1" applyFill="1" applyBorder="1" applyAlignment="1">
      <alignment horizontal="center" vertical="center" wrapText="1"/>
    </xf>
  </cellXfs>
  <cellStyles count="2737">
    <cellStyle name="Att1" xfId="162"/>
    <cellStyle name="Att1 2" xfId="163"/>
    <cellStyle name="Att1 2 2" xfId="164"/>
    <cellStyle name="Att1 3" xfId="165"/>
    <cellStyle name="Att1 3 2" xfId="166"/>
    <cellStyle name="Att1 3 3" xfId="167"/>
    <cellStyle name="Att1 4" xfId="168"/>
    <cellStyle name="Att1 4 2" xfId="169"/>
    <cellStyle name="Att1 4 3" xfId="170"/>
    <cellStyle name="BM Heading 3" xfId="20"/>
    <cellStyle name="BM Input" xfId="24"/>
    <cellStyle name="Column 4" xfId="26"/>
    <cellStyle name="Comma" xfId="2736" builtinId="3"/>
    <cellStyle name="Comma 10" xfId="2628"/>
    <cellStyle name="Comma 11" xfId="4"/>
    <cellStyle name="Comma 2" xfId="8"/>
    <cellStyle name="Comma 2 10" xfId="172"/>
    <cellStyle name="Comma 2 10 2" xfId="173"/>
    <cellStyle name="Comma 2 10 2 2" xfId="174"/>
    <cellStyle name="Comma 2 10 3" xfId="175"/>
    <cellStyle name="Comma 2 10 4" xfId="176"/>
    <cellStyle name="Comma 2 11" xfId="177"/>
    <cellStyle name="Comma 2 11 2" xfId="178"/>
    <cellStyle name="Comma 2 11 2 2" xfId="179"/>
    <cellStyle name="Comma 2 11 3" xfId="180"/>
    <cellStyle name="Comma 2 11 4" xfId="181"/>
    <cellStyle name="Comma 2 12" xfId="182"/>
    <cellStyle name="Comma 2 12 2" xfId="183"/>
    <cellStyle name="Comma 2 12 2 2" xfId="184"/>
    <cellStyle name="Comma 2 12 3" xfId="185"/>
    <cellStyle name="Comma 2 12 4" xfId="186"/>
    <cellStyle name="Comma 2 13" xfId="187"/>
    <cellStyle name="Comma 2 13 2" xfId="188"/>
    <cellStyle name="Comma 2 13 2 2" xfId="189"/>
    <cellStyle name="Comma 2 13 3" xfId="190"/>
    <cellStyle name="Comma 2 13 4" xfId="191"/>
    <cellStyle name="Comma 2 14" xfId="192"/>
    <cellStyle name="Comma 2 14 2" xfId="193"/>
    <cellStyle name="Comma 2 14 3" xfId="194"/>
    <cellStyle name="Comma 2 15" xfId="195"/>
    <cellStyle name="Comma 2 15 2" xfId="196"/>
    <cellStyle name="Comma 2 16" xfId="197"/>
    <cellStyle name="Comma 2 17" xfId="198"/>
    <cellStyle name="Comma 2 18" xfId="199"/>
    <cellStyle name="Comma 2 19" xfId="2561"/>
    <cellStyle name="Comma 2 2" xfId="21"/>
    <cellStyle name="Comma 2 2 10" xfId="201"/>
    <cellStyle name="Comma 2 2 10 2" xfId="202"/>
    <cellStyle name="Comma 2 2 10 3" xfId="203"/>
    <cellStyle name="Comma 2 2 11" xfId="204"/>
    <cellStyle name="Comma 2 2 11 2" xfId="205"/>
    <cellStyle name="Comma 2 2 12" xfId="206"/>
    <cellStyle name="Comma 2 2 13" xfId="207"/>
    <cellStyle name="Comma 2 2 14" xfId="208"/>
    <cellStyle name="Comma 2 2 15" xfId="2567"/>
    <cellStyle name="Comma 2 2 16" xfId="2630"/>
    <cellStyle name="Comma 2 2 17" xfId="200"/>
    <cellStyle name="Comma 2 2 2" xfId="38"/>
    <cellStyle name="Comma 2 2 2 10" xfId="210"/>
    <cellStyle name="Comma 2 2 2 11" xfId="2572"/>
    <cellStyle name="Comma 2 2 2 12" xfId="2633"/>
    <cellStyle name="Comma 2 2 2 13" xfId="209"/>
    <cellStyle name="Comma 2 2 2 2" xfId="62"/>
    <cellStyle name="Comma 2 2 2 2 10" xfId="2580"/>
    <cellStyle name="Comma 2 2 2 2 11" xfId="2640"/>
    <cellStyle name="Comma 2 2 2 2 12" xfId="211"/>
    <cellStyle name="Comma 2 2 2 2 2" xfId="75"/>
    <cellStyle name="Comma 2 2 2 2 2 2" xfId="104"/>
    <cellStyle name="Comma 2 2 2 2 2 2 2" xfId="158"/>
    <cellStyle name="Comma 2 2 2 2 2 2 2 2" xfId="2734"/>
    <cellStyle name="Comma 2 2 2 2 2 2 2 3" xfId="214"/>
    <cellStyle name="Comma 2 2 2 2 2 2 3" xfId="2621"/>
    <cellStyle name="Comma 2 2 2 2 2 2 4" xfId="2680"/>
    <cellStyle name="Comma 2 2 2 2 2 2 5" xfId="213"/>
    <cellStyle name="Comma 2 2 2 2 2 3" xfId="131"/>
    <cellStyle name="Comma 2 2 2 2 2 3 2" xfId="2707"/>
    <cellStyle name="Comma 2 2 2 2 2 3 3" xfId="215"/>
    <cellStyle name="Comma 2 2 2 2 2 4" xfId="216"/>
    <cellStyle name="Comma 2 2 2 2 2 5" xfId="2593"/>
    <cellStyle name="Comma 2 2 2 2 2 6" xfId="2653"/>
    <cellStyle name="Comma 2 2 2 2 2 7" xfId="212"/>
    <cellStyle name="Comma 2 2 2 2 3" xfId="91"/>
    <cellStyle name="Comma 2 2 2 2 3 2" xfId="145"/>
    <cellStyle name="Comma 2 2 2 2 3 2 2" xfId="219"/>
    <cellStyle name="Comma 2 2 2 2 3 2 3" xfId="2721"/>
    <cellStyle name="Comma 2 2 2 2 3 2 4" xfId="218"/>
    <cellStyle name="Comma 2 2 2 2 3 3" xfId="220"/>
    <cellStyle name="Comma 2 2 2 2 3 4" xfId="221"/>
    <cellStyle name="Comma 2 2 2 2 3 5" xfId="2608"/>
    <cellStyle name="Comma 2 2 2 2 3 6" xfId="2667"/>
    <cellStyle name="Comma 2 2 2 2 3 7" xfId="217"/>
    <cellStyle name="Comma 2 2 2 2 4" xfId="118"/>
    <cellStyle name="Comma 2 2 2 2 4 2" xfId="223"/>
    <cellStyle name="Comma 2 2 2 2 4 2 2" xfId="224"/>
    <cellStyle name="Comma 2 2 2 2 4 3" xfId="225"/>
    <cellStyle name="Comma 2 2 2 2 4 4" xfId="226"/>
    <cellStyle name="Comma 2 2 2 2 4 5" xfId="2694"/>
    <cellStyle name="Comma 2 2 2 2 4 6" xfId="222"/>
    <cellStyle name="Comma 2 2 2 2 5" xfId="227"/>
    <cellStyle name="Comma 2 2 2 2 5 2" xfId="228"/>
    <cellStyle name="Comma 2 2 2 2 5 2 2" xfId="229"/>
    <cellStyle name="Comma 2 2 2 2 5 3" xfId="230"/>
    <cellStyle name="Comma 2 2 2 2 5 4" xfId="231"/>
    <cellStyle name="Comma 2 2 2 2 6" xfId="232"/>
    <cellStyle name="Comma 2 2 2 2 6 2" xfId="233"/>
    <cellStyle name="Comma 2 2 2 2 6 3" xfId="234"/>
    <cellStyle name="Comma 2 2 2 2 7" xfId="235"/>
    <cellStyle name="Comma 2 2 2 2 7 2" xfId="236"/>
    <cellStyle name="Comma 2 2 2 2 8" xfId="237"/>
    <cellStyle name="Comma 2 2 2 2 9" xfId="238"/>
    <cellStyle name="Comma 2 2 2 3" xfId="68"/>
    <cellStyle name="Comma 2 2 2 3 2" xfId="97"/>
    <cellStyle name="Comma 2 2 2 3 2 2" xfId="151"/>
    <cellStyle name="Comma 2 2 2 3 2 2 2" xfId="2727"/>
    <cellStyle name="Comma 2 2 2 3 2 2 3" xfId="241"/>
    <cellStyle name="Comma 2 2 2 3 2 3" xfId="2614"/>
    <cellStyle name="Comma 2 2 2 3 2 4" xfId="2673"/>
    <cellStyle name="Comma 2 2 2 3 2 5" xfId="240"/>
    <cellStyle name="Comma 2 2 2 3 3" xfId="124"/>
    <cellStyle name="Comma 2 2 2 3 3 2" xfId="2700"/>
    <cellStyle name="Comma 2 2 2 3 3 3" xfId="242"/>
    <cellStyle name="Comma 2 2 2 3 4" xfId="243"/>
    <cellStyle name="Comma 2 2 2 3 5" xfId="2586"/>
    <cellStyle name="Comma 2 2 2 3 6" xfId="2646"/>
    <cellStyle name="Comma 2 2 2 3 7" xfId="239"/>
    <cellStyle name="Comma 2 2 2 4" xfId="84"/>
    <cellStyle name="Comma 2 2 2 4 2" xfId="138"/>
    <cellStyle name="Comma 2 2 2 4 2 2" xfId="246"/>
    <cellStyle name="Comma 2 2 2 4 2 3" xfId="2714"/>
    <cellStyle name="Comma 2 2 2 4 2 4" xfId="245"/>
    <cellStyle name="Comma 2 2 2 4 3" xfId="247"/>
    <cellStyle name="Comma 2 2 2 4 4" xfId="248"/>
    <cellStyle name="Comma 2 2 2 4 5" xfId="2601"/>
    <cellStyle name="Comma 2 2 2 4 6" xfId="2660"/>
    <cellStyle name="Comma 2 2 2 4 7" xfId="244"/>
    <cellStyle name="Comma 2 2 2 5" xfId="111"/>
    <cellStyle name="Comma 2 2 2 5 2" xfId="250"/>
    <cellStyle name="Comma 2 2 2 5 2 2" xfId="251"/>
    <cellStyle name="Comma 2 2 2 5 3" xfId="252"/>
    <cellStyle name="Comma 2 2 2 5 4" xfId="253"/>
    <cellStyle name="Comma 2 2 2 5 5" xfId="2687"/>
    <cellStyle name="Comma 2 2 2 5 6" xfId="249"/>
    <cellStyle name="Comma 2 2 2 6" xfId="254"/>
    <cellStyle name="Comma 2 2 2 6 2" xfId="255"/>
    <cellStyle name="Comma 2 2 2 6 2 2" xfId="256"/>
    <cellStyle name="Comma 2 2 2 6 3" xfId="257"/>
    <cellStyle name="Comma 2 2 2 6 4" xfId="258"/>
    <cellStyle name="Comma 2 2 2 7" xfId="259"/>
    <cellStyle name="Comma 2 2 2 7 2" xfId="260"/>
    <cellStyle name="Comma 2 2 2 7 3" xfId="261"/>
    <cellStyle name="Comma 2 2 2 8" xfId="262"/>
    <cellStyle name="Comma 2 2 2 8 2" xfId="263"/>
    <cellStyle name="Comma 2 2 2 9" xfId="264"/>
    <cellStyle name="Comma 2 2 3" xfId="59"/>
    <cellStyle name="Comma 2 2 3 10" xfId="266"/>
    <cellStyle name="Comma 2 2 3 11" xfId="2577"/>
    <cellStyle name="Comma 2 2 3 12" xfId="2637"/>
    <cellStyle name="Comma 2 2 3 13" xfId="265"/>
    <cellStyle name="Comma 2 2 3 2" xfId="72"/>
    <cellStyle name="Comma 2 2 3 2 10" xfId="2590"/>
    <cellStyle name="Comma 2 2 3 2 11" xfId="2650"/>
    <cellStyle name="Comma 2 2 3 2 12" xfId="267"/>
    <cellStyle name="Comma 2 2 3 2 2" xfId="101"/>
    <cellStyle name="Comma 2 2 3 2 2 2" xfId="155"/>
    <cellStyle name="Comma 2 2 3 2 2 2 2" xfId="270"/>
    <cellStyle name="Comma 2 2 3 2 2 2 3" xfId="2731"/>
    <cellStyle name="Comma 2 2 3 2 2 2 4" xfId="269"/>
    <cellStyle name="Comma 2 2 3 2 2 3" xfId="271"/>
    <cellStyle name="Comma 2 2 3 2 2 4" xfId="272"/>
    <cellStyle name="Comma 2 2 3 2 2 5" xfId="2618"/>
    <cellStyle name="Comma 2 2 3 2 2 6" xfId="2677"/>
    <cellStyle name="Comma 2 2 3 2 2 7" xfId="268"/>
    <cellStyle name="Comma 2 2 3 2 3" xfId="128"/>
    <cellStyle name="Comma 2 2 3 2 3 2" xfId="274"/>
    <cellStyle name="Comma 2 2 3 2 3 2 2" xfId="275"/>
    <cellStyle name="Comma 2 2 3 2 3 3" xfId="276"/>
    <cellStyle name="Comma 2 2 3 2 3 4" xfId="277"/>
    <cellStyle name="Comma 2 2 3 2 3 5" xfId="2704"/>
    <cellStyle name="Comma 2 2 3 2 3 6" xfId="273"/>
    <cellStyle name="Comma 2 2 3 2 4" xfId="278"/>
    <cellStyle name="Comma 2 2 3 2 4 2" xfId="279"/>
    <cellStyle name="Comma 2 2 3 2 4 2 2" xfId="280"/>
    <cellStyle name="Comma 2 2 3 2 4 3" xfId="281"/>
    <cellStyle name="Comma 2 2 3 2 4 4" xfId="282"/>
    <cellStyle name="Comma 2 2 3 2 5" xfId="283"/>
    <cellStyle name="Comma 2 2 3 2 5 2" xfId="284"/>
    <cellStyle name="Comma 2 2 3 2 5 2 2" xfId="285"/>
    <cellStyle name="Comma 2 2 3 2 5 3" xfId="286"/>
    <cellStyle name="Comma 2 2 3 2 5 4" xfId="287"/>
    <cellStyle name="Comma 2 2 3 2 6" xfId="288"/>
    <cellStyle name="Comma 2 2 3 2 6 2" xfId="289"/>
    <cellStyle name="Comma 2 2 3 2 6 3" xfId="290"/>
    <cellStyle name="Comma 2 2 3 2 7" xfId="291"/>
    <cellStyle name="Comma 2 2 3 2 7 2" xfId="292"/>
    <cellStyle name="Comma 2 2 3 2 8" xfId="293"/>
    <cellStyle name="Comma 2 2 3 2 9" xfId="294"/>
    <cellStyle name="Comma 2 2 3 3" xfId="88"/>
    <cellStyle name="Comma 2 2 3 3 2" xfId="142"/>
    <cellStyle name="Comma 2 2 3 3 2 2" xfId="297"/>
    <cellStyle name="Comma 2 2 3 3 2 3" xfId="2718"/>
    <cellStyle name="Comma 2 2 3 3 2 4" xfId="296"/>
    <cellStyle name="Comma 2 2 3 3 3" xfId="298"/>
    <cellStyle name="Comma 2 2 3 3 4" xfId="299"/>
    <cellStyle name="Comma 2 2 3 3 5" xfId="2605"/>
    <cellStyle name="Comma 2 2 3 3 6" xfId="2664"/>
    <cellStyle name="Comma 2 2 3 3 7" xfId="295"/>
    <cellStyle name="Comma 2 2 3 4" xfId="115"/>
    <cellStyle name="Comma 2 2 3 4 2" xfId="301"/>
    <cellStyle name="Comma 2 2 3 4 2 2" xfId="302"/>
    <cellStyle name="Comma 2 2 3 4 3" xfId="303"/>
    <cellStyle name="Comma 2 2 3 4 4" xfId="304"/>
    <cellStyle name="Comma 2 2 3 4 5" xfId="2691"/>
    <cellStyle name="Comma 2 2 3 4 6" xfId="300"/>
    <cellStyle name="Comma 2 2 3 5" xfId="305"/>
    <cellStyle name="Comma 2 2 3 5 2" xfId="306"/>
    <cellStyle name="Comma 2 2 3 5 2 2" xfId="307"/>
    <cellStyle name="Comma 2 2 3 5 3" xfId="308"/>
    <cellStyle name="Comma 2 2 3 5 4" xfId="309"/>
    <cellStyle name="Comma 2 2 3 6" xfId="310"/>
    <cellStyle name="Comma 2 2 3 6 2" xfId="311"/>
    <cellStyle name="Comma 2 2 3 6 2 2" xfId="312"/>
    <cellStyle name="Comma 2 2 3 6 3" xfId="313"/>
    <cellStyle name="Comma 2 2 3 6 4" xfId="314"/>
    <cellStyle name="Comma 2 2 3 7" xfId="315"/>
    <cellStyle name="Comma 2 2 3 7 2" xfId="316"/>
    <cellStyle name="Comma 2 2 3 7 3" xfId="317"/>
    <cellStyle name="Comma 2 2 3 8" xfId="318"/>
    <cellStyle name="Comma 2 2 3 8 2" xfId="319"/>
    <cellStyle name="Comma 2 2 3 9" xfId="320"/>
    <cellStyle name="Comma 2 2 4" xfId="65"/>
    <cellStyle name="Comma 2 2 4 10" xfId="322"/>
    <cellStyle name="Comma 2 2 4 11" xfId="2583"/>
    <cellStyle name="Comma 2 2 4 12" xfId="2643"/>
    <cellStyle name="Comma 2 2 4 13" xfId="321"/>
    <cellStyle name="Comma 2 2 4 2" xfId="94"/>
    <cellStyle name="Comma 2 2 4 2 10" xfId="2611"/>
    <cellStyle name="Comma 2 2 4 2 11" xfId="2670"/>
    <cellStyle name="Comma 2 2 4 2 12" xfId="323"/>
    <cellStyle name="Comma 2 2 4 2 2" xfId="148"/>
    <cellStyle name="Comma 2 2 4 2 2 2" xfId="325"/>
    <cellStyle name="Comma 2 2 4 2 2 2 2" xfId="326"/>
    <cellStyle name="Comma 2 2 4 2 2 3" xfId="327"/>
    <cellStyle name="Comma 2 2 4 2 2 4" xfId="328"/>
    <cellStyle name="Comma 2 2 4 2 2 5" xfId="2724"/>
    <cellStyle name="Comma 2 2 4 2 2 6" xfId="324"/>
    <cellStyle name="Comma 2 2 4 2 3" xfId="329"/>
    <cellStyle name="Comma 2 2 4 2 3 2" xfId="330"/>
    <cellStyle name="Comma 2 2 4 2 3 2 2" xfId="331"/>
    <cellStyle name="Comma 2 2 4 2 3 3" xfId="332"/>
    <cellStyle name="Comma 2 2 4 2 3 4" xfId="333"/>
    <cellStyle name="Comma 2 2 4 2 4" xfId="334"/>
    <cellStyle name="Comma 2 2 4 2 4 2" xfId="335"/>
    <cellStyle name="Comma 2 2 4 2 4 2 2" xfId="336"/>
    <cellStyle name="Comma 2 2 4 2 4 3" xfId="337"/>
    <cellStyle name="Comma 2 2 4 2 4 4" xfId="338"/>
    <cellStyle name="Comma 2 2 4 2 5" xfId="339"/>
    <cellStyle name="Comma 2 2 4 2 5 2" xfId="340"/>
    <cellStyle name="Comma 2 2 4 2 5 2 2" xfId="341"/>
    <cellStyle name="Comma 2 2 4 2 5 3" xfId="342"/>
    <cellStyle name="Comma 2 2 4 2 5 4" xfId="343"/>
    <cellStyle name="Comma 2 2 4 2 6" xfId="344"/>
    <cellStyle name="Comma 2 2 4 2 6 2" xfId="345"/>
    <cellStyle name="Comma 2 2 4 2 6 3" xfId="346"/>
    <cellStyle name="Comma 2 2 4 2 7" xfId="347"/>
    <cellStyle name="Comma 2 2 4 2 7 2" xfId="348"/>
    <cellStyle name="Comma 2 2 4 2 8" xfId="349"/>
    <cellStyle name="Comma 2 2 4 2 9" xfId="350"/>
    <cellStyle name="Comma 2 2 4 3" xfId="121"/>
    <cellStyle name="Comma 2 2 4 3 2" xfId="352"/>
    <cellStyle name="Comma 2 2 4 3 2 2" xfId="353"/>
    <cellStyle name="Comma 2 2 4 3 3" xfId="354"/>
    <cellStyle name="Comma 2 2 4 3 4" xfId="355"/>
    <cellStyle name="Comma 2 2 4 3 5" xfId="2697"/>
    <cellStyle name="Comma 2 2 4 3 6" xfId="351"/>
    <cellStyle name="Comma 2 2 4 4" xfId="356"/>
    <cellStyle name="Comma 2 2 4 4 2" xfId="357"/>
    <cellStyle name="Comma 2 2 4 4 2 2" xfId="358"/>
    <cellStyle name="Comma 2 2 4 4 3" xfId="359"/>
    <cellStyle name="Comma 2 2 4 4 4" xfId="360"/>
    <cellStyle name="Comma 2 2 4 5" xfId="361"/>
    <cellStyle name="Comma 2 2 4 5 2" xfId="362"/>
    <cellStyle name="Comma 2 2 4 5 2 2" xfId="363"/>
    <cellStyle name="Comma 2 2 4 5 3" xfId="364"/>
    <cellStyle name="Comma 2 2 4 5 4" xfId="365"/>
    <cellStyle name="Comma 2 2 4 6" xfId="366"/>
    <cellStyle name="Comma 2 2 4 6 2" xfId="367"/>
    <cellStyle name="Comma 2 2 4 6 2 2" xfId="368"/>
    <cellStyle name="Comma 2 2 4 6 3" xfId="369"/>
    <cellStyle name="Comma 2 2 4 6 4" xfId="370"/>
    <cellStyle name="Comma 2 2 4 7" xfId="371"/>
    <cellStyle name="Comma 2 2 4 7 2" xfId="372"/>
    <cellStyle name="Comma 2 2 4 7 3" xfId="373"/>
    <cellStyle name="Comma 2 2 4 8" xfId="374"/>
    <cellStyle name="Comma 2 2 4 8 2" xfId="375"/>
    <cellStyle name="Comma 2 2 4 9" xfId="376"/>
    <cellStyle name="Comma 2 2 5" xfId="81"/>
    <cellStyle name="Comma 2 2 5 10" xfId="2598"/>
    <cellStyle name="Comma 2 2 5 11" xfId="2657"/>
    <cellStyle name="Comma 2 2 5 12" xfId="377"/>
    <cellStyle name="Comma 2 2 5 2" xfId="135"/>
    <cellStyle name="Comma 2 2 5 2 2" xfId="379"/>
    <cellStyle name="Comma 2 2 5 2 2 2" xfId="380"/>
    <cellStyle name="Comma 2 2 5 2 3" xfId="381"/>
    <cellStyle name="Comma 2 2 5 2 4" xfId="382"/>
    <cellStyle name="Comma 2 2 5 2 5" xfId="2711"/>
    <cellStyle name="Comma 2 2 5 2 6" xfId="378"/>
    <cellStyle name="Comma 2 2 5 3" xfId="383"/>
    <cellStyle name="Comma 2 2 5 3 2" xfId="384"/>
    <cellStyle name="Comma 2 2 5 3 2 2" xfId="385"/>
    <cellStyle name="Comma 2 2 5 3 3" xfId="386"/>
    <cellStyle name="Comma 2 2 5 3 4" xfId="387"/>
    <cellStyle name="Comma 2 2 5 4" xfId="388"/>
    <cellStyle name="Comma 2 2 5 4 2" xfId="389"/>
    <cellStyle name="Comma 2 2 5 4 2 2" xfId="390"/>
    <cellStyle name="Comma 2 2 5 4 3" xfId="391"/>
    <cellStyle name="Comma 2 2 5 4 4" xfId="392"/>
    <cellStyle name="Comma 2 2 5 5" xfId="393"/>
    <cellStyle name="Comma 2 2 5 5 2" xfId="394"/>
    <cellStyle name="Comma 2 2 5 5 2 2" xfId="395"/>
    <cellStyle name="Comma 2 2 5 5 3" xfId="396"/>
    <cellStyle name="Comma 2 2 5 5 4" xfId="397"/>
    <cellStyle name="Comma 2 2 5 6" xfId="398"/>
    <cellStyle name="Comma 2 2 5 6 2" xfId="399"/>
    <cellStyle name="Comma 2 2 5 6 3" xfId="400"/>
    <cellStyle name="Comma 2 2 5 7" xfId="401"/>
    <cellStyle name="Comma 2 2 5 7 2" xfId="402"/>
    <cellStyle name="Comma 2 2 5 8" xfId="403"/>
    <cellStyle name="Comma 2 2 5 9" xfId="404"/>
    <cellStyle name="Comma 2 2 6" xfId="108"/>
    <cellStyle name="Comma 2 2 6 2" xfId="406"/>
    <cellStyle name="Comma 2 2 6 2 2" xfId="407"/>
    <cellStyle name="Comma 2 2 6 3" xfId="408"/>
    <cellStyle name="Comma 2 2 6 4" xfId="409"/>
    <cellStyle name="Comma 2 2 6 5" xfId="2684"/>
    <cellStyle name="Comma 2 2 6 6" xfId="405"/>
    <cellStyle name="Comma 2 2 7" xfId="410"/>
    <cellStyle name="Comma 2 2 7 2" xfId="411"/>
    <cellStyle name="Comma 2 2 7 2 2" xfId="412"/>
    <cellStyle name="Comma 2 2 7 3" xfId="413"/>
    <cellStyle name="Comma 2 2 7 4" xfId="414"/>
    <cellStyle name="Comma 2 2 8" xfId="415"/>
    <cellStyle name="Comma 2 2 8 2" xfId="416"/>
    <cellStyle name="Comma 2 2 8 2 2" xfId="417"/>
    <cellStyle name="Comma 2 2 8 3" xfId="418"/>
    <cellStyle name="Comma 2 2 8 4" xfId="419"/>
    <cellStyle name="Comma 2 2 9" xfId="420"/>
    <cellStyle name="Comma 2 2 9 2" xfId="421"/>
    <cellStyle name="Comma 2 2 9 2 2" xfId="422"/>
    <cellStyle name="Comma 2 2 9 3" xfId="423"/>
    <cellStyle name="Comma 2 2 9 4" xfId="424"/>
    <cellStyle name="Comma 2 20" xfId="2629"/>
    <cellStyle name="Comma 2 21" xfId="171"/>
    <cellStyle name="Comma 2 3" xfId="37"/>
    <cellStyle name="Comma 2 3 10" xfId="426"/>
    <cellStyle name="Comma 2 3 10 2" xfId="427"/>
    <cellStyle name="Comma 2 3 10 3" xfId="428"/>
    <cellStyle name="Comma 2 3 11" xfId="429"/>
    <cellStyle name="Comma 2 3 11 2" xfId="430"/>
    <cellStyle name="Comma 2 3 12" xfId="431"/>
    <cellStyle name="Comma 2 3 13" xfId="432"/>
    <cellStyle name="Comma 2 3 14" xfId="2571"/>
    <cellStyle name="Comma 2 3 15" xfId="2632"/>
    <cellStyle name="Comma 2 3 16" xfId="425"/>
    <cellStyle name="Comma 2 3 2" xfId="61"/>
    <cellStyle name="Comma 2 3 2 10" xfId="434"/>
    <cellStyle name="Comma 2 3 2 11" xfId="2579"/>
    <cellStyle name="Comma 2 3 2 12" xfId="2639"/>
    <cellStyle name="Comma 2 3 2 13" xfId="433"/>
    <cellStyle name="Comma 2 3 2 2" xfId="74"/>
    <cellStyle name="Comma 2 3 2 2 10" xfId="2592"/>
    <cellStyle name="Comma 2 3 2 2 11" xfId="2652"/>
    <cellStyle name="Comma 2 3 2 2 12" xfId="435"/>
    <cellStyle name="Comma 2 3 2 2 2" xfId="103"/>
    <cellStyle name="Comma 2 3 2 2 2 2" xfId="157"/>
    <cellStyle name="Comma 2 3 2 2 2 2 2" xfId="438"/>
    <cellStyle name="Comma 2 3 2 2 2 2 3" xfId="2733"/>
    <cellStyle name="Comma 2 3 2 2 2 2 4" xfId="437"/>
    <cellStyle name="Comma 2 3 2 2 2 3" xfId="439"/>
    <cellStyle name="Comma 2 3 2 2 2 4" xfId="440"/>
    <cellStyle name="Comma 2 3 2 2 2 5" xfId="2620"/>
    <cellStyle name="Comma 2 3 2 2 2 6" xfId="2679"/>
    <cellStyle name="Comma 2 3 2 2 2 7" xfId="436"/>
    <cellStyle name="Comma 2 3 2 2 3" xfId="130"/>
    <cellStyle name="Comma 2 3 2 2 3 2" xfId="442"/>
    <cellStyle name="Comma 2 3 2 2 3 2 2" xfId="443"/>
    <cellStyle name="Comma 2 3 2 2 3 3" xfId="444"/>
    <cellStyle name="Comma 2 3 2 2 3 4" xfId="445"/>
    <cellStyle name="Comma 2 3 2 2 3 5" xfId="2706"/>
    <cellStyle name="Comma 2 3 2 2 3 6" xfId="441"/>
    <cellStyle name="Comma 2 3 2 2 4" xfId="446"/>
    <cellStyle name="Comma 2 3 2 2 4 2" xfId="447"/>
    <cellStyle name="Comma 2 3 2 2 4 2 2" xfId="448"/>
    <cellStyle name="Comma 2 3 2 2 4 3" xfId="449"/>
    <cellStyle name="Comma 2 3 2 2 4 4" xfId="450"/>
    <cellStyle name="Comma 2 3 2 2 5" xfId="451"/>
    <cellStyle name="Comma 2 3 2 2 5 2" xfId="452"/>
    <cellStyle name="Comma 2 3 2 2 5 2 2" xfId="453"/>
    <cellStyle name="Comma 2 3 2 2 5 3" xfId="454"/>
    <cellStyle name="Comma 2 3 2 2 5 4" xfId="455"/>
    <cellStyle name="Comma 2 3 2 2 6" xfId="456"/>
    <cellStyle name="Comma 2 3 2 2 6 2" xfId="457"/>
    <cellStyle name="Comma 2 3 2 2 6 3" xfId="458"/>
    <cellStyle name="Comma 2 3 2 2 7" xfId="459"/>
    <cellStyle name="Comma 2 3 2 2 7 2" xfId="460"/>
    <cellStyle name="Comma 2 3 2 2 8" xfId="461"/>
    <cellStyle name="Comma 2 3 2 2 9" xfId="462"/>
    <cellStyle name="Comma 2 3 2 3" xfId="90"/>
    <cellStyle name="Comma 2 3 2 3 2" xfId="144"/>
    <cellStyle name="Comma 2 3 2 3 2 2" xfId="465"/>
    <cellStyle name="Comma 2 3 2 3 2 3" xfId="2720"/>
    <cellStyle name="Comma 2 3 2 3 2 4" xfId="464"/>
    <cellStyle name="Comma 2 3 2 3 3" xfId="466"/>
    <cellStyle name="Comma 2 3 2 3 4" xfId="467"/>
    <cellStyle name="Comma 2 3 2 3 5" xfId="2607"/>
    <cellStyle name="Comma 2 3 2 3 6" xfId="2666"/>
    <cellStyle name="Comma 2 3 2 3 7" xfId="463"/>
    <cellStyle name="Comma 2 3 2 4" xfId="117"/>
    <cellStyle name="Comma 2 3 2 4 2" xfId="469"/>
    <cellStyle name="Comma 2 3 2 4 2 2" xfId="470"/>
    <cellStyle name="Comma 2 3 2 4 3" xfId="471"/>
    <cellStyle name="Comma 2 3 2 4 4" xfId="472"/>
    <cellStyle name="Comma 2 3 2 4 5" xfId="2693"/>
    <cellStyle name="Comma 2 3 2 4 6" xfId="468"/>
    <cellStyle name="Comma 2 3 2 5" xfId="473"/>
    <cellStyle name="Comma 2 3 2 5 2" xfId="474"/>
    <cellStyle name="Comma 2 3 2 5 2 2" xfId="475"/>
    <cellStyle name="Comma 2 3 2 5 3" xfId="476"/>
    <cellStyle name="Comma 2 3 2 5 4" xfId="477"/>
    <cellStyle name="Comma 2 3 2 6" xfId="478"/>
    <cellStyle name="Comma 2 3 2 6 2" xfId="479"/>
    <cellStyle name="Comma 2 3 2 6 2 2" xfId="480"/>
    <cellStyle name="Comma 2 3 2 6 3" xfId="481"/>
    <cellStyle name="Comma 2 3 2 6 4" xfId="482"/>
    <cellStyle name="Comma 2 3 2 7" xfId="483"/>
    <cellStyle name="Comma 2 3 2 7 2" xfId="484"/>
    <cellStyle name="Comma 2 3 2 7 3" xfId="485"/>
    <cellStyle name="Comma 2 3 2 8" xfId="486"/>
    <cellStyle name="Comma 2 3 2 8 2" xfId="487"/>
    <cellStyle name="Comma 2 3 2 9" xfId="488"/>
    <cellStyle name="Comma 2 3 3" xfId="67"/>
    <cellStyle name="Comma 2 3 3 10" xfId="490"/>
    <cellStyle name="Comma 2 3 3 11" xfId="2585"/>
    <cellStyle name="Comma 2 3 3 12" xfId="2645"/>
    <cellStyle name="Comma 2 3 3 13" xfId="489"/>
    <cellStyle name="Comma 2 3 3 2" xfId="96"/>
    <cellStyle name="Comma 2 3 3 2 10" xfId="2613"/>
    <cellStyle name="Comma 2 3 3 2 11" xfId="2672"/>
    <cellStyle name="Comma 2 3 3 2 12" xfId="491"/>
    <cellStyle name="Comma 2 3 3 2 2" xfId="150"/>
    <cellStyle name="Comma 2 3 3 2 2 2" xfId="493"/>
    <cellStyle name="Comma 2 3 3 2 2 2 2" xfId="494"/>
    <cellStyle name="Comma 2 3 3 2 2 3" xfId="495"/>
    <cellStyle name="Comma 2 3 3 2 2 4" xfId="496"/>
    <cellStyle name="Comma 2 3 3 2 2 5" xfId="2726"/>
    <cellStyle name="Comma 2 3 3 2 2 6" xfId="492"/>
    <cellStyle name="Comma 2 3 3 2 3" xfId="497"/>
    <cellStyle name="Comma 2 3 3 2 3 2" xfId="498"/>
    <cellStyle name="Comma 2 3 3 2 3 2 2" xfId="499"/>
    <cellStyle name="Comma 2 3 3 2 3 3" xfId="500"/>
    <cellStyle name="Comma 2 3 3 2 3 4" xfId="501"/>
    <cellStyle name="Comma 2 3 3 2 4" xfId="502"/>
    <cellStyle name="Comma 2 3 3 2 4 2" xfId="503"/>
    <cellStyle name="Comma 2 3 3 2 4 2 2" xfId="504"/>
    <cellStyle name="Comma 2 3 3 2 4 3" xfId="505"/>
    <cellStyle name="Comma 2 3 3 2 4 4" xfId="506"/>
    <cellStyle name="Comma 2 3 3 2 5" xfId="507"/>
    <cellStyle name="Comma 2 3 3 2 5 2" xfId="508"/>
    <cellStyle name="Comma 2 3 3 2 5 2 2" xfId="509"/>
    <cellStyle name="Comma 2 3 3 2 5 3" xfId="510"/>
    <cellStyle name="Comma 2 3 3 2 5 4" xfId="511"/>
    <cellStyle name="Comma 2 3 3 2 6" xfId="512"/>
    <cellStyle name="Comma 2 3 3 2 6 2" xfId="513"/>
    <cellStyle name="Comma 2 3 3 2 6 3" xfId="514"/>
    <cellStyle name="Comma 2 3 3 2 7" xfId="515"/>
    <cellStyle name="Comma 2 3 3 2 7 2" xfId="516"/>
    <cellStyle name="Comma 2 3 3 2 8" xfId="517"/>
    <cellStyle name="Comma 2 3 3 2 9" xfId="518"/>
    <cellStyle name="Comma 2 3 3 3" xfId="123"/>
    <cellStyle name="Comma 2 3 3 3 2" xfId="520"/>
    <cellStyle name="Comma 2 3 3 3 2 2" xfId="521"/>
    <cellStyle name="Comma 2 3 3 3 3" xfId="522"/>
    <cellStyle name="Comma 2 3 3 3 4" xfId="523"/>
    <cellStyle name="Comma 2 3 3 3 5" xfId="2699"/>
    <cellStyle name="Comma 2 3 3 3 6" xfId="519"/>
    <cellStyle name="Comma 2 3 3 4" xfId="524"/>
    <cellStyle name="Comma 2 3 3 4 2" xfId="525"/>
    <cellStyle name="Comma 2 3 3 4 2 2" xfId="526"/>
    <cellStyle name="Comma 2 3 3 4 3" xfId="527"/>
    <cellStyle name="Comma 2 3 3 4 4" xfId="528"/>
    <cellStyle name="Comma 2 3 3 5" xfId="529"/>
    <cellStyle name="Comma 2 3 3 5 2" xfId="530"/>
    <cellStyle name="Comma 2 3 3 5 2 2" xfId="531"/>
    <cellStyle name="Comma 2 3 3 5 3" xfId="532"/>
    <cellStyle name="Comma 2 3 3 5 4" xfId="533"/>
    <cellStyle name="Comma 2 3 3 6" xfId="534"/>
    <cellStyle name="Comma 2 3 3 6 2" xfId="535"/>
    <cellStyle name="Comma 2 3 3 6 2 2" xfId="536"/>
    <cellStyle name="Comma 2 3 3 6 3" xfId="537"/>
    <cellStyle name="Comma 2 3 3 6 4" xfId="538"/>
    <cellStyle name="Comma 2 3 3 7" xfId="539"/>
    <cellStyle name="Comma 2 3 3 7 2" xfId="540"/>
    <cellStyle name="Comma 2 3 3 7 3" xfId="541"/>
    <cellStyle name="Comma 2 3 3 8" xfId="542"/>
    <cellStyle name="Comma 2 3 3 8 2" xfId="543"/>
    <cellStyle name="Comma 2 3 3 9" xfId="544"/>
    <cellStyle name="Comma 2 3 4" xfId="83"/>
    <cellStyle name="Comma 2 3 4 10" xfId="546"/>
    <cellStyle name="Comma 2 3 4 11" xfId="2600"/>
    <cellStyle name="Comma 2 3 4 12" xfId="2659"/>
    <cellStyle name="Comma 2 3 4 13" xfId="545"/>
    <cellStyle name="Comma 2 3 4 2" xfId="137"/>
    <cellStyle name="Comma 2 3 4 2 10" xfId="2713"/>
    <cellStyle name="Comma 2 3 4 2 11" xfId="547"/>
    <cellStyle name="Comma 2 3 4 2 2" xfId="548"/>
    <cellStyle name="Comma 2 3 4 2 2 2" xfId="549"/>
    <cellStyle name="Comma 2 3 4 2 2 2 2" xfId="550"/>
    <cellStyle name="Comma 2 3 4 2 2 3" xfId="551"/>
    <cellStyle name="Comma 2 3 4 2 2 4" xfId="552"/>
    <cellStyle name="Comma 2 3 4 2 3" xfId="553"/>
    <cellStyle name="Comma 2 3 4 2 3 2" xfId="554"/>
    <cellStyle name="Comma 2 3 4 2 3 2 2" xfId="555"/>
    <cellStyle name="Comma 2 3 4 2 3 3" xfId="556"/>
    <cellStyle name="Comma 2 3 4 2 3 4" xfId="557"/>
    <cellStyle name="Comma 2 3 4 2 4" xfId="558"/>
    <cellStyle name="Comma 2 3 4 2 4 2" xfId="559"/>
    <cellStyle name="Comma 2 3 4 2 4 2 2" xfId="560"/>
    <cellStyle name="Comma 2 3 4 2 4 3" xfId="561"/>
    <cellStyle name="Comma 2 3 4 2 4 4" xfId="562"/>
    <cellStyle name="Comma 2 3 4 2 5" xfId="563"/>
    <cellStyle name="Comma 2 3 4 2 5 2" xfId="564"/>
    <cellStyle name="Comma 2 3 4 2 5 2 2" xfId="565"/>
    <cellStyle name="Comma 2 3 4 2 5 3" xfId="566"/>
    <cellStyle name="Comma 2 3 4 2 5 4" xfId="567"/>
    <cellStyle name="Comma 2 3 4 2 6" xfId="568"/>
    <cellStyle name="Comma 2 3 4 2 6 2" xfId="569"/>
    <cellStyle name="Comma 2 3 4 2 6 3" xfId="570"/>
    <cellStyle name="Comma 2 3 4 2 7" xfId="571"/>
    <cellStyle name="Comma 2 3 4 2 7 2" xfId="572"/>
    <cellStyle name="Comma 2 3 4 2 8" xfId="573"/>
    <cellStyle name="Comma 2 3 4 2 9" xfId="574"/>
    <cellStyle name="Comma 2 3 4 3" xfId="575"/>
    <cellStyle name="Comma 2 3 4 3 2" xfId="576"/>
    <cellStyle name="Comma 2 3 4 3 2 2" xfId="577"/>
    <cellStyle name="Comma 2 3 4 3 3" xfId="578"/>
    <cellStyle name="Comma 2 3 4 3 4" xfId="579"/>
    <cellStyle name="Comma 2 3 4 4" xfId="580"/>
    <cellStyle name="Comma 2 3 4 4 2" xfId="581"/>
    <cellStyle name="Comma 2 3 4 4 2 2" xfId="582"/>
    <cellStyle name="Comma 2 3 4 4 3" xfId="583"/>
    <cellStyle name="Comma 2 3 4 4 4" xfId="584"/>
    <cellStyle name="Comma 2 3 4 5" xfId="585"/>
    <cellStyle name="Comma 2 3 4 5 2" xfId="586"/>
    <cellStyle name="Comma 2 3 4 5 2 2" xfId="587"/>
    <cellStyle name="Comma 2 3 4 5 3" xfId="588"/>
    <cellStyle name="Comma 2 3 4 5 4" xfId="589"/>
    <cellStyle name="Comma 2 3 4 6" xfId="590"/>
    <cellStyle name="Comma 2 3 4 6 2" xfId="591"/>
    <cellStyle name="Comma 2 3 4 6 2 2" xfId="592"/>
    <cellStyle name="Comma 2 3 4 6 3" xfId="593"/>
    <cellStyle name="Comma 2 3 4 6 4" xfId="594"/>
    <cellStyle name="Comma 2 3 4 7" xfId="595"/>
    <cellStyle name="Comma 2 3 4 7 2" xfId="596"/>
    <cellStyle name="Comma 2 3 4 7 3" xfId="597"/>
    <cellStyle name="Comma 2 3 4 8" xfId="598"/>
    <cellStyle name="Comma 2 3 4 8 2" xfId="599"/>
    <cellStyle name="Comma 2 3 4 9" xfId="600"/>
    <cellStyle name="Comma 2 3 5" xfId="110"/>
    <cellStyle name="Comma 2 3 5 10" xfId="2686"/>
    <cellStyle name="Comma 2 3 5 11" xfId="601"/>
    <cellStyle name="Comma 2 3 5 2" xfId="602"/>
    <cellStyle name="Comma 2 3 5 2 2" xfId="603"/>
    <cellStyle name="Comma 2 3 5 2 2 2" xfId="604"/>
    <cellStyle name="Comma 2 3 5 2 3" xfId="605"/>
    <cellStyle name="Comma 2 3 5 2 4" xfId="606"/>
    <cellStyle name="Comma 2 3 5 3" xfId="607"/>
    <cellStyle name="Comma 2 3 5 3 2" xfId="608"/>
    <cellStyle name="Comma 2 3 5 3 2 2" xfId="609"/>
    <cellStyle name="Comma 2 3 5 3 3" xfId="610"/>
    <cellStyle name="Comma 2 3 5 3 4" xfId="611"/>
    <cellStyle name="Comma 2 3 5 4" xfId="612"/>
    <cellStyle name="Comma 2 3 5 4 2" xfId="613"/>
    <cellStyle name="Comma 2 3 5 4 2 2" xfId="614"/>
    <cellStyle name="Comma 2 3 5 4 3" xfId="615"/>
    <cellStyle name="Comma 2 3 5 4 4" xfId="616"/>
    <cellStyle name="Comma 2 3 5 5" xfId="617"/>
    <cellStyle name="Comma 2 3 5 5 2" xfId="618"/>
    <cellStyle name="Comma 2 3 5 5 2 2" xfId="619"/>
    <cellStyle name="Comma 2 3 5 5 3" xfId="620"/>
    <cellStyle name="Comma 2 3 5 5 4" xfId="621"/>
    <cellStyle name="Comma 2 3 5 6" xfId="622"/>
    <cellStyle name="Comma 2 3 5 6 2" xfId="623"/>
    <cellStyle name="Comma 2 3 5 6 3" xfId="624"/>
    <cellStyle name="Comma 2 3 5 7" xfId="625"/>
    <cellStyle name="Comma 2 3 5 7 2" xfId="626"/>
    <cellStyle name="Comma 2 3 5 8" xfId="627"/>
    <cellStyle name="Comma 2 3 5 9" xfId="628"/>
    <cellStyle name="Comma 2 3 6" xfId="629"/>
    <cellStyle name="Comma 2 3 6 2" xfId="630"/>
    <cellStyle name="Comma 2 3 6 2 2" xfId="631"/>
    <cellStyle name="Comma 2 3 6 3" xfId="632"/>
    <cellStyle name="Comma 2 3 6 4" xfId="633"/>
    <cellStyle name="Comma 2 3 7" xfId="634"/>
    <cellStyle name="Comma 2 3 7 2" xfId="635"/>
    <cellStyle name="Comma 2 3 7 2 2" xfId="636"/>
    <cellStyle name="Comma 2 3 7 3" xfId="637"/>
    <cellStyle name="Comma 2 3 7 4" xfId="638"/>
    <cellStyle name="Comma 2 3 8" xfId="639"/>
    <cellStyle name="Comma 2 3 8 2" xfId="640"/>
    <cellStyle name="Comma 2 3 8 2 2" xfId="641"/>
    <cellStyle name="Comma 2 3 8 3" xfId="642"/>
    <cellStyle name="Comma 2 3 8 4" xfId="643"/>
    <cellStyle name="Comma 2 3 9" xfId="644"/>
    <cellStyle name="Comma 2 3 9 2" xfId="645"/>
    <cellStyle name="Comma 2 3 9 2 2" xfId="646"/>
    <cellStyle name="Comma 2 3 9 3" xfId="647"/>
    <cellStyle name="Comma 2 3 9 4" xfId="648"/>
    <cellStyle name="Comma 2 4" xfId="58"/>
    <cellStyle name="Comma 2 4 10" xfId="650"/>
    <cellStyle name="Comma 2 4 10 2" xfId="651"/>
    <cellStyle name="Comma 2 4 10 3" xfId="652"/>
    <cellStyle name="Comma 2 4 11" xfId="653"/>
    <cellStyle name="Comma 2 4 11 2" xfId="654"/>
    <cellStyle name="Comma 2 4 12" xfId="655"/>
    <cellStyle name="Comma 2 4 13" xfId="656"/>
    <cellStyle name="Comma 2 4 14" xfId="2576"/>
    <cellStyle name="Comma 2 4 15" xfId="2636"/>
    <cellStyle name="Comma 2 4 16" xfId="649"/>
    <cellStyle name="Comma 2 4 2" xfId="71"/>
    <cellStyle name="Comma 2 4 2 10" xfId="658"/>
    <cellStyle name="Comma 2 4 2 11" xfId="2589"/>
    <cellStyle name="Comma 2 4 2 12" xfId="2649"/>
    <cellStyle name="Comma 2 4 2 13" xfId="657"/>
    <cellStyle name="Comma 2 4 2 2" xfId="100"/>
    <cellStyle name="Comma 2 4 2 2 10" xfId="2617"/>
    <cellStyle name="Comma 2 4 2 2 11" xfId="2676"/>
    <cellStyle name="Comma 2 4 2 2 12" xfId="659"/>
    <cellStyle name="Comma 2 4 2 2 2" xfId="154"/>
    <cellStyle name="Comma 2 4 2 2 2 2" xfId="661"/>
    <cellStyle name="Comma 2 4 2 2 2 2 2" xfId="662"/>
    <cellStyle name="Comma 2 4 2 2 2 3" xfId="663"/>
    <cellStyle name="Comma 2 4 2 2 2 4" xfId="664"/>
    <cellStyle name="Comma 2 4 2 2 2 5" xfId="2730"/>
    <cellStyle name="Comma 2 4 2 2 2 6" xfId="660"/>
    <cellStyle name="Comma 2 4 2 2 3" xfId="665"/>
    <cellStyle name="Comma 2 4 2 2 3 2" xfId="666"/>
    <cellStyle name="Comma 2 4 2 2 3 2 2" xfId="667"/>
    <cellStyle name="Comma 2 4 2 2 3 3" xfId="668"/>
    <cellStyle name="Comma 2 4 2 2 3 4" xfId="669"/>
    <cellStyle name="Comma 2 4 2 2 4" xfId="670"/>
    <cellStyle name="Comma 2 4 2 2 4 2" xfId="671"/>
    <cellStyle name="Comma 2 4 2 2 4 2 2" xfId="672"/>
    <cellStyle name="Comma 2 4 2 2 4 3" xfId="673"/>
    <cellStyle name="Comma 2 4 2 2 4 4" xfId="674"/>
    <cellStyle name="Comma 2 4 2 2 5" xfId="675"/>
    <cellStyle name="Comma 2 4 2 2 5 2" xfId="676"/>
    <cellStyle name="Comma 2 4 2 2 5 2 2" xfId="677"/>
    <cellStyle name="Comma 2 4 2 2 5 3" xfId="678"/>
    <cellStyle name="Comma 2 4 2 2 5 4" xfId="679"/>
    <cellStyle name="Comma 2 4 2 2 6" xfId="680"/>
    <cellStyle name="Comma 2 4 2 2 6 2" xfId="681"/>
    <cellStyle name="Comma 2 4 2 2 6 3" xfId="682"/>
    <cellStyle name="Comma 2 4 2 2 7" xfId="683"/>
    <cellStyle name="Comma 2 4 2 2 7 2" xfId="684"/>
    <cellStyle name="Comma 2 4 2 2 8" xfId="685"/>
    <cellStyle name="Comma 2 4 2 2 9" xfId="686"/>
    <cellStyle name="Comma 2 4 2 3" xfId="127"/>
    <cellStyle name="Comma 2 4 2 3 2" xfId="688"/>
    <cellStyle name="Comma 2 4 2 3 2 2" xfId="689"/>
    <cellStyle name="Comma 2 4 2 3 3" xfId="690"/>
    <cellStyle name="Comma 2 4 2 3 4" xfId="691"/>
    <cellStyle name="Comma 2 4 2 3 5" xfId="2703"/>
    <cellStyle name="Comma 2 4 2 3 6" xfId="687"/>
    <cellStyle name="Comma 2 4 2 4" xfId="692"/>
    <cellStyle name="Comma 2 4 2 4 2" xfId="693"/>
    <cellStyle name="Comma 2 4 2 4 2 2" xfId="694"/>
    <cellStyle name="Comma 2 4 2 4 3" xfId="695"/>
    <cellStyle name="Comma 2 4 2 4 4" xfId="696"/>
    <cellStyle name="Comma 2 4 2 5" xfId="697"/>
    <cellStyle name="Comma 2 4 2 5 2" xfId="698"/>
    <cellStyle name="Comma 2 4 2 5 2 2" xfId="699"/>
    <cellStyle name="Comma 2 4 2 5 3" xfId="700"/>
    <cellStyle name="Comma 2 4 2 5 4" xfId="701"/>
    <cellStyle name="Comma 2 4 2 6" xfId="702"/>
    <cellStyle name="Comma 2 4 2 6 2" xfId="703"/>
    <cellStyle name="Comma 2 4 2 6 2 2" xfId="704"/>
    <cellStyle name="Comma 2 4 2 6 3" xfId="705"/>
    <cellStyle name="Comma 2 4 2 6 4" xfId="706"/>
    <cellStyle name="Comma 2 4 2 7" xfId="707"/>
    <cellStyle name="Comma 2 4 2 7 2" xfId="708"/>
    <cellStyle name="Comma 2 4 2 7 3" xfId="709"/>
    <cellStyle name="Comma 2 4 2 8" xfId="710"/>
    <cellStyle name="Comma 2 4 2 8 2" xfId="711"/>
    <cellStyle name="Comma 2 4 2 9" xfId="712"/>
    <cellStyle name="Comma 2 4 3" xfId="87"/>
    <cellStyle name="Comma 2 4 3 10" xfId="714"/>
    <cellStyle name="Comma 2 4 3 11" xfId="2604"/>
    <cellStyle name="Comma 2 4 3 12" xfId="2663"/>
    <cellStyle name="Comma 2 4 3 13" xfId="713"/>
    <cellStyle name="Comma 2 4 3 2" xfId="141"/>
    <cellStyle name="Comma 2 4 3 2 10" xfId="2717"/>
    <cellStyle name="Comma 2 4 3 2 11" xfId="715"/>
    <cellStyle name="Comma 2 4 3 2 2" xfId="716"/>
    <cellStyle name="Comma 2 4 3 2 2 2" xfId="717"/>
    <cellStyle name="Comma 2 4 3 2 2 2 2" xfId="718"/>
    <cellStyle name="Comma 2 4 3 2 2 3" xfId="719"/>
    <cellStyle name="Comma 2 4 3 2 2 4" xfId="720"/>
    <cellStyle name="Comma 2 4 3 2 3" xfId="721"/>
    <cellStyle name="Comma 2 4 3 2 3 2" xfId="722"/>
    <cellStyle name="Comma 2 4 3 2 3 2 2" xfId="723"/>
    <cellStyle name="Comma 2 4 3 2 3 3" xfId="724"/>
    <cellStyle name="Comma 2 4 3 2 3 4" xfId="725"/>
    <cellStyle name="Comma 2 4 3 2 4" xfId="726"/>
    <cellStyle name="Comma 2 4 3 2 4 2" xfId="727"/>
    <cellStyle name="Comma 2 4 3 2 4 2 2" xfId="728"/>
    <cellStyle name="Comma 2 4 3 2 4 3" xfId="729"/>
    <cellStyle name="Comma 2 4 3 2 4 4" xfId="730"/>
    <cellStyle name="Comma 2 4 3 2 5" xfId="731"/>
    <cellStyle name="Comma 2 4 3 2 5 2" xfId="732"/>
    <cellStyle name="Comma 2 4 3 2 5 2 2" xfId="733"/>
    <cellStyle name="Comma 2 4 3 2 5 3" xfId="734"/>
    <cellStyle name="Comma 2 4 3 2 5 4" xfId="735"/>
    <cellStyle name="Comma 2 4 3 2 6" xfId="736"/>
    <cellStyle name="Comma 2 4 3 2 6 2" xfId="737"/>
    <cellStyle name="Comma 2 4 3 2 6 3" xfId="738"/>
    <cellStyle name="Comma 2 4 3 2 7" xfId="739"/>
    <cellStyle name="Comma 2 4 3 2 7 2" xfId="740"/>
    <cellStyle name="Comma 2 4 3 2 8" xfId="741"/>
    <cellStyle name="Comma 2 4 3 2 9" xfId="742"/>
    <cellStyle name="Comma 2 4 3 3" xfId="743"/>
    <cellStyle name="Comma 2 4 3 3 2" xfId="744"/>
    <cellStyle name="Comma 2 4 3 3 2 2" xfId="745"/>
    <cellStyle name="Comma 2 4 3 3 3" xfId="746"/>
    <cellStyle name="Comma 2 4 3 3 4" xfId="747"/>
    <cellStyle name="Comma 2 4 3 4" xfId="748"/>
    <cellStyle name="Comma 2 4 3 4 2" xfId="749"/>
    <cellStyle name="Comma 2 4 3 4 2 2" xfId="750"/>
    <cellStyle name="Comma 2 4 3 4 3" xfId="751"/>
    <cellStyle name="Comma 2 4 3 4 4" xfId="752"/>
    <cellStyle name="Comma 2 4 3 5" xfId="753"/>
    <cellStyle name="Comma 2 4 3 5 2" xfId="754"/>
    <cellStyle name="Comma 2 4 3 5 2 2" xfId="755"/>
    <cellStyle name="Comma 2 4 3 5 3" xfId="756"/>
    <cellStyle name="Comma 2 4 3 5 4" xfId="757"/>
    <cellStyle name="Comma 2 4 3 6" xfId="758"/>
    <cellStyle name="Comma 2 4 3 6 2" xfId="759"/>
    <cellStyle name="Comma 2 4 3 6 2 2" xfId="760"/>
    <cellStyle name="Comma 2 4 3 6 3" xfId="761"/>
    <cellStyle name="Comma 2 4 3 6 4" xfId="762"/>
    <cellStyle name="Comma 2 4 3 7" xfId="763"/>
    <cellStyle name="Comma 2 4 3 7 2" xfId="764"/>
    <cellStyle name="Comma 2 4 3 7 3" xfId="765"/>
    <cellStyle name="Comma 2 4 3 8" xfId="766"/>
    <cellStyle name="Comma 2 4 3 8 2" xfId="767"/>
    <cellStyle name="Comma 2 4 3 9" xfId="768"/>
    <cellStyle name="Comma 2 4 4" xfId="114"/>
    <cellStyle name="Comma 2 4 4 10" xfId="770"/>
    <cellStyle name="Comma 2 4 4 11" xfId="2690"/>
    <cellStyle name="Comma 2 4 4 12" xfId="769"/>
    <cellStyle name="Comma 2 4 4 2" xfId="771"/>
    <cellStyle name="Comma 2 4 4 2 2" xfId="772"/>
    <cellStyle name="Comma 2 4 4 2 2 2" xfId="773"/>
    <cellStyle name="Comma 2 4 4 2 2 2 2" xfId="774"/>
    <cellStyle name="Comma 2 4 4 2 2 3" xfId="775"/>
    <cellStyle name="Comma 2 4 4 2 2 4" xfId="776"/>
    <cellStyle name="Comma 2 4 4 2 3" xfId="777"/>
    <cellStyle name="Comma 2 4 4 2 3 2" xfId="778"/>
    <cellStyle name="Comma 2 4 4 2 3 2 2" xfId="779"/>
    <cellStyle name="Comma 2 4 4 2 3 3" xfId="780"/>
    <cellStyle name="Comma 2 4 4 2 3 4" xfId="781"/>
    <cellStyle name="Comma 2 4 4 2 4" xfId="782"/>
    <cellStyle name="Comma 2 4 4 2 4 2" xfId="783"/>
    <cellStyle name="Comma 2 4 4 2 4 2 2" xfId="784"/>
    <cellStyle name="Comma 2 4 4 2 4 3" xfId="785"/>
    <cellStyle name="Comma 2 4 4 2 4 4" xfId="786"/>
    <cellStyle name="Comma 2 4 4 2 5" xfId="787"/>
    <cellStyle name="Comma 2 4 4 2 5 2" xfId="788"/>
    <cellStyle name="Comma 2 4 4 2 5 2 2" xfId="789"/>
    <cellStyle name="Comma 2 4 4 2 5 3" xfId="790"/>
    <cellStyle name="Comma 2 4 4 2 5 4" xfId="791"/>
    <cellStyle name="Comma 2 4 4 2 6" xfId="792"/>
    <cellStyle name="Comma 2 4 4 2 6 2" xfId="793"/>
    <cellStyle name="Comma 2 4 4 2 6 3" xfId="794"/>
    <cellStyle name="Comma 2 4 4 2 7" xfId="795"/>
    <cellStyle name="Comma 2 4 4 2 7 2" xfId="796"/>
    <cellStyle name="Comma 2 4 4 2 8" xfId="797"/>
    <cellStyle name="Comma 2 4 4 2 9" xfId="798"/>
    <cellStyle name="Comma 2 4 4 3" xfId="799"/>
    <cellStyle name="Comma 2 4 4 3 2" xfId="800"/>
    <cellStyle name="Comma 2 4 4 3 2 2" xfId="801"/>
    <cellStyle name="Comma 2 4 4 3 3" xfId="802"/>
    <cellStyle name="Comma 2 4 4 3 4" xfId="803"/>
    <cellStyle name="Comma 2 4 4 4" xfId="804"/>
    <cellStyle name="Comma 2 4 4 4 2" xfId="805"/>
    <cellStyle name="Comma 2 4 4 4 2 2" xfId="806"/>
    <cellStyle name="Comma 2 4 4 4 3" xfId="807"/>
    <cellStyle name="Comma 2 4 4 4 4" xfId="808"/>
    <cellStyle name="Comma 2 4 4 5" xfId="809"/>
    <cellStyle name="Comma 2 4 4 5 2" xfId="810"/>
    <cellStyle name="Comma 2 4 4 5 2 2" xfId="811"/>
    <cellStyle name="Comma 2 4 4 5 3" xfId="812"/>
    <cellStyle name="Comma 2 4 4 5 4" xfId="813"/>
    <cellStyle name="Comma 2 4 4 6" xfId="814"/>
    <cellStyle name="Comma 2 4 4 6 2" xfId="815"/>
    <cellStyle name="Comma 2 4 4 6 2 2" xfId="816"/>
    <cellStyle name="Comma 2 4 4 6 3" xfId="817"/>
    <cellStyle name="Comma 2 4 4 6 4" xfId="818"/>
    <cellStyle name="Comma 2 4 4 7" xfId="819"/>
    <cellStyle name="Comma 2 4 4 7 2" xfId="820"/>
    <cellStyle name="Comma 2 4 4 7 3" xfId="821"/>
    <cellStyle name="Comma 2 4 4 8" xfId="822"/>
    <cellStyle name="Comma 2 4 4 8 2" xfId="823"/>
    <cellStyle name="Comma 2 4 4 9" xfId="824"/>
    <cellStyle name="Comma 2 4 5" xfId="825"/>
    <cellStyle name="Comma 2 4 5 2" xfId="826"/>
    <cellStyle name="Comma 2 4 5 2 2" xfId="827"/>
    <cellStyle name="Comma 2 4 5 2 2 2" xfId="828"/>
    <cellStyle name="Comma 2 4 5 2 3" xfId="829"/>
    <cellStyle name="Comma 2 4 5 2 4" xfId="830"/>
    <cellStyle name="Comma 2 4 5 3" xfId="831"/>
    <cellStyle name="Comma 2 4 5 3 2" xfId="832"/>
    <cellStyle name="Comma 2 4 5 3 2 2" xfId="833"/>
    <cellStyle name="Comma 2 4 5 3 3" xfId="834"/>
    <cellStyle name="Comma 2 4 5 3 4" xfId="835"/>
    <cellStyle name="Comma 2 4 5 4" xfId="836"/>
    <cellStyle name="Comma 2 4 5 4 2" xfId="837"/>
    <cellStyle name="Comma 2 4 5 4 2 2" xfId="838"/>
    <cellStyle name="Comma 2 4 5 4 3" xfId="839"/>
    <cellStyle name="Comma 2 4 5 4 4" xfId="840"/>
    <cellStyle name="Comma 2 4 5 5" xfId="841"/>
    <cellStyle name="Comma 2 4 5 5 2" xfId="842"/>
    <cellStyle name="Comma 2 4 5 5 2 2" xfId="843"/>
    <cellStyle name="Comma 2 4 5 5 3" xfId="844"/>
    <cellStyle name="Comma 2 4 5 5 4" xfId="845"/>
    <cellStyle name="Comma 2 4 5 6" xfId="846"/>
    <cellStyle name="Comma 2 4 5 6 2" xfId="847"/>
    <cellStyle name="Comma 2 4 5 6 3" xfId="848"/>
    <cellStyle name="Comma 2 4 5 7" xfId="849"/>
    <cellStyle name="Comma 2 4 5 7 2" xfId="850"/>
    <cellStyle name="Comma 2 4 5 8" xfId="851"/>
    <cellStyle name="Comma 2 4 5 9" xfId="852"/>
    <cellStyle name="Comma 2 4 6" xfId="853"/>
    <cellStyle name="Comma 2 4 6 2" xfId="854"/>
    <cellStyle name="Comma 2 4 6 2 2" xfId="855"/>
    <cellStyle name="Comma 2 4 6 3" xfId="856"/>
    <cellStyle name="Comma 2 4 6 4" xfId="857"/>
    <cellStyle name="Comma 2 4 7" xfId="858"/>
    <cellStyle name="Comma 2 4 7 2" xfId="859"/>
    <cellStyle name="Comma 2 4 7 2 2" xfId="860"/>
    <cellStyle name="Comma 2 4 7 3" xfId="861"/>
    <cellStyle name="Comma 2 4 7 4" xfId="862"/>
    <cellStyle name="Comma 2 4 8" xfId="863"/>
    <cellStyle name="Comma 2 4 8 2" xfId="864"/>
    <cellStyle name="Comma 2 4 8 2 2" xfId="865"/>
    <cellStyle name="Comma 2 4 8 3" xfId="866"/>
    <cellStyle name="Comma 2 4 8 4" xfId="867"/>
    <cellStyle name="Comma 2 4 9" xfId="868"/>
    <cellStyle name="Comma 2 4 9 2" xfId="869"/>
    <cellStyle name="Comma 2 4 9 2 2" xfId="870"/>
    <cellStyle name="Comma 2 4 9 3" xfId="871"/>
    <cellStyle name="Comma 2 4 9 4" xfId="872"/>
    <cellStyle name="Comma 2 5" xfId="64"/>
    <cellStyle name="Comma 2 5 10" xfId="874"/>
    <cellStyle name="Comma 2 5 10 2" xfId="875"/>
    <cellStyle name="Comma 2 5 10 3" xfId="876"/>
    <cellStyle name="Comma 2 5 11" xfId="877"/>
    <cellStyle name="Comma 2 5 11 2" xfId="878"/>
    <cellStyle name="Comma 2 5 12" xfId="879"/>
    <cellStyle name="Comma 2 5 13" xfId="880"/>
    <cellStyle name="Comma 2 5 14" xfId="2582"/>
    <cellStyle name="Comma 2 5 15" xfId="2642"/>
    <cellStyle name="Comma 2 5 16" xfId="873"/>
    <cellStyle name="Comma 2 5 2" xfId="93"/>
    <cellStyle name="Comma 2 5 2 10" xfId="882"/>
    <cellStyle name="Comma 2 5 2 11" xfId="2610"/>
    <cellStyle name="Comma 2 5 2 12" xfId="2669"/>
    <cellStyle name="Comma 2 5 2 13" xfId="881"/>
    <cellStyle name="Comma 2 5 2 2" xfId="147"/>
    <cellStyle name="Comma 2 5 2 2 10" xfId="2723"/>
    <cellStyle name="Comma 2 5 2 2 11" xfId="883"/>
    <cellStyle name="Comma 2 5 2 2 2" xfId="884"/>
    <cellStyle name="Comma 2 5 2 2 2 2" xfId="885"/>
    <cellStyle name="Comma 2 5 2 2 2 2 2" xfId="886"/>
    <cellStyle name="Comma 2 5 2 2 2 3" xfId="887"/>
    <cellStyle name="Comma 2 5 2 2 2 4" xfId="888"/>
    <cellStyle name="Comma 2 5 2 2 3" xfId="889"/>
    <cellStyle name="Comma 2 5 2 2 3 2" xfId="890"/>
    <cellStyle name="Comma 2 5 2 2 3 2 2" xfId="891"/>
    <cellStyle name="Comma 2 5 2 2 3 3" xfId="892"/>
    <cellStyle name="Comma 2 5 2 2 3 4" xfId="893"/>
    <cellStyle name="Comma 2 5 2 2 4" xfId="894"/>
    <cellStyle name="Comma 2 5 2 2 4 2" xfId="895"/>
    <cellStyle name="Comma 2 5 2 2 4 2 2" xfId="896"/>
    <cellStyle name="Comma 2 5 2 2 4 3" xfId="897"/>
    <cellStyle name="Comma 2 5 2 2 4 4" xfId="898"/>
    <cellStyle name="Comma 2 5 2 2 5" xfId="899"/>
    <cellStyle name="Comma 2 5 2 2 5 2" xfId="900"/>
    <cellStyle name="Comma 2 5 2 2 5 2 2" xfId="901"/>
    <cellStyle name="Comma 2 5 2 2 5 3" xfId="902"/>
    <cellStyle name="Comma 2 5 2 2 5 4" xfId="903"/>
    <cellStyle name="Comma 2 5 2 2 6" xfId="904"/>
    <cellStyle name="Comma 2 5 2 2 6 2" xfId="905"/>
    <cellStyle name="Comma 2 5 2 2 6 3" xfId="906"/>
    <cellStyle name="Comma 2 5 2 2 7" xfId="907"/>
    <cellStyle name="Comma 2 5 2 2 7 2" xfId="908"/>
    <cellStyle name="Comma 2 5 2 2 8" xfId="909"/>
    <cellStyle name="Comma 2 5 2 2 9" xfId="910"/>
    <cellStyle name="Comma 2 5 2 3" xfId="911"/>
    <cellStyle name="Comma 2 5 2 3 2" xfId="912"/>
    <cellStyle name="Comma 2 5 2 3 2 2" xfId="913"/>
    <cellStyle name="Comma 2 5 2 3 3" xfId="914"/>
    <cellStyle name="Comma 2 5 2 3 4" xfId="915"/>
    <cellStyle name="Comma 2 5 2 4" xfId="916"/>
    <cellStyle name="Comma 2 5 2 4 2" xfId="917"/>
    <cellStyle name="Comma 2 5 2 4 2 2" xfId="918"/>
    <cellStyle name="Comma 2 5 2 4 3" xfId="919"/>
    <cellStyle name="Comma 2 5 2 4 4" xfId="920"/>
    <cellStyle name="Comma 2 5 2 5" xfId="921"/>
    <cellStyle name="Comma 2 5 2 5 2" xfId="922"/>
    <cellStyle name="Comma 2 5 2 5 2 2" xfId="923"/>
    <cellStyle name="Comma 2 5 2 5 3" xfId="924"/>
    <cellStyle name="Comma 2 5 2 5 4" xfId="925"/>
    <cellStyle name="Comma 2 5 2 6" xfId="926"/>
    <cellStyle name="Comma 2 5 2 6 2" xfId="927"/>
    <cellStyle name="Comma 2 5 2 6 2 2" xfId="928"/>
    <cellStyle name="Comma 2 5 2 6 3" xfId="929"/>
    <cellStyle name="Comma 2 5 2 6 4" xfId="930"/>
    <cellStyle name="Comma 2 5 2 7" xfId="931"/>
    <cellStyle name="Comma 2 5 2 7 2" xfId="932"/>
    <cellStyle name="Comma 2 5 2 7 3" xfId="933"/>
    <cellStyle name="Comma 2 5 2 8" xfId="934"/>
    <cellStyle name="Comma 2 5 2 8 2" xfId="935"/>
    <cellStyle name="Comma 2 5 2 9" xfId="936"/>
    <cellStyle name="Comma 2 5 3" xfId="120"/>
    <cellStyle name="Comma 2 5 3 10" xfId="938"/>
    <cellStyle name="Comma 2 5 3 11" xfId="2696"/>
    <cellStyle name="Comma 2 5 3 12" xfId="937"/>
    <cellStyle name="Comma 2 5 3 2" xfId="939"/>
    <cellStyle name="Comma 2 5 3 2 2" xfId="940"/>
    <cellStyle name="Comma 2 5 3 2 2 2" xfId="941"/>
    <cellStyle name="Comma 2 5 3 2 2 2 2" xfId="942"/>
    <cellStyle name="Comma 2 5 3 2 2 3" xfId="943"/>
    <cellStyle name="Comma 2 5 3 2 2 4" xfId="944"/>
    <cellStyle name="Comma 2 5 3 2 3" xfId="945"/>
    <cellStyle name="Comma 2 5 3 2 3 2" xfId="946"/>
    <cellStyle name="Comma 2 5 3 2 3 2 2" xfId="947"/>
    <cellStyle name="Comma 2 5 3 2 3 3" xfId="948"/>
    <cellStyle name="Comma 2 5 3 2 3 4" xfId="949"/>
    <cellStyle name="Comma 2 5 3 2 4" xfId="950"/>
    <cellStyle name="Comma 2 5 3 2 4 2" xfId="951"/>
    <cellStyle name="Comma 2 5 3 2 4 2 2" xfId="952"/>
    <cellStyle name="Comma 2 5 3 2 4 3" xfId="953"/>
    <cellStyle name="Comma 2 5 3 2 4 4" xfId="954"/>
    <cellStyle name="Comma 2 5 3 2 5" xfId="955"/>
    <cellStyle name="Comma 2 5 3 2 5 2" xfId="956"/>
    <cellStyle name="Comma 2 5 3 2 5 2 2" xfId="957"/>
    <cellStyle name="Comma 2 5 3 2 5 3" xfId="958"/>
    <cellStyle name="Comma 2 5 3 2 5 4" xfId="959"/>
    <cellStyle name="Comma 2 5 3 2 6" xfId="960"/>
    <cellStyle name="Comma 2 5 3 2 6 2" xfId="961"/>
    <cellStyle name="Comma 2 5 3 2 6 3" xfId="962"/>
    <cellStyle name="Comma 2 5 3 2 7" xfId="963"/>
    <cellStyle name="Comma 2 5 3 2 7 2" xfId="964"/>
    <cellStyle name="Comma 2 5 3 2 8" xfId="965"/>
    <cellStyle name="Comma 2 5 3 2 9" xfId="966"/>
    <cellStyle name="Comma 2 5 3 3" xfId="967"/>
    <cellStyle name="Comma 2 5 3 3 2" xfId="968"/>
    <cellStyle name="Comma 2 5 3 3 2 2" xfId="969"/>
    <cellStyle name="Comma 2 5 3 3 3" xfId="970"/>
    <cellStyle name="Comma 2 5 3 3 4" xfId="971"/>
    <cellStyle name="Comma 2 5 3 4" xfId="972"/>
    <cellStyle name="Comma 2 5 3 4 2" xfId="973"/>
    <cellStyle name="Comma 2 5 3 4 2 2" xfId="974"/>
    <cellStyle name="Comma 2 5 3 4 3" xfId="975"/>
    <cellStyle name="Comma 2 5 3 4 4" xfId="976"/>
    <cellStyle name="Comma 2 5 3 5" xfId="977"/>
    <cellStyle name="Comma 2 5 3 5 2" xfId="978"/>
    <cellStyle name="Comma 2 5 3 5 2 2" xfId="979"/>
    <cellStyle name="Comma 2 5 3 5 3" xfId="980"/>
    <cellStyle name="Comma 2 5 3 5 4" xfId="981"/>
    <cellStyle name="Comma 2 5 3 6" xfId="982"/>
    <cellStyle name="Comma 2 5 3 6 2" xfId="983"/>
    <cellStyle name="Comma 2 5 3 6 2 2" xfId="984"/>
    <cellStyle name="Comma 2 5 3 6 3" xfId="985"/>
    <cellStyle name="Comma 2 5 3 6 4" xfId="986"/>
    <cellStyle name="Comma 2 5 3 7" xfId="987"/>
    <cellStyle name="Comma 2 5 3 7 2" xfId="988"/>
    <cellStyle name="Comma 2 5 3 7 3" xfId="989"/>
    <cellStyle name="Comma 2 5 3 8" xfId="990"/>
    <cellStyle name="Comma 2 5 3 8 2" xfId="991"/>
    <cellStyle name="Comma 2 5 3 9" xfId="992"/>
    <cellStyle name="Comma 2 5 4" xfId="993"/>
    <cellStyle name="Comma 2 5 4 10" xfId="994"/>
    <cellStyle name="Comma 2 5 4 2" xfId="995"/>
    <cellStyle name="Comma 2 5 4 2 2" xfId="996"/>
    <cellStyle name="Comma 2 5 4 2 2 2" xfId="997"/>
    <cellStyle name="Comma 2 5 4 2 2 2 2" xfId="998"/>
    <cellStyle name="Comma 2 5 4 2 2 3" xfId="999"/>
    <cellStyle name="Comma 2 5 4 2 2 4" xfId="1000"/>
    <cellStyle name="Comma 2 5 4 2 3" xfId="1001"/>
    <cellStyle name="Comma 2 5 4 2 3 2" xfId="1002"/>
    <cellStyle name="Comma 2 5 4 2 3 2 2" xfId="1003"/>
    <cellStyle name="Comma 2 5 4 2 3 3" xfId="1004"/>
    <cellStyle name="Comma 2 5 4 2 3 4" xfId="1005"/>
    <cellStyle name="Comma 2 5 4 2 4" xfId="1006"/>
    <cellStyle name="Comma 2 5 4 2 4 2" xfId="1007"/>
    <cellStyle name="Comma 2 5 4 2 4 2 2" xfId="1008"/>
    <cellStyle name="Comma 2 5 4 2 4 3" xfId="1009"/>
    <cellStyle name="Comma 2 5 4 2 4 4" xfId="1010"/>
    <cellStyle name="Comma 2 5 4 2 5" xfId="1011"/>
    <cellStyle name="Comma 2 5 4 2 5 2" xfId="1012"/>
    <cellStyle name="Comma 2 5 4 2 5 2 2" xfId="1013"/>
    <cellStyle name="Comma 2 5 4 2 5 3" xfId="1014"/>
    <cellStyle name="Comma 2 5 4 2 5 4" xfId="1015"/>
    <cellStyle name="Comma 2 5 4 2 6" xfId="1016"/>
    <cellStyle name="Comma 2 5 4 2 6 2" xfId="1017"/>
    <cellStyle name="Comma 2 5 4 2 6 3" xfId="1018"/>
    <cellStyle name="Comma 2 5 4 2 7" xfId="1019"/>
    <cellStyle name="Comma 2 5 4 2 7 2" xfId="1020"/>
    <cellStyle name="Comma 2 5 4 2 8" xfId="1021"/>
    <cellStyle name="Comma 2 5 4 2 9" xfId="1022"/>
    <cellStyle name="Comma 2 5 4 3" xfId="1023"/>
    <cellStyle name="Comma 2 5 4 3 2" xfId="1024"/>
    <cellStyle name="Comma 2 5 4 3 2 2" xfId="1025"/>
    <cellStyle name="Comma 2 5 4 3 3" xfId="1026"/>
    <cellStyle name="Comma 2 5 4 3 4" xfId="1027"/>
    <cellStyle name="Comma 2 5 4 4" xfId="1028"/>
    <cellStyle name="Comma 2 5 4 4 2" xfId="1029"/>
    <cellStyle name="Comma 2 5 4 4 2 2" xfId="1030"/>
    <cellStyle name="Comma 2 5 4 4 3" xfId="1031"/>
    <cellStyle name="Comma 2 5 4 4 4" xfId="1032"/>
    <cellStyle name="Comma 2 5 4 5" xfId="1033"/>
    <cellStyle name="Comma 2 5 4 5 2" xfId="1034"/>
    <cellStyle name="Comma 2 5 4 5 2 2" xfId="1035"/>
    <cellStyle name="Comma 2 5 4 5 3" xfId="1036"/>
    <cellStyle name="Comma 2 5 4 5 4" xfId="1037"/>
    <cellStyle name="Comma 2 5 4 6" xfId="1038"/>
    <cellStyle name="Comma 2 5 4 6 2" xfId="1039"/>
    <cellStyle name="Comma 2 5 4 6 2 2" xfId="1040"/>
    <cellStyle name="Comma 2 5 4 6 3" xfId="1041"/>
    <cellStyle name="Comma 2 5 4 6 4" xfId="1042"/>
    <cellStyle name="Comma 2 5 4 7" xfId="1043"/>
    <cellStyle name="Comma 2 5 4 7 2" xfId="1044"/>
    <cellStyle name="Comma 2 5 4 7 3" xfId="1045"/>
    <cellStyle name="Comma 2 5 4 8" xfId="1046"/>
    <cellStyle name="Comma 2 5 4 8 2" xfId="1047"/>
    <cellStyle name="Comma 2 5 4 9" xfId="1048"/>
    <cellStyle name="Comma 2 5 5" xfId="1049"/>
    <cellStyle name="Comma 2 5 5 2" xfId="1050"/>
    <cellStyle name="Comma 2 5 5 2 2" xfId="1051"/>
    <cellStyle name="Comma 2 5 5 2 2 2" xfId="1052"/>
    <cellStyle name="Comma 2 5 5 2 3" xfId="1053"/>
    <cellStyle name="Comma 2 5 5 2 4" xfId="1054"/>
    <cellStyle name="Comma 2 5 5 3" xfId="1055"/>
    <cellStyle name="Comma 2 5 5 3 2" xfId="1056"/>
    <cellStyle name="Comma 2 5 5 3 2 2" xfId="1057"/>
    <cellStyle name="Comma 2 5 5 3 3" xfId="1058"/>
    <cellStyle name="Comma 2 5 5 3 4" xfId="1059"/>
    <cellStyle name="Comma 2 5 5 4" xfId="1060"/>
    <cellStyle name="Comma 2 5 5 4 2" xfId="1061"/>
    <cellStyle name="Comma 2 5 5 4 2 2" xfId="1062"/>
    <cellStyle name="Comma 2 5 5 4 3" xfId="1063"/>
    <cellStyle name="Comma 2 5 5 4 4" xfId="1064"/>
    <cellStyle name="Comma 2 5 5 5" xfId="1065"/>
    <cellStyle name="Comma 2 5 5 5 2" xfId="1066"/>
    <cellStyle name="Comma 2 5 5 5 2 2" xfId="1067"/>
    <cellStyle name="Comma 2 5 5 5 3" xfId="1068"/>
    <cellStyle name="Comma 2 5 5 5 4" xfId="1069"/>
    <cellStyle name="Comma 2 5 5 6" xfId="1070"/>
    <cellStyle name="Comma 2 5 5 6 2" xfId="1071"/>
    <cellStyle name="Comma 2 5 5 6 3" xfId="1072"/>
    <cellStyle name="Comma 2 5 5 7" xfId="1073"/>
    <cellStyle name="Comma 2 5 5 7 2" xfId="1074"/>
    <cellStyle name="Comma 2 5 5 8" xfId="1075"/>
    <cellStyle name="Comma 2 5 5 9" xfId="1076"/>
    <cellStyle name="Comma 2 5 6" xfId="1077"/>
    <cellStyle name="Comma 2 5 6 2" xfId="1078"/>
    <cellStyle name="Comma 2 5 6 2 2" xfId="1079"/>
    <cellStyle name="Comma 2 5 6 3" xfId="1080"/>
    <cellStyle name="Comma 2 5 6 4" xfId="1081"/>
    <cellStyle name="Comma 2 5 7" xfId="1082"/>
    <cellStyle name="Comma 2 5 7 2" xfId="1083"/>
    <cellStyle name="Comma 2 5 7 2 2" xfId="1084"/>
    <cellStyle name="Comma 2 5 7 3" xfId="1085"/>
    <cellStyle name="Comma 2 5 7 4" xfId="1086"/>
    <cellStyle name="Comma 2 5 8" xfId="1087"/>
    <cellStyle name="Comma 2 5 8 2" xfId="1088"/>
    <cellStyle name="Comma 2 5 8 2 2" xfId="1089"/>
    <cellStyle name="Comma 2 5 8 3" xfId="1090"/>
    <cellStyle name="Comma 2 5 8 4" xfId="1091"/>
    <cellStyle name="Comma 2 5 9" xfId="1092"/>
    <cellStyle name="Comma 2 5 9 2" xfId="1093"/>
    <cellStyle name="Comma 2 5 9 2 2" xfId="1094"/>
    <cellStyle name="Comma 2 5 9 3" xfId="1095"/>
    <cellStyle name="Comma 2 5 9 4" xfId="1096"/>
    <cellStyle name="Comma 2 6" xfId="80"/>
    <cellStyle name="Comma 2 6 10" xfId="1098"/>
    <cellStyle name="Comma 2 6 11" xfId="2597"/>
    <cellStyle name="Comma 2 6 12" xfId="2656"/>
    <cellStyle name="Comma 2 6 13" xfId="1097"/>
    <cellStyle name="Comma 2 6 2" xfId="134"/>
    <cellStyle name="Comma 2 6 2 10" xfId="2710"/>
    <cellStyle name="Comma 2 6 2 11" xfId="1099"/>
    <cellStyle name="Comma 2 6 2 2" xfId="1100"/>
    <cellStyle name="Comma 2 6 2 2 2" xfId="1101"/>
    <cellStyle name="Comma 2 6 2 2 2 2" xfId="1102"/>
    <cellStyle name="Comma 2 6 2 2 3" xfId="1103"/>
    <cellStyle name="Comma 2 6 2 2 4" xfId="1104"/>
    <cellStyle name="Comma 2 6 2 3" xfId="1105"/>
    <cellStyle name="Comma 2 6 2 3 2" xfId="1106"/>
    <cellStyle name="Comma 2 6 2 3 2 2" xfId="1107"/>
    <cellStyle name="Comma 2 6 2 3 3" xfId="1108"/>
    <cellStyle name="Comma 2 6 2 3 4" xfId="1109"/>
    <cellStyle name="Comma 2 6 2 4" xfId="1110"/>
    <cellStyle name="Comma 2 6 2 4 2" xfId="1111"/>
    <cellStyle name="Comma 2 6 2 4 2 2" xfId="1112"/>
    <cellStyle name="Comma 2 6 2 4 3" xfId="1113"/>
    <cellStyle name="Comma 2 6 2 4 4" xfId="1114"/>
    <cellStyle name="Comma 2 6 2 5" xfId="1115"/>
    <cellStyle name="Comma 2 6 2 5 2" xfId="1116"/>
    <cellStyle name="Comma 2 6 2 5 2 2" xfId="1117"/>
    <cellStyle name="Comma 2 6 2 5 3" xfId="1118"/>
    <cellStyle name="Comma 2 6 2 5 4" xfId="1119"/>
    <cellStyle name="Comma 2 6 2 6" xfId="1120"/>
    <cellStyle name="Comma 2 6 2 6 2" xfId="1121"/>
    <cellStyle name="Comma 2 6 2 6 3" xfId="1122"/>
    <cellStyle name="Comma 2 6 2 7" xfId="1123"/>
    <cellStyle name="Comma 2 6 2 7 2" xfId="1124"/>
    <cellStyle name="Comma 2 6 2 8" xfId="1125"/>
    <cellStyle name="Comma 2 6 2 9" xfId="1126"/>
    <cellStyle name="Comma 2 6 3" xfId="1127"/>
    <cellStyle name="Comma 2 6 3 2" xfId="1128"/>
    <cellStyle name="Comma 2 6 3 2 2" xfId="1129"/>
    <cellStyle name="Comma 2 6 3 3" xfId="1130"/>
    <cellStyle name="Comma 2 6 3 4" xfId="1131"/>
    <cellStyle name="Comma 2 6 4" xfId="1132"/>
    <cellStyle name="Comma 2 6 4 2" xfId="1133"/>
    <cellStyle name="Comma 2 6 4 2 2" xfId="1134"/>
    <cellStyle name="Comma 2 6 4 3" xfId="1135"/>
    <cellStyle name="Comma 2 6 4 4" xfId="1136"/>
    <cellStyle name="Comma 2 6 5" xfId="1137"/>
    <cellStyle name="Comma 2 6 5 2" xfId="1138"/>
    <cellStyle name="Comma 2 6 5 2 2" xfId="1139"/>
    <cellStyle name="Comma 2 6 5 3" xfId="1140"/>
    <cellStyle name="Comma 2 6 5 4" xfId="1141"/>
    <cellStyle name="Comma 2 6 6" xfId="1142"/>
    <cellStyle name="Comma 2 6 6 2" xfId="1143"/>
    <cellStyle name="Comma 2 6 6 2 2" xfId="1144"/>
    <cellStyle name="Comma 2 6 6 3" xfId="1145"/>
    <cellStyle name="Comma 2 6 6 4" xfId="1146"/>
    <cellStyle name="Comma 2 6 7" xfId="1147"/>
    <cellStyle name="Comma 2 6 7 2" xfId="1148"/>
    <cellStyle name="Comma 2 6 7 3" xfId="1149"/>
    <cellStyle name="Comma 2 6 8" xfId="1150"/>
    <cellStyle name="Comma 2 6 8 2" xfId="1151"/>
    <cellStyle name="Comma 2 6 9" xfId="1152"/>
    <cellStyle name="Comma 2 7" xfId="107"/>
    <cellStyle name="Comma 2 7 10" xfId="1154"/>
    <cellStyle name="Comma 2 7 11" xfId="2683"/>
    <cellStyle name="Comma 2 7 12" xfId="1153"/>
    <cellStyle name="Comma 2 7 2" xfId="1155"/>
    <cellStyle name="Comma 2 7 2 2" xfId="1156"/>
    <cellStyle name="Comma 2 7 2 2 2" xfId="1157"/>
    <cellStyle name="Comma 2 7 2 2 2 2" xfId="1158"/>
    <cellStyle name="Comma 2 7 2 2 3" xfId="1159"/>
    <cellStyle name="Comma 2 7 2 2 4" xfId="1160"/>
    <cellStyle name="Comma 2 7 2 3" xfId="1161"/>
    <cellStyle name="Comma 2 7 2 3 2" xfId="1162"/>
    <cellStyle name="Comma 2 7 2 3 2 2" xfId="1163"/>
    <cellStyle name="Comma 2 7 2 3 3" xfId="1164"/>
    <cellStyle name="Comma 2 7 2 3 4" xfId="1165"/>
    <cellStyle name="Comma 2 7 2 4" xfId="1166"/>
    <cellStyle name="Comma 2 7 2 4 2" xfId="1167"/>
    <cellStyle name="Comma 2 7 2 4 2 2" xfId="1168"/>
    <cellStyle name="Comma 2 7 2 4 3" xfId="1169"/>
    <cellStyle name="Comma 2 7 2 4 4" xfId="1170"/>
    <cellStyle name="Comma 2 7 2 5" xfId="1171"/>
    <cellStyle name="Comma 2 7 2 5 2" xfId="1172"/>
    <cellStyle name="Comma 2 7 2 5 2 2" xfId="1173"/>
    <cellStyle name="Comma 2 7 2 5 3" xfId="1174"/>
    <cellStyle name="Comma 2 7 2 5 4" xfId="1175"/>
    <cellStyle name="Comma 2 7 2 6" xfId="1176"/>
    <cellStyle name="Comma 2 7 2 6 2" xfId="1177"/>
    <cellStyle name="Comma 2 7 2 6 3" xfId="1178"/>
    <cellStyle name="Comma 2 7 2 7" xfId="1179"/>
    <cellStyle name="Comma 2 7 2 7 2" xfId="1180"/>
    <cellStyle name="Comma 2 7 2 8" xfId="1181"/>
    <cellStyle name="Comma 2 7 2 9" xfId="1182"/>
    <cellStyle name="Comma 2 7 3" xfId="1183"/>
    <cellStyle name="Comma 2 7 3 2" xfId="1184"/>
    <cellStyle name="Comma 2 7 3 2 2" xfId="1185"/>
    <cellStyle name="Comma 2 7 3 3" xfId="1186"/>
    <cellStyle name="Comma 2 7 3 4" xfId="1187"/>
    <cellStyle name="Comma 2 7 4" xfId="1188"/>
    <cellStyle name="Comma 2 7 4 2" xfId="1189"/>
    <cellStyle name="Comma 2 7 4 2 2" xfId="1190"/>
    <cellStyle name="Comma 2 7 4 3" xfId="1191"/>
    <cellStyle name="Comma 2 7 4 4" xfId="1192"/>
    <cellStyle name="Comma 2 7 5" xfId="1193"/>
    <cellStyle name="Comma 2 7 5 2" xfId="1194"/>
    <cellStyle name="Comma 2 7 5 2 2" xfId="1195"/>
    <cellStyle name="Comma 2 7 5 3" xfId="1196"/>
    <cellStyle name="Comma 2 7 5 4" xfId="1197"/>
    <cellStyle name="Comma 2 7 6" xfId="1198"/>
    <cellStyle name="Comma 2 7 6 2" xfId="1199"/>
    <cellStyle name="Comma 2 7 6 2 2" xfId="1200"/>
    <cellStyle name="Comma 2 7 6 3" xfId="1201"/>
    <cellStyle name="Comma 2 7 6 4" xfId="1202"/>
    <cellStyle name="Comma 2 7 7" xfId="1203"/>
    <cellStyle name="Comma 2 7 7 2" xfId="1204"/>
    <cellStyle name="Comma 2 7 7 3" xfId="1205"/>
    <cellStyle name="Comma 2 7 8" xfId="1206"/>
    <cellStyle name="Comma 2 7 8 2" xfId="1207"/>
    <cellStyle name="Comma 2 7 9" xfId="1208"/>
    <cellStyle name="Comma 2 8" xfId="1209"/>
    <cellStyle name="Comma 2 8 10" xfId="1210"/>
    <cellStyle name="Comma 2 8 2" xfId="1211"/>
    <cellStyle name="Comma 2 8 2 2" xfId="1212"/>
    <cellStyle name="Comma 2 8 2 2 2" xfId="1213"/>
    <cellStyle name="Comma 2 8 2 2 2 2" xfId="1214"/>
    <cellStyle name="Comma 2 8 2 2 3" xfId="1215"/>
    <cellStyle name="Comma 2 8 2 2 4" xfId="1216"/>
    <cellStyle name="Comma 2 8 2 3" xfId="1217"/>
    <cellStyle name="Comma 2 8 2 3 2" xfId="1218"/>
    <cellStyle name="Comma 2 8 2 3 2 2" xfId="1219"/>
    <cellStyle name="Comma 2 8 2 3 3" xfId="1220"/>
    <cellStyle name="Comma 2 8 2 3 4" xfId="1221"/>
    <cellStyle name="Comma 2 8 2 4" xfId="1222"/>
    <cellStyle name="Comma 2 8 2 4 2" xfId="1223"/>
    <cellStyle name="Comma 2 8 2 4 2 2" xfId="1224"/>
    <cellStyle name="Comma 2 8 2 4 3" xfId="1225"/>
    <cellStyle name="Comma 2 8 2 4 4" xfId="1226"/>
    <cellStyle name="Comma 2 8 2 5" xfId="1227"/>
    <cellStyle name="Comma 2 8 2 5 2" xfId="1228"/>
    <cellStyle name="Comma 2 8 2 5 2 2" xfId="1229"/>
    <cellStyle name="Comma 2 8 2 5 3" xfId="1230"/>
    <cellStyle name="Comma 2 8 2 5 4" xfId="1231"/>
    <cellStyle name="Comma 2 8 2 6" xfId="1232"/>
    <cellStyle name="Comma 2 8 2 6 2" xfId="1233"/>
    <cellStyle name="Comma 2 8 2 6 3" xfId="1234"/>
    <cellStyle name="Comma 2 8 2 7" xfId="1235"/>
    <cellStyle name="Comma 2 8 2 7 2" xfId="1236"/>
    <cellStyle name="Comma 2 8 2 8" xfId="1237"/>
    <cellStyle name="Comma 2 8 2 9" xfId="1238"/>
    <cellStyle name="Comma 2 8 3" xfId="1239"/>
    <cellStyle name="Comma 2 8 3 2" xfId="1240"/>
    <cellStyle name="Comma 2 8 3 2 2" xfId="1241"/>
    <cellStyle name="Comma 2 8 3 3" xfId="1242"/>
    <cellStyle name="Comma 2 8 3 4" xfId="1243"/>
    <cellStyle name="Comma 2 8 4" xfId="1244"/>
    <cellStyle name="Comma 2 8 4 2" xfId="1245"/>
    <cellStyle name="Comma 2 8 4 2 2" xfId="1246"/>
    <cellStyle name="Comma 2 8 4 3" xfId="1247"/>
    <cellStyle name="Comma 2 8 4 4" xfId="1248"/>
    <cellStyle name="Comma 2 8 5" xfId="1249"/>
    <cellStyle name="Comma 2 8 5 2" xfId="1250"/>
    <cellStyle name="Comma 2 8 5 2 2" xfId="1251"/>
    <cellStyle name="Comma 2 8 5 3" xfId="1252"/>
    <cellStyle name="Comma 2 8 5 4" xfId="1253"/>
    <cellStyle name="Comma 2 8 6" xfId="1254"/>
    <cellStyle name="Comma 2 8 6 2" xfId="1255"/>
    <cellStyle name="Comma 2 8 6 2 2" xfId="1256"/>
    <cellStyle name="Comma 2 8 6 3" xfId="1257"/>
    <cellStyle name="Comma 2 8 6 4" xfId="1258"/>
    <cellStyle name="Comma 2 8 7" xfId="1259"/>
    <cellStyle name="Comma 2 8 7 2" xfId="1260"/>
    <cellStyle name="Comma 2 8 7 3" xfId="1261"/>
    <cellStyle name="Comma 2 8 8" xfId="1262"/>
    <cellStyle name="Comma 2 8 8 2" xfId="1263"/>
    <cellStyle name="Comma 2 8 9" xfId="1264"/>
    <cellStyle name="Comma 2 9" xfId="1265"/>
    <cellStyle name="Comma 2 9 2" xfId="1266"/>
    <cellStyle name="Comma 2 9 2 2" xfId="1267"/>
    <cellStyle name="Comma 2 9 2 2 2" xfId="1268"/>
    <cellStyle name="Comma 2 9 2 3" xfId="1269"/>
    <cellStyle name="Comma 2 9 2 4" xfId="1270"/>
    <cellStyle name="Comma 2 9 3" xfId="1271"/>
    <cellStyle name="Comma 2 9 3 2" xfId="1272"/>
    <cellStyle name="Comma 2 9 3 2 2" xfId="1273"/>
    <cellStyle name="Comma 2 9 3 3" xfId="1274"/>
    <cellStyle name="Comma 2 9 3 4" xfId="1275"/>
    <cellStyle name="Comma 2 9 4" xfId="1276"/>
    <cellStyle name="Comma 2 9 4 2" xfId="1277"/>
    <cellStyle name="Comma 2 9 4 2 2" xfId="1278"/>
    <cellStyle name="Comma 2 9 4 3" xfId="1279"/>
    <cellStyle name="Comma 2 9 4 4" xfId="1280"/>
    <cellStyle name="Comma 2 9 5" xfId="1281"/>
    <cellStyle name="Comma 2 9 5 2" xfId="1282"/>
    <cellStyle name="Comma 2 9 5 2 2" xfId="1283"/>
    <cellStyle name="Comma 2 9 5 3" xfId="1284"/>
    <cellStyle name="Comma 2 9 5 4" xfId="1285"/>
    <cellStyle name="Comma 2 9 6" xfId="1286"/>
    <cellStyle name="Comma 2 9 6 2" xfId="1287"/>
    <cellStyle name="Comma 2 9 6 3" xfId="1288"/>
    <cellStyle name="Comma 2 9 7" xfId="1289"/>
    <cellStyle name="Comma 2 9 7 2" xfId="1290"/>
    <cellStyle name="Comma 2 9 8" xfId="1291"/>
    <cellStyle name="Comma 2 9 9" xfId="1292"/>
    <cellStyle name="Comma 3" xfId="57"/>
    <cellStyle name="Comma 3 10" xfId="1294"/>
    <cellStyle name="Comma 3 10 2" xfId="1295"/>
    <cellStyle name="Comma 3 10 3" xfId="1296"/>
    <cellStyle name="Comma 3 11" xfId="1297"/>
    <cellStyle name="Comma 3 11 2" xfId="1298"/>
    <cellStyle name="Comma 3 12" xfId="1299"/>
    <cellStyle name="Comma 3 13" xfId="1300"/>
    <cellStyle name="Comma 3 14" xfId="1301"/>
    <cellStyle name="Comma 3 15" xfId="2575"/>
    <cellStyle name="Comma 3 16" xfId="2635"/>
    <cellStyle name="Comma 3 17" xfId="1293"/>
    <cellStyle name="Comma 3 2" xfId="70"/>
    <cellStyle name="Comma 3 2 10" xfId="1303"/>
    <cellStyle name="Comma 3 2 11" xfId="2588"/>
    <cellStyle name="Comma 3 2 12" xfId="2648"/>
    <cellStyle name="Comma 3 2 13" xfId="1302"/>
    <cellStyle name="Comma 3 2 2" xfId="99"/>
    <cellStyle name="Comma 3 2 2 10" xfId="2616"/>
    <cellStyle name="Comma 3 2 2 11" xfId="2675"/>
    <cellStyle name="Comma 3 2 2 12" xfId="1304"/>
    <cellStyle name="Comma 3 2 2 2" xfId="153"/>
    <cellStyle name="Comma 3 2 2 2 2" xfId="1306"/>
    <cellStyle name="Comma 3 2 2 2 2 2" xfId="1307"/>
    <cellStyle name="Comma 3 2 2 2 3" xfId="1308"/>
    <cellStyle name="Comma 3 2 2 2 4" xfId="1309"/>
    <cellStyle name="Comma 3 2 2 2 5" xfId="2729"/>
    <cellStyle name="Comma 3 2 2 2 6" xfId="1305"/>
    <cellStyle name="Comma 3 2 2 3" xfId="1310"/>
    <cellStyle name="Comma 3 2 2 3 2" xfId="1311"/>
    <cellStyle name="Comma 3 2 2 3 2 2" xfId="1312"/>
    <cellStyle name="Comma 3 2 2 3 3" xfId="1313"/>
    <cellStyle name="Comma 3 2 2 3 4" xfId="1314"/>
    <cellStyle name="Comma 3 2 2 4" xfId="1315"/>
    <cellStyle name="Comma 3 2 2 4 2" xfId="1316"/>
    <cellStyle name="Comma 3 2 2 4 2 2" xfId="1317"/>
    <cellStyle name="Comma 3 2 2 4 3" xfId="1318"/>
    <cellStyle name="Comma 3 2 2 4 4" xfId="1319"/>
    <cellStyle name="Comma 3 2 2 5" xfId="1320"/>
    <cellStyle name="Comma 3 2 2 5 2" xfId="1321"/>
    <cellStyle name="Comma 3 2 2 5 2 2" xfId="1322"/>
    <cellStyle name="Comma 3 2 2 5 3" xfId="1323"/>
    <cellStyle name="Comma 3 2 2 5 4" xfId="1324"/>
    <cellStyle name="Comma 3 2 2 6" xfId="1325"/>
    <cellStyle name="Comma 3 2 2 6 2" xfId="1326"/>
    <cellStyle name="Comma 3 2 2 6 3" xfId="1327"/>
    <cellStyle name="Comma 3 2 2 7" xfId="1328"/>
    <cellStyle name="Comma 3 2 2 7 2" xfId="1329"/>
    <cellStyle name="Comma 3 2 2 8" xfId="1330"/>
    <cellStyle name="Comma 3 2 2 9" xfId="1331"/>
    <cellStyle name="Comma 3 2 3" xfId="126"/>
    <cellStyle name="Comma 3 2 3 2" xfId="1333"/>
    <cellStyle name="Comma 3 2 3 2 2" xfId="1334"/>
    <cellStyle name="Comma 3 2 3 3" xfId="1335"/>
    <cellStyle name="Comma 3 2 3 4" xfId="1336"/>
    <cellStyle name="Comma 3 2 3 5" xfId="2702"/>
    <cellStyle name="Comma 3 2 3 6" xfId="1332"/>
    <cellStyle name="Comma 3 2 4" xfId="1337"/>
    <cellStyle name="Comma 3 2 4 2" xfId="1338"/>
    <cellStyle name="Comma 3 2 4 2 2" xfId="1339"/>
    <cellStyle name="Comma 3 2 4 3" xfId="1340"/>
    <cellStyle name="Comma 3 2 4 4" xfId="1341"/>
    <cellStyle name="Comma 3 2 5" xfId="1342"/>
    <cellStyle name="Comma 3 2 5 2" xfId="1343"/>
    <cellStyle name="Comma 3 2 5 2 2" xfId="1344"/>
    <cellStyle name="Comma 3 2 5 3" xfId="1345"/>
    <cellStyle name="Comma 3 2 5 4" xfId="1346"/>
    <cellStyle name="Comma 3 2 6" xfId="1347"/>
    <cellStyle name="Comma 3 2 6 2" xfId="1348"/>
    <cellStyle name="Comma 3 2 6 2 2" xfId="1349"/>
    <cellStyle name="Comma 3 2 6 3" xfId="1350"/>
    <cellStyle name="Comma 3 2 6 4" xfId="1351"/>
    <cellStyle name="Comma 3 2 7" xfId="1352"/>
    <cellStyle name="Comma 3 2 7 2" xfId="1353"/>
    <cellStyle name="Comma 3 2 7 3" xfId="1354"/>
    <cellStyle name="Comma 3 2 8" xfId="1355"/>
    <cellStyle name="Comma 3 2 8 2" xfId="1356"/>
    <cellStyle name="Comma 3 2 9" xfId="1357"/>
    <cellStyle name="Comma 3 3" xfId="86"/>
    <cellStyle name="Comma 3 3 10" xfId="1359"/>
    <cellStyle name="Comma 3 3 11" xfId="2603"/>
    <cellStyle name="Comma 3 3 12" xfId="2662"/>
    <cellStyle name="Comma 3 3 13" xfId="1358"/>
    <cellStyle name="Comma 3 3 2" xfId="140"/>
    <cellStyle name="Comma 3 3 2 10" xfId="2716"/>
    <cellStyle name="Comma 3 3 2 11" xfId="1360"/>
    <cellStyle name="Comma 3 3 2 2" xfId="1361"/>
    <cellStyle name="Comma 3 3 2 2 2" xfId="1362"/>
    <cellStyle name="Comma 3 3 2 2 2 2" xfId="1363"/>
    <cellStyle name="Comma 3 3 2 2 3" xfId="1364"/>
    <cellStyle name="Comma 3 3 2 2 4" xfId="1365"/>
    <cellStyle name="Comma 3 3 2 3" xfId="1366"/>
    <cellStyle name="Comma 3 3 2 3 2" xfId="1367"/>
    <cellStyle name="Comma 3 3 2 3 2 2" xfId="1368"/>
    <cellStyle name="Comma 3 3 2 3 3" xfId="1369"/>
    <cellStyle name="Comma 3 3 2 3 4" xfId="1370"/>
    <cellStyle name="Comma 3 3 2 4" xfId="1371"/>
    <cellStyle name="Comma 3 3 2 4 2" xfId="1372"/>
    <cellStyle name="Comma 3 3 2 4 2 2" xfId="1373"/>
    <cellStyle name="Comma 3 3 2 4 3" xfId="1374"/>
    <cellStyle name="Comma 3 3 2 4 4" xfId="1375"/>
    <cellStyle name="Comma 3 3 2 5" xfId="1376"/>
    <cellStyle name="Comma 3 3 2 5 2" xfId="1377"/>
    <cellStyle name="Comma 3 3 2 5 2 2" xfId="1378"/>
    <cellStyle name="Comma 3 3 2 5 3" xfId="1379"/>
    <cellStyle name="Comma 3 3 2 5 4" xfId="1380"/>
    <cellStyle name="Comma 3 3 2 6" xfId="1381"/>
    <cellStyle name="Comma 3 3 2 6 2" xfId="1382"/>
    <cellStyle name="Comma 3 3 2 6 3" xfId="1383"/>
    <cellStyle name="Comma 3 3 2 7" xfId="1384"/>
    <cellStyle name="Comma 3 3 2 7 2" xfId="1385"/>
    <cellStyle name="Comma 3 3 2 8" xfId="1386"/>
    <cellStyle name="Comma 3 3 2 9" xfId="1387"/>
    <cellStyle name="Comma 3 3 3" xfId="1388"/>
    <cellStyle name="Comma 3 3 3 2" xfId="1389"/>
    <cellStyle name="Comma 3 3 3 2 2" xfId="1390"/>
    <cellStyle name="Comma 3 3 3 3" xfId="1391"/>
    <cellStyle name="Comma 3 3 3 4" xfId="1392"/>
    <cellStyle name="Comma 3 3 4" xfId="1393"/>
    <cellStyle name="Comma 3 3 4 2" xfId="1394"/>
    <cellStyle name="Comma 3 3 4 2 2" xfId="1395"/>
    <cellStyle name="Comma 3 3 4 3" xfId="1396"/>
    <cellStyle name="Comma 3 3 4 4" xfId="1397"/>
    <cellStyle name="Comma 3 3 5" xfId="1398"/>
    <cellStyle name="Comma 3 3 5 2" xfId="1399"/>
    <cellStyle name="Comma 3 3 5 2 2" xfId="1400"/>
    <cellStyle name="Comma 3 3 5 3" xfId="1401"/>
    <cellStyle name="Comma 3 3 5 4" xfId="1402"/>
    <cellStyle name="Comma 3 3 6" xfId="1403"/>
    <cellStyle name="Comma 3 3 6 2" xfId="1404"/>
    <cellStyle name="Comma 3 3 6 2 2" xfId="1405"/>
    <cellStyle name="Comma 3 3 6 3" xfId="1406"/>
    <cellStyle name="Comma 3 3 6 4" xfId="1407"/>
    <cellStyle name="Comma 3 3 7" xfId="1408"/>
    <cellStyle name="Comma 3 3 7 2" xfId="1409"/>
    <cellStyle name="Comma 3 3 7 3" xfId="1410"/>
    <cellStyle name="Comma 3 3 8" xfId="1411"/>
    <cellStyle name="Comma 3 3 8 2" xfId="1412"/>
    <cellStyle name="Comma 3 3 9" xfId="1413"/>
    <cellStyle name="Comma 3 4" xfId="113"/>
    <cellStyle name="Comma 3 4 10" xfId="1415"/>
    <cellStyle name="Comma 3 4 11" xfId="2689"/>
    <cellStyle name="Comma 3 4 12" xfId="1414"/>
    <cellStyle name="Comma 3 4 2" xfId="1416"/>
    <cellStyle name="Comma 3 4 2 2" xfId="1417"/>
    <cellStyle name="Comma 3 4 2 2 2" xfId="1418"/>
    <cellStyle name="Comma 3 4 2 2 2 2" xfId="1419"/>
    <cellStyle name="Comma 3 4 2 2 3" xfId="1420"/>
    <cellStyle name="Comma 3 4 2 2 4" xfId="1421"/>
    <cellStyle name="Comma 3 4 2 3" xfId="1422"/>
    <cellStyle name="Comma 3 4 2 3 2" xfId="1423"/>
    <cellStyle name="Comma 3 4 2 3 2 2" xfId="1424"/>
    <cellStyle name="Comma 3 4 2 3 3" xfId="1425"/>
    <cellStyle name="Comma 3 4 2 3 4" xfId="1426"/>
    <cellStyle name="Comma 3 4 2 4" xfId="1427"/>
    <cellStyle name="Comma 3 4 2 4 2" xfId="1428"/>
    <cellStyle name="Comma 3 4 2 4 2 2" xfId="1429"/>
    <cellStyle name="Comma 3 4 2 4 3" xfId="1430"/>
    <cellStyle name="Comma 3 4 2 4 4" xfId="1431"/>
    <cellStyle name="Comma 3 4 2 5" xfId="1432"/>
    <cellStyle name="Comma 3 4 2 5 2" xfId="1433"/>
    <cellStyle name="Comma 3 4 2 5 2 2" xfId="1434"/>
    <cellStyle name="Comma 3 4 2 5 3" xfId="1435"/>
    <cellStyle name="Comma 3 4 2 5 4" xfId="1436"/>
    <cellStyle name="Comma 3 4 2 6" xfId="1437"/>
    <cellStyle name="Comma 3 4 2 6 2" xfId="1438"/>
    <cellStyle name="Comma 3 4 2 6 3" xfId="1439"/>
    <cellStyle name="Comma 3 4 2 7" xfId="1440"/>
    <cellStyle name="Comma 3 4 2 7 2" xfId="1441"/>
    <cellStyle name="Comma 3 4 2 8" xfId="1442"/>
    <cellStyle name="Comma 3 4 2 9" xfId="1443"/>
    <cellStyle name="Comma 3 4 3" xfId="1444"/>
    <cellStyle name="Comma 3 4 3 2" xfId="1445"/>
    <cellStyle name="Comma 3 4 3 2 2" xfId="1446"/>
    <cellStyle name="Comma 3 4 3 3" xfId="1447"/>
    <cellStyle name="Comma 3 4 3 4" xfId="1448"/>
    <cellStyle name="Comma 3 4 4" xfId="1449"/>
    <cellStyle name="Comma 3 4 4 2" xfId="1450"/>
    <cellStyle name="Comma 3 4 4 2 2" xfId="1451"/>
    <cellStyle name="Comma 3 4 4 3" xfId="1452"/>
    <cellStyle name="Comma 3 4 4 4" xfId="1453"/>
    <cellStyle name="Comma 3 4 5" xfId="1454"/>
    <cellStyle name="Comma 3 4 5 2" xfId="1455"/>
    <cellStyle name="Comma 3 4 5 2 2" xfId="1456"/>
    <cellStyle name="Comma 3 4 5 3" xfId="1457"/>
    <cellStyle name="Comma 3 4 5 4" xfId="1458"/>
    <cellStyle name="Comma 3 4 6" xfId="1459"/>
    <cellStyle name="Comma 3 4 6 2" xfId="1460"/>
    <cellStyle name="Comma 3 4 6 2 2" xfId="1461"/>
    <cellStyle name="Comma 3 4 6 3" xfId="1462"/>
    <cellStyle name="Comma 3 4 6 4" xfId="1463"/>
    <cellStyle name="Comma 3 4 7" xfId="1464"/>
    <cellStyle name="Comma 3 4 7 2" xfId="1465"/>
    <cellStyle name="Comma 3 4 7 3" xfId="1466"/>
    <cellStyle name="Comma 3 4 8" xfId="1467"/>
    <cellStyle name="Comma 3 4 8 2" xfId="1468"/>
    <cellStyle name="Comma 3 4 9" xfId="1469"/>
    <cellStyle name="Comma 3 5" xfId="1470"/>
    <cellStyle name="Comma 3 5 2" xfId="1471"/>
    <cellStyle name="Comma 3 5 2 2" xfId="1472"/>
    <cellStyle name="Comma 3 5 2 2 2" xfId="1473"/>
    <cellStyle name="Comma 3 5 2 3" xfId="1474"/>
    <cellStyle name="Comma 3 5 2 4" xfId="1475"/>
    <cellStyle name="Comma 3 5 3" xfId="1476"/>
    <cellStyle name="Comma 3 5 3 2" xfId="1477"/>
    <cellStyle name="Comma 3 5 3 2 2" xfId="1478"/>
    <cellStyle name="Comma 3 5 3 3" xfId="1479"/>
    <cellStyle name="Comma 3 5 3 4" xfId="1480"/>
    <cellStyle name="Comma 3 5 4" xfId="1481"/>
    <cellStyle name="Comma 3 5 4 2" xfId="1482"/>
    <cellStyle name="Comma 3 5 4 2 2" xfId="1483"/>
    <cellStyle name="Comma 3 5 4 3" xfId="1484"/>
    <cellStyle name="Comma 3 5 4 4" xfId="1485"/>
    <cellStyle name="Comma 3 5 5" xfId="1486"/>
    <cellStyle name="Comma 3 5 5 2" xfId="1487"/>
    <cellStyle name="Comma 3 5 5 2 2" xfId="1488"/>
    <cellStyle name="Comma 3 5 5 3" xfId="1489"/>
    <cellStyle name="Comma 3 5 5 4" xfId="1490"/>
    <cellStyle name="Comma 3 5 6" xfId="1491"/>
    <cellStyle name="Comma 3 5 6 2" xfId="1492"/>
    <cellStyle name="Comma 3 5 6 3" xfId="1493"/>
    <cellStyle name="Comma 3 5 7" xfId="1494"/>
    <cellStyle name="Comma 3 5 7 2" xfId="1495"/>
    <cellStyle name="Comma 3 5 8" xfId="1496"/>
    <cellStyle name="Comma 3 5 9" xfId="1497"/>
    <cellStyle name="Comma 3 6" xfId="1498"/>
    <cellStyle name="Comma 3 6 2" xfId="1499"/>
    <cellStyle name="Comma 3 6 2 2" xfId="1500"/>
    <cellStyle name="Comma 3 6 3" xfId="1501"/>
    <cellStyle name="Comma 3 6 4" xfId="1502"/>
    <cellStyle name="Comma 3 7" xfId="1503"/>
    <cellStyle name="Comma 3 7 2" xfId="1504"/>
    <cellStyle name="Comma 3 7 2 2" xfId="1505"/>
    <cellStyle name="Comma 3 7 3" xfId="1506"/>
    <cellStyle name="Comma 3 7 4" xfId="1507"/>
    <cellStyle name="Comma 3 8" xfId="1508"/>
    <cellStyle name="Comma 3 8 2" xfId="1509"/>
    <cellStyle name="Comma 3 8 2 2" xfId="1510"/>
    <cellStyle name="Comma 3 8 3" xfId="1511"/>
    <cellStyle name="Comma 3 8 4" xfId="1512"/>
    <cellStyle name="Comma 3 9" xfId="1513"/>
    <cellStyle name="Comma 3 9 2" xfId="1514"/>
    <cellStyle name="Comma 3 9 2 2" xfId="1515"/>
    <cellStyle name="Comma 3 9 3" xfId="1516"/>
    <cellStyle name="Comma 3 9 4" xfId="1517"/>
    <cellStyle name="Comma 4" xfId="79"/>
    <cellStyle name="Comma 4 10" xfId="1519"/>
    <cellStyle name="Comma 4 10 2" xfId="1520"/>
    <cellStyle name="Comma 4 10 3" xfId="1521"/>
    <cellStyle name="Comma 4 11" xfId="1522"/>
    <cellStyle name="Comma 4 11 2" xfId="1523"/>
    <cellStyle name="Comma 4 12" xfId="1524"/>
    <cellStyle name="Comma 4 13" xfId="1525"/>
    <cellStyle name="Comma 4 14" xfId="2596"/>
    <cellStyle name="Comma 4 15" xfId="2655"/>
    <cellStyle name="Comma 4 16" xfId="1518"/>
    <cellStyle name="Comma 4 2" xfId="28"/>
    <cellStyle name="Comma 4 2 10" xfId="1527"/>
    <cellStyle name="Comma 4 2 10 2" xfId="1528"/>
    <cellStyle name="Comma 4 2 11" xfId="1529"/>
    <cellStyle name="Comma 4 2 12" xfId="1530"/>
    <cellStyle name="Comma 4 2 13" xfId="1531"/>
    <cellStyle name="Comma 4 2 14" xfId="2569"/>
    <cellStyle name="Comma 4 2 15" xfId="2631"/>
    <cellStyle name="Comma 4 2 16" xfId="1526"/>
    <cellStyle name="Comma 4 2 2" xfId="39"/>
    <cellStyle name="Comma 4 2 2 10" xfId="1533"/>
    <cellStyle name="Comma 4 2 2 11" xfId="2573"/>
    <cellStyle name="Comma 4 2 2 12" xfId="2634"/>
    <cellStyle name="Comma 4 2 2 13" xfId="1532"/>
    <cellStyle name="Comma 4 2 2 2" xfId="63"/>
    <cellStyle name="Comma 4 2 2 2 10" xfId="2581"/>
    <cellStyle name="Comma 4 2 2 2 11" xfId="2641"/>
    <cellStyle name="Comma 4 2 2 2 12" xfId="1534"/>
    <cellStyle name="Comma 4 2 2 2 2" xfId="76"/>
    <cellStyle name="Comma 4 2 2 2 2 2" xfId="105"/>
    <cellStyle name="Comma 4 2 2 2 2 2 2" xfId="159"/>
    <cellStyle name="Comma 4 2 2 2 2 2 2 2" xfId="2735"/>
    <cellStyle name="Comma 4 2 2 2 2 2 2 3" xfId="1537"/>
    <cellStyle name="Comma 4 2 2 2 2 2 3" xfId="2622"/>
    <cellStyle name="Comma 4 2 2 2 2 2 4" xfId="2681"/>
    <cellStyle name="Comma 4 2 2 2 2 2 5" xfId="1536"/>
    <cellStyle name="Comma 4 2 2 2 2 3" xfId="132"/>
    <cellStyle name="Comma 4 2 2 2 2 3 2" xfId="2708"/>
    <cellStyle name="Comma 4 2 2 2 2 3 3" xfId="1538"/>
    <cellStyle name="Comma 4 2 2 2 2 4" xfId="1539"/>
    <cellStyle name="Comma 4 2 2 2 2 5" xfId="2594"/>
    <cellStyle name="Comma 4 2 2 2 2 6" xfId="2654"/>
    <cellStyle name="Comma 4 2 2 2 2 7" xfId="1535"/>
    <cellStyle name="Comma 4 2 2 2 3" xfId="92"/>
    <cellStyle name="Comma 4 2 2 2 3 2" xfId="146"/>
    <cellStyle name="Comma 4 2 2 2 3 2 2" xfId="1542"/>
    <cellStyle name="Comma 4 2 2 2 3 2 3" xfId="2722"/>
    <cellStyle name="Comma 4 2 2 2 3 2 4" xfId="1541"/>
    <cellStyle name="Comma 4 2 2 2 3 3" xfId="1543"/>
    <cellStyle name="Comma 4 2 2 2 3 4" xfId="1544"/>
    <cellStyle name="Comma 4 2 2 2 3 5" xfId="2609"/>
    <cellStyle name="Comma 4 2 2 2 3 6" xfId="2668"/>
    <cellStyle name="Comma 4 2 2 2 3 7" xfId="1540"/>
    <cellStyle name="Comma 4 2 2 2 4" xfId="119"/>
    <cellStyle name="Comma 4 2 2 2 4 2" xfId="1546"/>
    <cellStyle name="Comma 4 2 2 2 4 2 2" xfId="1547"/>
    <cellStyle name="Comma 4 2 2 2 4 3" xfId="1548"/>
    <cellStyle name="Comma 4 2 2 2 4 4" xfId="1549"/>
    <cellStyle name="Comma 4 2 2 2 4 5" xfId="2695"/>
    <cellStyle name="Comma 4 2 2 2 4 6" xfId="1545"/>
    <cellStyle name="Comma 4 2 2 2 5" xfId="1550"/>
    <cellStyle name="Comma 4 2 2 2 5 2" xfId="1551"/>
    <cellStyle name="Comma 4 2 2 2 5 2 2" xfId="1552"/>
    <cellStyle name="Comma 4 2 2 2 5 3" xfId="1553"/>
    <cellStyle name="Comma 4 2 2 2 5 4" xfId="1554"/>
    <cellStyle name="Comma 4 2 2 2 6" xfId="1555"/>
    <cellStyle name="Comma 4 2 2 2 6 2" xfId="1556"/>
    <cellStyle name="Comma 4 2 2 2 6 3" xfId="1557"/>
    <cellStyle name="Comma 4 2 2 2 7" xfId="1558"/>
    <cellStyle name="Comma 4 2 2 2 7 2" xfId="1559"/>
    <cellStyle name="Comma 4 2 2 2 8" xfId="1560"/>
    <cellStyle name="Comma 4 2 2 2 9" xfId="1561"/>
    <cellStyle name="Comma 4 2 2 3" xfId="69"/>
    <cellStyle name="Comma 4 2 2 3 2" xfId="98"/>
    <cellStyle name="Comma 4 2 2 3 2 2" xfId="152"/>
    <cellStyle name="Comma 4 2 2 3 2 2 2" xfId="2728"/>
    <cellStyle name="Comma 4 2 2 3 2 2 3" xfId="1564"/>
    <cellStyle name="Comma 4 2 2 3 2 3" xfId="2615"/>
    <cellStyle name="Comma 4 2 2 3 2 4" xfId="2674"/>
    <cellStyle name="Comma 4 2 2 3 2 5" xfId="1563"/>
    <cellStyle name="Comma 4 2 2 3 3" xfId="125"/>
    <cellStyle name="Comma 4 2 2 3 3 2" xfId="2701"/>
    <cellStyle name="Comma 4 2 2 3 3 3" xfId="1565"/>
    <cellStyle name="Comma 4 2 2 3 4" xfId="1566"/>
    <cellStyle name="Comma 4 2 2 3 5" xfId="2587"/>
    <cellStyle name="Comma 4 2 2 3 6" xfId="2647"/>
    <cellStyle name="Comma 4 2 2 3 7" xfId="1562"/>
    <cellStyle name="Comma 4 2 2 4" xfId="85"/>
    <cellStyle name="Comma 4 2 2 4 2" xfId="139"/>
    <cellStyle name="Comma 4 2 2 4 2 2" xfId="1569"/>
    <cellStyle name="Comma 4 2 2 4 2 3" xfId="2715"/>
    <cellStyle name="Comma 4 2 2 4 2 4" xfId="1568"/>
    <cellStyle name="Comma 4 2 2 4 3" xfId="1570"/>
    <cellStyle name="Comma 4 2 2 4 4" xfId="1571"/>
    <cellStyle name="Comma 4 2 2 4 5" xfId="2602"/>
    <cellStyle name="Comma 4 2 2 4 6" xfId="2661"/>
    <cellStyle name="Comma 4 2 2 4 7" xfId="1567"/>
    <cellStyle name="Comma 4 2 2 5" xfId="112"/>
    <cellStyle name="Comma 4 2 2 5 2" xfId="1573"/>
    <cellStyle name="Comma 4 2 2 5 2 2" xfId="1574"/>
    <cellStyle name="Comma 4 2 2 5 3" xfId="1575"/>
    <cellStyle name="Comma 4 2 2 5 4" xfId="1576"/>
    <cellStyle name="Comma 4 2 2 5 5" xfId="2688"/>
    <cellStyle name="Comma 4 2 2 5 6" xfId="1572"/>
    <cellStyle name="Comma 4 2 2 6" xfId="1577"/>
    <cellStyle name="Comma 4 2 2 6 2" xfId="1578"/>
    <cellStyle name="Comma 4 2 2 6 2 2" xfId="1579"/>
    <cellStyle name="Comma 4 2 2 6 3" xfId="1580"/>
    <cellStyle name="Comma 4 2 2 6 4" xfId="1581"/>
    <cellStyle name="Comma 4 2 2 7" xfId="1582"/>
    <cellStyle name="Comma 4 2 2 7 2" xfId="1583"/>
    <cellStyle name="Comma 4 2 2 7 3" xfId="1584"/>
    <cellStyle name="Comma 4 2 2 8" xfId="1585"/>
    <cellStyle name="Comma 4 2 2 8 2" xfId="1586"/>
    <cellStyle name="Comma 4 2 2 9" xfId="1587"/>
    <cellStyle name="Comma 4 2 3" xfId="60"/>
    <cellStyle name="Comma 4 2 3 10" xfId="1589"/>
    <cellStyle name="Comma 4 2 3 11" xfId="2578"/>
    <cellStyle name="Comma 4 2 3 12" xfId="2638"/>
    <cellStyle name="Comma 4 2 3 13" xfId="1588"/>
    <cellStyle name="Comma 4 2 3 2" xfId="73"/>
    <cellStyle name="Comma 4 2 3 2 10" xfId="2591"/>
    <cellStyle name="Comma 4 2 3 2 11" xfId="2651"/>
    <cellStyle name="Comma 4 2 3 2 12" xfId="1590"/>
    <cellStyle name="Comma 4 2 3 2 2" xfId="102"/>
    <cellStyle name="Comma 4 2 3 2 2 2" xfId="156"/>
    <cellStyle name="Comma 4 2 3 2 2 2 2" xfId="1593"/>
    <cellStyle name="Comma 4 2 3 2 2 2 3" xfId="2732"/>
    <cellStyle name="Comma 4 2 3 2 2 2 4" xfId="1592"/>
    <cellStyle name="Comma 4 2 3 2 2 3" xfId="1594"/>
    <cellStyle name="Comma 4 2 3 2 2 4" xfId="1595"/>
    <cellStyle name="Comma 4 2 3 2 2 5" xfId="2619"/>
    <cellStyle name="Comma 4 2 3 2 2 6" xfId="2678"/>
    <cellStyle name="Comma 4 2 3 2 2 7" xfId="1591"/>
    <cellStyle name="Comma 4 2 3 2 3" xfId="129"/>
    <cellStyle name="Comma 4 2 3 2 3 2" xfId="1597"/>
    <cellStyle name="Comma 4 2 3 2 3 2 2" xfId="1598"/>
    <cellStyle name="Comma 4 2 3 2 3 3" xfId="1599"/>
    <cellStyle name="Comma 4 2 3 2 3 4" xfId="1600"/>
    <cellStyle name="Comma 4 2 3 2 3 5" xfId="2705"/>
    <cellStyle name="Comma 4 2 3 2 3 6" xfId="1596"/>
    <cellStyle name="Comma 4 2 3 2 4" xfId="1601"/>
    <cellStyle name="Comma 4 2 3 2 4 2" xfId="1602"/>
    <cellStyle name="Comma 4 2 3 2 4 2 2" xfId="1603"/>
    <cellStyle name="Comma 4 2 3 2 4 3" xfId="1604"/>
    <cellStyle name="Comma 4 2 3 2 4 4" xfId="1605"/>
    <cellStyle name="Comma 4 2 3 2 5" xfId="1606"/>
    <cellStyle name="Comma 4 2 3 2 5 2" xfId="1607"/>
    <cellStyle name="Comma 4 2 3 2 5 2 2" xfId="1608"/>
    <cellStyle name="Comma 4 2 3 2 5 3" xfId="1609"/>
    <cellStyle name="Comma 4 2 3 2 5 4" xfId="1610"/>
    <cellStyle name="Comma 4 2 3 2 6" xfId="1611"/>
    <cellStyle name="Comma 4 2 3 2 6 2" xfId="1612"/>
    <cellStyle name="Comma 4 2 3 2 6 3" xfId="1613"/>
    <cellStyle name="Comma 4 2 3 2 7" xfId="1614"/>
    <cellStyle name="Comma 4 2 3 2 7 2" xfId="1615"/>
    <cellStyle name="Comma 4 2 3 2 8" xfId="1616"/>
    <cellStyle name="Comma 4 2 3 2 9" xfId="1617"/>
    <cellStyle name="Comma 4 2 3 3" xfId="89"/>
    <cellStyle name="Comma 4 2 3 3 2" xfId="143"/>
    <cellStyle name="Comma 4 2 3 3 2 2" xfId="1620"/>
    <cellStyle name="Comma 4 2 3 3 2 3" xfId="2719"/>
    <cellStyle name="Comma 4 2 3 3 2 4" xfId="1619"/>
    <cellStyle name="Comma 4 2 3 3 3" xfId="1621"/>
    <cellStyle name="Comma 4 2 3 3 4" xfId="1622"/>
    <cellStyle name="Comma 4 2 3 3 5" xfId="2606"/>
    <cellStyle name="Comma 4 2 3 3 6" xfId="2665"/>
    <cellStyle name="Comma 4 2 3 3 7" xfId="1618"/>
    <cellStyle name="Comma 4 2 3 4" xfId="116"/>
    <cellStyle name="Comma 4 2 3 4 2" xfId="1624"/>
    <cellStyle name="Comma 4 2 3 4 2 2" xfId="1625"/>
    <cellStyle name="Comma 4 2 3 4 3" xfId="1626"/>
    <cellStyle name="Comma 4 2 3 4 4" xfId="1627"/>
    <cellStyle name="Comma 4 2 3 4 5" xfId="2692"/>
    <cellStyle name="Comma 4 2 3 4 6" xfId="1623"/>
    <cellStyle name="Comma 4 2 3 5" xfId="1628"/>
    <cellStyle name="Comma 4 2 3 5 2" xfId="1629"/>
    <cellStyle name="Comma 4 2 3 5 2 2" xfId="1630"/>
    <cellStyle name="Comma 4 2 3 5 3" xfId="1631"/>
    <cellStyle name="Comma 4 2 3 5 4" xfId="1632"/>
    <cellStyle name="Comma 4 2 3 6" xfId="1633"/>
    <cellStyle name="Comma 4 2 3 6 2" xfId="1634"/>
    <cellStyle name="Comma 4 2 3 6 2 2" xfId="1635"/>
    <cellStyle name="Comma 4 2 3 6 3" xfId="1636"/>
    <cellStyle name="Comma 4 2 3 6 4" xfId="1637"/>
    <cellStyle name="Comma 4 2 3 7" xfId="1638"/>
    <cellStyle name="Comma 4 2 3 7 2" xfId="1639"/>
    <cellStyle name="Comma 4 2 3 7 3" xfId="1640"/>
    <cellStyle name="Comma 4 2 3 8" xfId="1641"/>
    <cellStyle name="Comma 4 2 3 8 2" xfId="1642"/>
    <cellStyle name="Comma 4 2 3 9" xfId="1643"/>
    <cellStyle name="Comma 4 2 4" xfId="66"/>
    <cellStyle name="Comma 4 2 4 10" xfId="2584"/>
    <cellStyle name="Comma 4 2 4 11" xfId="2644"/>
    <cellStyle name="Comma 4 2 4 12" xfId="1644"/>
    <cellStyle name="Comma 4 2 4 2" xfId="95"/>
    <cellStyle name="Comma 4 2 4 2 2" xfId="149"/>
    <cellStyle name="Comma 4 2 4 2 2 2" xfId="1647"/>
    <cellStyle name="Comma 4 2 4 2 2 3" xfId="2725"/>
    <cellStyle name="Comma 4 2 4 2 2 4" xfId="1646"/>
    <cellStyle name="Comma 4 2 4 2 3" xfId="1648"/>
    <cellStyle name="Comma 4 2 4 2 4" xfId="1649"/>
    <cellStyle name="Comma 4 2 4 2 5" xfId="2612"/>
    <cellStyle name="Comma 4 2 4 2 6" xfId="2671"/>
    <cellStyle name="Comma 4 2 4 2 7" xfId="1645"/>
    <cellStyle name="Comma 4 2 4 3" xfId="122"/>
    <cellStyle name="Comma 4 2 4 3 2" xfId="1651"/>
    <cellStyle name="Comma 4 2 4 3 2 2" xfId="1652"/>
    <cellStyle name="Comma 4 2 4 3 3" xfId="1653"/>
    <cellStyle name="Comma 4 2 4 3 4" xfId="1654"/>
    <cellStyle name="Comma 4 2 4 3 5" xfId="2698"/>
    <cellStyle name="Comma 4 2 4 3 6" xfId="1650"/>
    <cellStyle name="Comma 4 2 4 4" xfId="1655"/>
    <cellStyle name="Comma 4 2 4 4 2" xfId="1656"/>
    <cellStyle name="Comma 4 2 4 4 2 2" xfId="1657"/>
    <cellStyle name="Comma 4 2 4 4 3" xfId="1658"/>
    <cellStyle name="Comma 4 2 4 4 4" xfId="1659"/>
    <cellStyle name="Comma 4 2 4 5" xfId="1660"/>
    <cellStyle name="Comma 4 2 4 5 2" xfId="1661"/>
    <cellStyle name="Comma 4 2 4 5 2 2" xfId="1662"/>
    <cellStyle name="Comma 4 2 4 5 3" xfId="1663"/>
    <cellStyle name="Comma 4 2 4 5 4" xfId="1664"/>
    <cellStyle name="Comma 4 2 4 6" xfId="1665"/>
    <cellStyle name="Comma 4 2 4 6 2" xfId="1666"/>
    <cellStyle name="Comma 4 2 4 6 3" xfId="1667"/>
    <cellStyle name="Comma 4 2 4 7" xfId="1668"/>
    <cellStyle name="Comma 4 2 4 7 2" xfId="1669"/>
    <cellStyle name="Comma 4 2 4 8" xfId="1670"/>
    <cellStyle name="Comma 4 2 4 9" xfId="1671"/>
    <cellStyle name="Comma 4 2 5" xfId="82"/>
    <cellStyle name="Comma 4 2 5 2" xfId="136"/>
    <cellStyle name="Comma 4 2 5 2 2" xfId="1674"/>
    <cellStyle name="Comma 4 2 5 2 3" xfId="2712"/>
    <cellStyle name="Comma 4 2 5 2 4" xfId="1673"/>
    <cellStyle name="Comma 4 2 5 3" xfId="1675"/>
    <cellStyle name="Comma 4 2 5 4" xfId="1676"/>
    <cellStyle name="Comma 4 2 5 5" xfId="2599"/>
    <cellStyle name="Comma 4 2 5 6" xfId="2658"/>
    <cellStyle name="Comma 4 2 5 7" xfId="1672"/>
    <cellStyle name="Comma 4 2 6" xfId="109"/>
    <cellStyle name="Comma 4 2 6 2" xfId="1678"/>
    <cellStyle name="Comma 4 2 6 2 2" xfId="1679"/>
    <cellStyle name="Comma 4 2 6 3" xfId="1680"/>
    <cellStyle name="Comma 4 2 6 4" xfId="1681"/>
    <cellStyle name="Comma 4 2 6 5" xfId="2685"/>
    <cellStyle name="Comma 4 2 6 6" xfId="1677"/>
    <cellStyle name="Comma 4 2 7" xfId="1682"/>
    <cellStyle name="Comma 4 2 7 2" xfId="1683"/>
    <cellStyle name="Comma 4 2 7 2 2" xfId="1684"/>
    <cellStyle name="Comma 4 2 7 3" xfId="1685"/>
    <cellStyle name="Comma 4 2 7 4" xfId="1686"/>
    <cellStyle name="Comma 4 2 8" xfId="1687"/>
    <cellStyle name="Comma 4 2 8 2" xfId="1688"/>
    <cellStyle name="Comma 4 2 8 2 2" xfId="1689"/>
    <cellStyle name="Comma 4 2 8 3" xfId="1690"/>
    <cellStyle name="Comma 4 2 8 4" xfId="1691"/>
    <cellStyle name="Comma 4 2 9" xfId="1692"/>
    <cellStyle name="Comma 4 2 9 2" xfId="1693"/>
    <cellStyle name="Comma 4 2 9 3" xfId="1694"/>
    <cellStyle name="Comma 4 3" xfId="133"/>
    <cellStyle name="Comma 4 3 10" xfId="1696"/>
    <cellStyle name="Comma 4 3 11" xfId="2709"/>
    <cellStyle name="Comma 4 3 12" xfId="1695"/>
    <cellStyle name="Comma 4 3 2" xfId="1697"/>
    <cellStyle name="Comma 4 3 2 2" xfId="1698"/>
    <cellStyle name="Comma 4 3 2 2 2" xfId="1699"/>
    <cellStyle name="Comma 4 3 2 2 2 2" xfId="1700"/>
    <cellStyle name="Comma 4 3 2 2 3" xfId="1701"/>
    <cellStyle name="Comma 4 3 2 2 4" xfId="1702"/>
    <cellStyle name="Comma 4 3 2 3" xfId="1703"/>
    <cellStyle name="Comma 4 3 2 3 2" xfId="1704"/>
    <cellStyle name="Comma 4 3 2 3 2 2" xfId="1705"/>
    <cellStyle name="Comma 4 3 2 3 3" xfId="1706"/>
    <cellStyle name="Comma 4 3 2 3 4" xfId="1707"/>
    <cellStyle name="Comma 4 3 2 4" xfId="1708"/>
    <cellStyle name="Comma 4 3 2 4 2" xfId="1709"/>
    <cellStyle name="Comma 4 3 2 4 2 2" xfId="1710"/>
    <cellStyle name="Comma 4 3 2 4 3" xfId="1711"/>
    <cellStyle name="Comma 4 3 2 4 4" xfId="1712"/>
    <cellStyle name="Comma 4 3 2 5" xfId="1713"/>
    <cellStyle name="Comma 4 3 2 5 2" xfId="1714"/>
    <cellStyle name="Comma 4 3 2 5 2 2" xfId="1715"/>
    <cellStyle name="Comma 4 3 2 5 3" xfId="1716"/>
    <cellStyle name="Comma 4 3 2 5 4" xfId="1717"/>
    <cellStyle name="Comma 4 3 2 6" xfId="1718"/>
    <cellStyle name="Comma 4 3 2 6 2" xfId="1719"/>
    <cellStyle name="Comma 4 3 2 6 3" xfId="1720"/>
    <cellStyle name="Comma 4 3 2 7" xfId="1721"/>
    <cellStyle name="Comma 4 3 2 7 2" xfId="1722"/>
    <cellStyle name="Comma 4 3 2 8" xfId="1723"/>
    <cellStyle name="Comma 4 3 2 9" xfId="1724"/>
    <cellStyle name="Comma 4 3 3" xfId="1725"/>
    <cellStyle name="Comma 4 3 3 2" xfId="1726"/>
    <cellStyle name="Comma 4 3 3 2 2" xfId="1727"/>
    <cellStyle name="Comma 4 3 3 3" xfId="1728"/>
    <cellStyle name="Comma 4 3 3 4" xfId="1729"/>
    <cellStyle name="Comma 4 3 4" xfId="1730"/>
    <cellStyle name="Comma 4 3 4 2" xfId="1731"/>
    <cellStyle name="Comma 4 3 4 2 2" xfId="1732"/>
    <cellStyle name="Comma 4 3 4 3" xfId="1733"/>
    <cellStyle name="Comma 4 3 4 4" xfId="1734"/>
    <cellStyle name="Comma 4 3 5" xfId="1735"/>
    <cellStyle name="Comma 4 3 5 2" xfId="1736"/>
    <cellStyle name="Comma 4 3 5 2 2" xfId="1737"/>
    <cellStyle name="Comma 4 3 5 3" xfId="1738"/>
    <cellStyle name="Comma 4 3 5 4" xfId="1739"/>
    <cellStyle name="Comma 4 3 6" xfId="1740"/>
    <cellStyle name="Comma 4 3 6 2" xfId="1741"/>
    <cellStyle name="Comma 4 3 6 2 2" xfId="1742"/>
    <cellStyle name="Comma 4 3 6 3" xfId="1743"/>
    <cellStyle name="Comma 4 3 6 4" xfId="1744"/>
    <cellStyle name="Comma 4 3 7" xfId="1745"/>
    <cellStyle name="Comma 4 3 7 2" xfId="1746"/>
    <cellStyle name="Comma 4 3 7 3" xfId="1747"/>
    <cellStyle name="Comma 4 3 8" xfId="1748"/>
    <cellStyle name="Comma 4 3 8 2" xfId="1749"/>
    <cellStyle name="Comma 4 3 9" xfId="1750"/>
    <cellStyle name="Comma 4 4" xfId="1751"/>
    <cellStyle name="Comma 4 4 10" xfId="1752"/>
    <cellStyle name="Comma 4 4 2" xfId="1753"/>
    <cellStyle name="Comma 4 4 2 2" xfId="1754"/>
    <cellStyle name="Comma 4 4 2 2 2" xfId="1755"/>
    <cellStyle name="Comma 4 4 2 2 2 2" xfId="1756"/>
    <cellStyle name="Comma 4 4 2 2 3" xfId="1757"/>
    <cellStyle name="Comma 4 4 2 2 4" xfId="1758"/>
    <cellStyle name="Comma 4 4 2 3" xfId="1759"/>
    <cellStyle name="Comma 4 4 2 3 2" xfId="1760"/>
    <cellStyle name="Comma 4 4 2 3 2 2" xfId="1761"/>
    <cellStyle name="Comma 4 4 2 3 3" xfId="1762"/>
    <cellStyle name="Comma 4 4 2 3 4" xfId="1763"/>
    <cellStyle name="Comma 4 4 2 4" xfId="1764"/>
    <cellStyle name="Comma 4 4 2 4 2" xfId="1765"/>
    <cellStyle name="Comma 4 4 2 4 2 2" xfId="1766"/>
    <cellStyle name="Comma 4 4 2 4 3" xfId="1767"/>
    <cellStyle name="Comma 4 4 2 4 4" xfId="1768"/>
    <cellStyle name="Comma 4 4 2 5" xfId="1769"/>
    <cellStyle name="Comma 4 4 2 5 2" xfId="1770"/>
    <cellStyle name="Comma 4 4 2 5 2 2" xfId="1771"/>
    <cellStyle name="Comma 4 4 2 5 3" xfId="1772"/>
    <cellStyle name="Comma 4 4 2 5 4" xfId="1773"/>
    <cellStyle name="Comma 4 4 2 6" xfId="1774"/>
    <cellStyle name="Comma 4 4 2 6 2" xfId="1775"/>
    <cellStyle name="Comma 4 4 2 6 3" xfId="1776"/>
    <cellStyle name="Comma 4 4 2 7" xfId="1777"/>
    <cellStyle name="Comma 4 4 2 7 2" xfId="1778"/>
    <cellStyle name="Comma 4 4 2 8" xfId="1779"/>
    <cellStyle name="Comma 4 4 2 9" xfId="1780"/>
    <cellStyle name="Comma 4 4 3" xfId="1781"/>
    <cellStyle name="Comma 4 4 3 2" xfId="1782"/>
    <cellStyle name="Comma 4 4 3 2 2" xfId="1783"/>
    <cellStyle name="Comma 4 4 3 3" xfId="1784"/>
    <cellStyle name="Comma 4 4 3 4" xfId="1785"/>
    <cellStyle name="Comma 4 4 4" xfId="1786"/>
    <cellStyle name="Comma 4 4 4 2" xfId="1787"/>
    <cellStyle name="Comma 4 4 4 2 2" xfId="1788"/>
    <cellStyle name="Comma 4 4 4 3" xfId="1789"/>
    <cellStyle name="Comma 4 4 4 4" xfId="1790"/>
    <cellStyle name="Comma 4 4 5" xfId="1791"/>
    <cellStyle name="Comma 4 4 5 2" xfId="1792"/>
    <cellStyle name="Comma 4 4 5 2 2" xfId="1793"/>
    <cellStyle name="Comma 4 4 5 3" xfId="1794"/>
    <cellStyle name="Comma 4 4 5 4" xfId="1795"/>
    <cellStyle name="Comma 4 4 6" xfId="1796"/>
    <cellStyle name="Comma 4 4 6 2" xfId="1797"/>
    <cellStyle name="Comma 4 4 6 2 2" xfId="1798"/>
    <cellStyle name="Comma 4 4 6 3" xfId="1799"/>
    <cellStyle name="Comma 4 4 6 4" xfId="1800"/>
    <cellStyle name="Comma 4 4 7" xfId="1801"/>
    <cellStyle name="Comma 4 4 7 2" xfId="1802"/>
    <cellStyle name="Comma 4 4 7 3" xfId="1803"/>
    <cellStyle name="Comma 4 4 8" xfId="1804"/>
    <cellStyle name="Comma 4 4 8 2" xfId="1805"/>
    <cellStyle name="Comma 4 4 9" xfId="1806"/>
    <cellStyle name="Comma 4 5" xfId="1807"/>
    <cellStyle name="Comma 4 5 2" xfId="1808"/>
    <cellStyle name="Comma 4 5 2 2" xfId="1809"/>
    <cellStyle name="Comma 4 5 2 2 2" xfId="1810"/>
    <cellStyle name="Comma 4 5 2 3" xfId="1811"/>
    <cellStyle name="Comma 4 5 2 4" xfId="1812"/>
    <cellStyle name="Comma 4 5 3" xfId="1813"/>
    <cellStyle name="Comma 4 5 3 2" xfId="1814"/>
    <cellStyle name="Comma 4 5 3 2 2" xfId="1815"/>
    <cellStyle name="Comma 4 5 3 3" xfId="1816"/>
    <cellStyle name="Comma 4 5 3 4" xfId="1817"/>
    <cellStyle name="Comma 4 5 4" xfId="1818"/>
    <cellStyle name="Comma 4 5 4 2" xfId="1819"/>
    <cellStyle name="Comma 4 5 4 2 2" xfId="1820"/>
    <cellStyle name="Comma 4 5 4 3" xfId="1821"/>
    <cellStyle name="Comma 4 5 4 4" xfId="1822"/>
    <cellStyle name="Comma 4 5 5" xfId="1823"/>
    <cellStyle name="Comma 4 5 5 2" xfId="1824"/>
    <cellStyle name="Comma 4 5 5 2 2" xfId="1825"/>
    <cellStyle name="Comma 4 5 5 3" xfId="1826"/>
    <cellStyle name="Comma 4 5 5 4" xfId="1827"/>
    <cellStyle name="Comma 4 5 6" xfId="1828"/>
    <cellStyle name="Comma 4 5 6 2" xfId="1829"/>
    <cellStyle name="Comma 4 5 6 3" xfId="1830"/>
    <cellStyle name="Comma 4 5 7" xfId="1831"/>
    <cellStyle name="Comma 4 5 7 2" xfId="1832"/>
    <cellStyle name="Comma 4 5 8" xfId="1833"/>
    <cellStyle name="Comma 4 5 9" xfId="1834"/>
    <cellStyle name="Comma 4 6" xfId="1835"/>
    <cellStyle name="Comma 4 6 2" xfId="1836"/>
    <cellStyle name="Comma 4 6 2 2" xfId="1837"/>
    <cellStyle name="Comma 4 6 3" xfId="1838"/>
    <cellStyle name="Comma 4 6 4" xfId="1839"/>
    <cellStyle name="Comma 4 7" xfId="1840"/>
    <cellStyle name="Comma 4 7 2" xfId="1841"/>
    <cellStyle name="Comma 4 7 2 2" xfId="1842"/>
    <cellStyle name="Comma 4 7 3" xfId="1843"/>
    <cellStyle name="Comma 4 7 4" xfId="1844"/>
    <cellStyle name="Comma 4 8" xfId="1845"/>
    <cellStyle name="Comma 4 8 2" xfId="1846"/>
    <cellStyle name="Comma 4 8 2 2" xfId="1847"/>
    <cellStyle name="Comma 4 8 3" xfId="1848"/>
    <cellStyle name="Comma 4 8 4" xfId="1849"/>
    <cellStyle name="Comma 4 9" xfId="1850"/>
    <cellStyle name="Comma 4 9 2" xfId="1851"/>
    <cellStyle name="Comma 4 9 2 2" xfId="1852"/>
    <cellStyle name="Comma 4 9 3" xfId="1853"/>
    <cellStyle name="Comma 4 9 4" xfId="1854"/>
    <cellStyle name="Comma 5" xfId="106"/>
    <cellStyle name="Comma 5 10" xfId="1856"/>
    <cellStyle name="Comma 5 10 2" xfId="1857"/>
    <cellStyle name="Comma 5 10 3" xfId="1858"/>
    <cellStyle name="Comma 5 11" xfId="1859"/>
    <cellStyle name="Comma 5 11 2" xfId="1860"/>
    <cellStyle name="Comma 5 12" xfId="1861"/>
    <cellStyle name="Comma 5 13" xfId="1862"/>
    <cellStyle name="Comma 5 14" xfId="2682"/>
    <cellStyle name="Comma 5 15" xfId="1855"/>
    <cellStyle name="Comma 5 2" xfId="1863"/>
    <cellStyle name="Comma 5 2 10" xfId="1864"/>
    <cellStyle name="Comma 5 2 2" xfId="1865"/>
    <cellStyle name="Comma 5 2 2 2" xfId="1866"/>
    <cellStyle name="Comma 5 2 2 2 2" xfId="1867"/>
    <cellStyle name="Comma 5 2 2 2 2 2" xfId="1868"/>
    <cellStyle name="Comma 5 2 2 2 3" xfId="1869"/>
    <cellStyle name="Comma 5 2 2 2 4" xfId="1870"/>
    <cellStyle name="Comma 5 2 2 3" xfId="1871"/>
    <cellStyle name="Comma 5 2 2 3 2" xfId="1872"/>
    <cellStyle name="Comma 5 2 2 3 2 2" xfId="1873"/>
    <cellStyle name="Comma 5 2 2 3 3" xfId="1874"/>
    <cellStyle name="Comma 5 2 2 3 4" xfId="1875"/>
    <cellStyle name="Comma 5 2 2 4" xfId="1876"/>
    <cellStyle name="Comma 5 2 2 4 2" xfId="1877"/>
    <cellStyle name="Comma 5 2 2 4 2 2" xfId="1878"/>
    <cellStyle name="Comma 5 2 2 4 3" xfId="1879"/>
    <cellStyle name="Comma 5 2 2 4 4" xfId="1880"/>
    <cellStyle name="Comma 5 2 2 5" xfId="1881"/>
    <cellStyle name="Comma 5 2 2 5 2" xfId="1882"/>
    <cellStyle name="Comma 5 2 2 5 2 2" xfId="1883"/>
    <cellStyle name="Comma 5 2 2 5 3" xfId="1884"/>
    <cellStyle name="Comma 5 2 2 5 4" xfId="1885"/>
    <cellStyle name="Comma 5 2 2 6" xfId="1886"/>
    <cellStyle name="Comma 5 2 2 6 2" xfId="1887"/>
    <cellStyle name="Comma 5 2 2 6 3" xfId="1888"/>
    <cellStyle name="Comma 5 2 2 7" xfId="1889"/>
    <cellStyle name="Comma 5 2 2 7 2" xfId="1890"/>
    <cellStyle name="Comma 5 2 2 8" xfId="1891"/>
    <cellStyle name="Comma 5 2 2 9" xfId="1892"/>
    <cellStyle name="Comma 5 2 3" xfId="1893"/>
    <cellStyle name="Comma 5 2 3 2" xfId="1894"/>
    <cellStyle name="Comma 5 2 3 2 2" xfId="1895"/>
    <cellStyle name="Comma 5 2 3 3" xfId="1896"/>
    <cellStyle name="Comma 5 2 3 4" xfId="1897"/>
    <cellStyle name="Comma 5 2 4" xfId="1898"/>
    <cellStyle name="Comma 5 2 4 2" xfId="1899"/>
    <cellStyle name="Comma 5 2 4 2 2" xfId="1900"/>
    <cellStyle name="Comma 5 2 4 3" xfId="1901"/>
    <cellStyle name="Comma 5 2 4 4" xfId="1902"/>
    <cellStyle name="Comma 5 2 5" xfId="1903"/>
    <cellStyle name="Comma 5 2 5 2" xfId="1904"/>
    <cellStyle name="Comma 5 2 5 2 2" xfId="1905"/>
    <cellStyle name="Comma 5 2 5 3" xfId="1906"/>
    <cellStyle name="Comma 5 2 5 4" xfId="1907"/>
    <cellStyle name="Comma 5 2 6" xfId="1908"/>
    <cellStyle name="Comma 5 2 6 2" xfId="1909"/>
    <cellStyle name="Comma 5 2 6 2 2" xfId="1910"/>
    <cellStyle name="Comma 5 2 6 3" xfId="1911"/>
    <cellStyle name="Comma 5 2 6 4" xfId="1912"/>
    <cellStyle name="Comma 5 2 7" xfId="1913"/>
    <cellStyle name="Comma 5 2 7 2" xfId="1914"/>
    <cellStyle name="Comma 5 2 7 3" xfId="1915"/>
    <cellStyle name="Comma 5 2 8" xfId="1916"/>
    <cellStyle name="Comma 5 2 8 2" xfId="1917"/>
    <cellStyle name="Comma 5 2 9" xfId="1918"/>
    <cellStyle name="Comma 5 3" xfId="1919"/>
    <cellStyle name="Comma 5 3 10" xfId="1920"/>
    <cellStyle name="Comma 5 3 2" xfId="1921"/>
    <cellStyle name="Comma 5 3 2 2" xfId="1922"/>
    <cellStyle name="Comma 5 3 2 2 2" xfId="1923"/>
    <cellStyle name="Comma 5 3 2 2 2 2" xfId="1924"/>
    <cellStyle name="Comma 5 3 2 2 3" xfId="1925"/>
    <cellStyle name="Comma 5 3 2 2 4" xfId="1926"/>
    <cellStyle name="Comma 5 3 2 3" xfId="1927"/>
    <cellStyle name="Comma 5 3 2 3 2" xfId="1928"/>
    <cellStyle name="Comma 5 3 2 3 2 2" xfId="1929"/>
    <cellStyle name="Comma 5 3 2 3 3" xfId="1930"/>
    <cellStyle name="Comma 5 3 2 3 4" xfId="1931"/>
    <cellStyle name="Comma 5 3 2 4" xfId="1932"/>
    <cellStyle name="Comma 5 3 2 4 2" xfId="1933"/>
    <cellStyle name="Comma 5 3 2 4 2 2" xfId="1934"/>
    <cellStyle name="Comma 5 3 2 4 3" xfId="1935"/>
    <cellStyle name="Comma 5 3 2 4 4" xfId="1936"/>
    <cellStyle name="Comma 5 3 2 5" xfId="1937"/>
    <cellStyle name="Comma 5 3 2 5 2" xfId="1938"/>
    <cellStyle name="Comma 5 3 2 5 2 2" xfId="1939"/>
    <cellStyle name="Comma 5 3 2 5 3" xfId="1940"/>
    <cellStyle name="Comma 5 3 2 5 4" xfId="1941"/>
    <cellStyle name="Comma 5 3 2 6" xfId="1942"/>
    <cellStyle name="Comma 5 3 2 6 2" xfId="1943"/>
    <cellStyle name="Comma 5 3 2 6 3" xfId="1944"/>
    <cellStyle name="Comma 5 3 2 7" xfId="1945"/>
    <cellStyle name="Comma 5 3 2 7 2" xfId="1946"/>
    <cellStyle name="Comma 5 3 2 8" xfId="1947"/>
    <cellStyle name="Comma 5 3 2 9" xfId="1948"/>
    <cellStyle name="Comma 5 3 3" xfId="1949"/>
    <cellStyle name="Comma 5 3 3 2" xfId="1950"/>
    <cellStyle name="Comma 5 3 3 2 2" xfId="1951"/>
    <cellStyle name="Comma 5 3 3 3" xfId="1952"/>
    <cellStyle name="Comma 5 3 3 4" xfId="1953"/>
    <cellStyle name="Comma 5 3 4" xfId="1954"/>
    <cellStyle name="Comma 5 3 4 2" xfId="1955"/>
    <cellStyle name="Comma 5 3 4 2 2" xfId="1956"/>
    <cellStyle name="Comma 5 3 4 3" xfId="1957"/>
    <cellStyle name="Comma 5 3 4 4" xfId="1958"/>
    <cellStyle name="Comma 5 3 5" xfId="1959"/>
    <cellStyle name="Comma 5 3 5 2" xfId="1960"/>
    <cellStyle name="Comma 5 3 5 2 2" xfId="1961"/>
    <cellStyle name="Comma 5 3 5 3" xfId="1962"/>
    <cellStyle name="Comma 5 3 5 4" xfId="1963"/>
    <cellStyle name="Comma 5 3 6" xfId="1964"/>
    <cellStyle name="Comma 5 3 6 2" xfId="1965"/>
    <cellStyle name="Comma 5 3 6 2 2" xfId="1966"/>
    <cellStyle name="Comma 5 3 6 3" xfId="1967"/>
    <cellStyle name="Comma 5 3 6 4" xfId="1968"/>
    <cellStyle name="Comma 5 3 7" xfId="1969"/>
    <cellStyle name="Comma 5 3 7 2" xfId="1970"/>
    <cellStyle name="Comma 5 3 7 3" xfId="1971"/>
    <cellStyle name="Comma 5 3 8" xfId="1972"/>
    <cellStyle name="Comma 5 3 8 2" xfId="1973"/>
    <cellStyle name="Comma 5 3 9" xfId="1974"/>
    <cellStyle name="Comma 5 4" xfId="1975"/>
    <cellStyle name="Comma 5 4 10" xfId="1976"/>
    <cellStyle name="Comma 5 4 2" xfId="1977"/>
    <cellStyle name="Comma 5 4 2 2" xfId="1978"/>
    <cellStyle name="Comma 5 4 2 2 2" xfId="1979"/>
    <cellStyle name="Comma 5 4 2 2 2 2" xfId="1980"/>
    <cellStyle name="Comma 5 4 2 2 3" xfId="1981"/>
    <cellStyle name="Comma 5 4 2 2 4" xfId="1982"/>
    <cellStyle name="Comma 5 4 2 3" xfId="1983"/>
    <cellStyle name="Comma 5 4 2 3 2" xfId="1984"/>
    <cellStyle name="Comma 5 4 2 3 2 2" xfId="1985"/>
    <cellStyle name="Comma 5 4 2 3 3" xfId="1986"/>
    <cellStyle name="Comma 5 4 2 3 4" xfId="1987"/>
    <cellStyle name="Comma 5 4 2 4" xfId="1988"/>
    <cellStyle name="Comma 5 4 2 4 2" xfId="1989"/>
    <cellStyle name="Comma 5 4 2 4 2 2" xfId="1990"/>
    <cellStyle name="Comma 5 4 2 4 3" xfId="1991"/>
    <cellStyle name="Comma 5 4 2 4 4" xfId="1992"/>
    <cellStyle name="Comma 5 4 2 5" xfId="1993"/>
    <cellStyle name="Comma 5 4 2 5 2" xfId="1994"/>
    <cellStyle name="Comma 5 4 2 5 2 2" xfId="1995"/>
    <cellStyle name="Comma 5 4 2 5 3" xfId="1996"/>
    <cellStyle name="Comma 5 4 2 5 4" xfId="1997"/>
    <cellStyle name="Comma 5 4 2 6" xfId="1998"/>
    <cellStyle name="Comma 5 4 2 6 2" xfId="1999"/>
    <cellStyle name="Comma 5 4 2 6 3" xfId="2000"/>
    <cellStyle name="Comma 5 4 2 7" xfId="2001"/>
    <cellStyle name="Comma 5 4 2 7 2" xfId="2002"/>
    <cellStyle name="Comma 5 4 2 8" xfId="2003"/>
    <cellStyle name="Comma 5 4 2 9" xfId="2004"/>
    <cellStyle name="Comma 5 4 3" xfId="2005"/>
    <cellStyle name="Comma 5 4 3 2" xfId="2006"/>
    <cellStyle name="Comma 5 4 3 2 2" xfId="2007"/>
    <cellStyle name="Comma 5 4 3 3" xfId="2008"/>
    <cellStyle name="Comma 5 4 3 4" xfId="2009"/>
    <cellStyle name="Comma 5 4 4" xfId="2010"/>
    <cellStyle name="Comma 5 4 4 2" xfId="2011"/>
    <cellStyle name="Comma 5 4 4 2 2" xfId="2012"/>
    <cellStyle name="Comma 5 4 4 3" xfId="2013"/>
    <cellStyle name="Comma 5 4 4 4" xfId="2014"/>
    <cellStyle name="Comma 5 4 5" xfId="2015"/>
    <cellStyle name="Comma 5 4 5 2" xfId="2016"/>
    <cellStyle name="Comma 5 4 5 2 2" xfId="2017"/>
    <cellStyle name="Comma 5 4 5 3" xfId="2018"/>
    <cellStyle name="Comma 5 4 5 4" xfId="2019"/>
    <cellStyle name="Comma 5 4 6" xfId="2020"/>
    <cellStyle name="Comma 5 4 6 2" xfId="2021"/>
    <cellStyle name="Comma 5 4 6 2 2" xfId="2022"/>
    <cellStyle name="Comma 5 4 6 3" xfId="2023"/>
    <cellStyle name="Comma 5 4 6 4" xfId="2024"/>
    <cellStyle name="Comma 5 4 7" xfId="2025"/>
    <cellStyle name="Comma 5 4 7 2" xfId="2026"/>
    <cellStyle name="Comma 5 4 7 3" xfId="2027"/>
    <cellStyle name="Comma 5 4 8" xfId="2028"/>
    <cellStyle name="Comma 5 4 8 2" xfId="2029"/>
    <cellStyle name="Comma 5 4 9" xfId="2030"/>
    <cellStyle name="Comma 5 5" xfId="2031"/>
    <cellStyle name="Comma 5 5 2" xfId="2032"/>
    <cellStyle name="Comma 5 5 2 2" xfId="2033"/>
    <cellStyle name="Comma 5 5 2 2 2" xfId="2034"/>
    <cellStyle name="Comma 5 5 2 3" xfId="2035"/>
    <cellStyle name="Comma 5 5 2 4" xfId="2036"/>
    <cellStyle name="Comma 5 5 3" xfId="2037"/>
    <cellStyle name="Comma 5 5 3 2" xfId="2038"/>
    <cellStyle name="Comma 5 5 3 2 2" xfId="2039"/>
    <cellStyle name="Comma 5 5 3 3" xfId="2040"/>
    <cellStyle name="Comma 5 5 3 4" xfId="2041"/>
    <cellStyle name="Comma 5 5 4" xfId="2042"/>
    <cellStyle name="Comma 5 5 4 2" xfId="2043"/>
    <cellStyle name="Comma 5 5 4 2 2" xfId="2044"/>
    <cellStyle name="Comma 5 5 4 3" xfId="2045"/>
    <cellStyle name="Comma 5 5 4 4" xfId="2046"/>
    <cellStyle name="Comma 5 5 5" xfId="2047"/>
    <cellStyle name="Comma 5 5 5 2" xfId="2048"/>
    <cellStyle name="Comma 5 5 5 2 2" xfId="2049"/>
    <cellStyle name="Comma 5 5 5 3" xfId="2050"/>
    <cellStyle name="Comma 5 5 5 4" xfId="2051"/>
    <cellStyle name="Comma 5 5 6" xfId="2052"/>
    <cellStyle name="Comma 5 5 6 2" xfId="2053"/>
    <cellStyle name="Comma 5 5 6 3" xfId="2054"/>
    <cellStyle name="Comma 5 5 7" xfId="2055"/>
    <cellStyle name="Comma 5 5 7 2" xfId="2056"/>
    <cellStyle name="Comma 5 5 8" xfId="2057"/>
    <cellStyle name="Comma 5 5 9" xfId="2058"/>
    <cellStyle name="Comma 5 6" xfId="2059"/>
    <cellStyle name="Comma 5 6 2" xfId="2060"/>
    <cellStyle name="Comma 5 6 2 2" xfId="2061"/>
    <cellStyle name="Comma 5 6 3" xfId="2062"/>
    <cellStyle name="Comma 5 6 4" xfId="2063"/>
    <cellStyle name="Comma 5 7" xfId="2064"/>
    <cellStyle name="Comma 5 7 2" xfId="2065"/>
    <cellStyle name="Comma 5 7 2 2" xfId="2066"/>
    <cellStyle name="Comma 5 7 3" xfId="2067"/>
    <cellStyle name="Comma 5 7 4" xfId="2068"/>
    <cellStyle name="Comma 5 8" xfId="2069"/>
    <cellStyle name="Comma 5 8 2" xfId="2070"/>
    <cellStyle name="Comma 5 8 2 2" xfId="2071"/>
    <cellStyle name="Comma 5 8 3" xfId="2072"/>
    <cellStyle name="Comma 5 8 4" xfId="2073"/>
    <cellStyle name="Comma 5 9" xfId="2074"/>
    <cellStyle name="Comma 5 9 2" xfId="2075"/>
    <cellStyle name="Comma 5 9 2 2" xfId="2076"/>
    <cellStyle name="Comma 5 9 3" xfId="2077"/>
    <cellStyle name="Comma 5 9 4" xfId="2078"/>
    <cellStyle name="Comma 6" xfId="2079"/>
    <cellStyle name="Comma 6 10" xfId="2080"/>
    <cellStyle name="Comma 6 10 2" xfId="2081"/>
    <cellStyle name="Comma 6 10 3" xfId="2082"/>
    <cellStyle name="Comma 6 11" xfId="2083"/>
    <cellStyle name="Comma 6 11 2" xfId="2084"/>
    <cellStyle name="Comma 6 12" xfId="2085"/>
    <cellStyle name="Comma 6 13" xfId="2086"/>
    <cellStyle name="Comma 6 2" xfId="2087"/>
    <cellStyle name="Comma 6 2 10" xfId="2088"/>
    <cellStyle name="Comma 6 2 2" xfId="2089"/>
    <cellStyle name="Comma 6 2 2 2" xfId="2090"/>
    <cellStyle name="Comma 6 2 2 2 2" xfId="2091"/>
    <cellStyle name="Comma 6 2 2 2 2 2" xfId="2092"/>
    <cellStyle name="Comma 6 2 2 2 3" xfId="2093"/>
    <cellStyle name="Comma 6 2 2 2 4" xfId="2094"/>
    <cellStyle name="Comma 6 2 2 3" xfId="2095"/>
    <cellStyle name="Comma 6 2 2 3 2" xfId="2096"/>
    <cellStyle name="Comma 6 2 2 3 2 2" xfId="2097"/>
    <cellStyle name="Comma 6 2 2 3 3" xfId="2098"/>
    <cellStyle name="Comma 6 2 2 3 4" xfId="2099"/>
    <cellStyle name="Comma 6 2 2 4" xfId="2100"/>
    <cellStyle name="Comma 6 2 2 4 2" xfId="2101"/>
    <cellStyle name="Comma 6 2 2 4 2 2" xfId="2102"/>
    <cellStyle name="Comma 6 2 2 4 3" xfId="2103"/>
    <cellStyle name="Comma 6 2 2 4 4" xfId="2104"/>
    <cellStyle name="Comma 6 2 2 5" xfId="2105"/>
    <cellStyle name="Comma 6 2 2 5 2" xfId="2106"/>
    <cellStyle name="Comma 6 2 2 5 2 2" xfId="2107"/>
    <cellStyle name="Comma 6 2 2 5 3" xfId="2108"/>
    <cellStyle name="Comma 6 2 2 5 4" xfId="2109"/>
    <cellStyle name="Comma 6 2 2 6" xfId="2110"/>
    <cellStyle name="Comma 6 2 2 6 2" xfId="2111"/>
    <cellStyle name="Comma 6 2 2 6 3" xfId="2112"/>
    <cellStyle name="Comma 6 2 2 7" xfId="2113"/>
    <cellStyle name="Comma 6 2 2 7 2" xfId="2114"/>
    <cellStyle name="Comma 6 2 2 8" xfId="2115"/>
    <cellStyle name="Comma 6 2 2 9" xfId="2116"/>
    <cellStyle name="Comma 6 2 3" xfId="2117"/>
    <cellStyle name="Comma 6 2 3 2" xfId="2118"/>
    <cellStyle name="Comma 6 2 3 2 2" xfId="2119"/>
    <cellStyle name="Comma 6 2 3 3" xfId="2120"/>
    <cellStyle name="Comma 6 2 3 4" xfId="2121"/>
    <cellStyle name="Comma 6 2 4" xfId="2122"/>
    <cellStyle name="Comma 6 2 4 2" xfId="2123"/>
    <cellStyle name="Comma 6 2 4 2 2" xfId="2124"/>
    <cellStyle name="Comma 6 2 4 3" xfId="2125"/>
    <cellStyle name="Comma 6 2 4 4" xfId="2126"/>
    <cellStyle name="Comma 6 2 5" xfId="2127"/>
    <cellStyle name="Comma 6 2 5 2" xfId="2128"/>
    <cellStyle name="Comma 6 2 5 2 2" xfId="2129"/>
    <cellStyle name="Comma 6 2 5 3" xfId="2130"/>
    <cellStyle name="Comma 6 2 5 4" xfId="2131"/>
    <cellStyle name="Comma 6 2 6" xfId="2132"/>
    <cellStyle name="Comma 6 2 6 2" xfId="2133"/>
    <cellStyle name="Comma 6 2 6 2 2" xfId="2134"/>
    <cellStyle name="Comma 6 2 6 3" xfId="2135"/>
    <cellStyle name="Comma 6 2 6 4" xfId="2136"/>
    <cellStyle name="Comma 6 2 7" xfId="2137"/>
    <cellStyle name="Comma 6 2 7 2" xfId="2138"/>
    <cellStyle name="Comma 6 2 7 3" xfId="2139"/>
    <cellStyle name="Comma 6 2 8" xfId="2140"/>
    <cellStyle name="Comma 6 2 8 2" xfId="2141"/>
    <cellStyle name="Comma 6 2 9" xfId="2142"/>
    <cellStyle name="Comma 6 3" xfId="2143"/>
    <cellStyle name="Comma 6 3 10" xfId="2144"/>
    <cellStyle name="Comma 6 3 2" xfId="2145"/>
    <cellStyle name="Comma 6 3 2 2" xfId="2146"/>
    <cellStyle name="Comma 6 3 2 2 2" xfId="2147"/>
    <cellStyle name="Comma 6 3 2 2 2 2" xfId="2148"/>
    <cellStyle name="Comma 6 3 2 2 3" xfId="2149"/>
    <cellStyle name="Comma 6 3 2 2 4" xfId="2150"/>
    <cellStyle name="Comma 6 3 2 3" xfId="2151"/>
    <cellStyle name="Comma 6 3 2 3 2" xfId="2152"/>
    <cellStyle name="Comma 6 3 2 3 2 2" xfId="2153"/>
    <cellStyle name="Comma 6 3 2 3 3" xfId="2154"/>
    <cellStyle name="Comma 6 3 2 3 4" xfId="2155"/>
    <cellStyle name="Comma 6 3 2 4" xfId="2156"/>
    <cellStyle name="Comma 6 3 2 4 2" xfId="2157"/>
    <cellStyle name="Comma 6 3 2 4 2 2" xfId="2158"/>
    <cellStyle name="Comma 6 3 2 4 3" xfId="2159"/>
    <cellStyle name="Comma 6 3 2 4 4" xfId="2160"/>
    <cellStyle name="Comma 6 3 2 5" xfId="2161"/>
    <cellStyle name="Comma 6 3 2 5 2" xfId="2162"/>
    <cellStyle name="Comma 6 3 2 5 2 2" xfId="2163"/>
    <cellStyle name="Comma 6 3 2 5 3" xfId="2164"/>
    <cellStyle name="Comma 6 3 2 5 4" xfId="2165"/>
    <cellStyle name="Comma 6 3 2 6" xfId="2166"/>
    <cellStyle name="Comma 6 3 2 6 2" xfId="2167"/>
    <cellStyle name="Comma 6 3 2 6 3" xfId="2168"/>
    <cellStyle name="Comma 6 3 2 7" xfId="2169"/>
    <cellStyle name="Comma 6 3 2 7 2" xfId="2170"/>
    <cellStyle name="Comma 6 3 2 8" xfId="2171"/>
    <cellStyle name="Comma 6 3 2 9" xfId="2172"/>
    <cellStyle name="Comma 6 3 3" xfId="2173"/>
    <cellStyle name="Comma 6 3 3 2" xfId="2174"/>
    <cellStyle name="Comma 6 3 3 2 2" xfId="2175"/>
    <cellStyle name="Comma 6 3 3 3" xfId="2176"/>
    <cellStyle name="Comma 6 3 3 4" xfId="2177"/>
    <cellStyle name="Comma 6 3 4" xfId="2178"/>
    <cellStyle name="Comma 6 3 4 2" xfId="2179"/>
    <cellStyle name="Comma 6 3 4 2 2" xfId="2180"/>
    <cellStyle name="Comma 6 3 4 3" xfId="2181"/>
    <cellStyle name="Comma 6 3 4 4" xfId="2182"/>
    <cellStyle name="Comma 6 3 5" xfId="2183"/>
    <cellStyle name="Comma 6 3 5 2" xfId="2184"/>
    <cellStyle name="Comma 6 3 5 2 2" xfId="2185"/>
    <cellStyle name="Comma 6 3 5 3" xfId="2186"/>
    <cellStyle name="Comma 6 3 5 4" xfId="2187"/>
    <cellStyle name="Comma 6 3 6" xfId="2188"/>
    <cellStyle name="Comma 6 3 6 2" xfId="2189"/>
    <cellStyle name="Comma 6 3 6 2 2" xfId="2190"/>
    <cellStyle name="Comma 6 3 6 3" xfId="2191"/>
    <cellStyle name="Comma 6 3 6 4" xfId="2192"/>
    <cellStyle name="Comma 6 3 7" xfId="2193"/>
    <cellStyle name="Comma 6 3 7 2" xfId="2194"/>
    <cellStyle name="Comma 6 3 7 3" xfId="2195"/>
    <cellStyle name="Comma 6 3 8" xfId="2196"/>
    <cellStyle name="Comma 6 3 8 2" xfId="2197"/>
    <cellStyle name="Comma 6 3 9" xfId="2198"/>
    <cellStyle name="Comma 6 4" xfId="2199"/>
    <cellStyle name="Comma 6 4 10" xfId="2200"/>
    <cellStyle name="Comma 6 4 2" xfId="2201"/>
    <cellStyle name="Comma 6 4 2 2" xfId="2202"/>
    <cellStyle name="Comma 6 4 2 2 2" xfId="2203"/>
    <cellStyle name="Comma 6 4 2 2 2 2" xfId="2204"/>
    <cellStyle name="Comma 6 4 2 2 3" xfId="2205"/>
    <cellStyle name="Comma 6 4 2 2 4" xfId="2206"/>
    <cellStyle name="Comma 6 4 2 3" xfId="2207"/>
    <cellStyle name="Comma 6 4 2 3 2" xfId="2208"/>
    <cellStyle name="Comma 6 4 2 3 2 2" xfId="2209"/>
    <cellStyle name="Comma 6 4 2 3 3" xfId="2210"/>
    <cellStyle name="Comma 6 4 2 3 4" xfId="2211"/>
    <cellStyle name="Comma 6 4 2 4" xfId="2212"/>
    <cellStyle name="Comma 6 4 2 4 2" xfId="2213"/>
    <cellStyle name="Comma 6 4 2 4 2 2" xfId="2214"/>
    <cellStyle name="Comma 6 4 2 4 3" xfId="2215"/>
    <cellStyle name="Comma 6 4 2 4 4" xfId="2216"/>
    <cellStyle name="Comma 6 4 2 5" xfId="2217"/>
    <cellStyle name="Comma 6 4 2 5 2" xfId="2218"/>
    <cellStyle name="Comma 6 4 2 5 2 2" xfId="2219"/>
    <cellStyle name="Comma 6 4 2 5 3" xfId="2220"/>
    <cellStyle name="Comma 6 4 2 5 4" xfId="2221"/>
    <cellStyle name="Comma 6 4 2 6" xfId="2222"/>
    <cellStyle name="Comma 6 4 2 6 2" xfId="2223"/>
    <cellStyle name="Comma 6 4 2 6 3" xfId="2224"/>
    <cellStyle name="Comma 6 4 2 7" xfId="2225"/>
    <cellStyle name="Comma 6 4 2 7 2" xfId="2226"/>
    <cellStyle name="Comma 6 4 2 8" xfId="2227"/>
    <cellStyle name="Comma 6 4 2 9" xfId="2228"/>
    <cellStyle name="Comma 6 4 3" xfId="2229"/>
    <cellStyle name="Comma 6 4 3 2" xfId="2230"/>
    <cellStyle name="Comma 6 4 3 2 2" xfId="2231"/>
    <cellStyle name="Comma 6 4 3 3" xfId="2232"/>
    <cellStyle name="Comma 6 4 3 4" xfId="2233"/>
    <cellStyle name="Comma 6 4 4" xfId="2234"/>
    <cellStyle name="Comma 6 4 4 2" xfId="2235"/>
    <cellStyle name="Comma 6 4 4 2 2" xfId="2236"/>
    <cellStyle name="Comma 6 4 4 3" xfId="2237"/>
    <cellStyle name="Comma 6 4 4 4" xfId="2238"/>
    <cellStyle name="Comma 6 4 5" xfId="2239"/>
    <cellStyle name="Comma 6 4 5 2" xfId="2240"/>
    <cellStyle name="Comma 6 4 5 2 2" xfId="2241"/>
    <cellStyle name="Comma 6 4 5 3" xfId="2242"/>
    <cellStyle name="Comma 6 4 5 4" xfId="2243"/>
    <cellStyle name="Comma 6 4 6" xfId="2244"/>
    <cellStyle name="Comma 6 4 6 2" xfId="2245"/>
    <cellStyle name="Comma 6 4 6 2 2" xfId="2246"/>
    <cellStyle name="Comma 6 4 6 3" xfId="2247"/>
    <cellStyle name="Comma 6 4 6 4" xfId="2248"/>
    <cellStyle name="Comma 6 4 7" xfId="2249"/>
    <cellStyle name="Comma 6 4 7 2" xfId="2250"/>
    <cellStyle name="Comma 6 4 7 3" xfId="2251"/>
    <cellStyle name="Comma 6 4 8" xfId="2252"/>
    <cellStyle name="Comma 6 4 8 2" xfId="2253"/>
    <cellStyle name="Comma 6 4 9" xfId="2254"/>
    <cellStyle name="Comma 6 5" xfId="2255"/>
    <cellStyle name="Comma 6 5 2" xfId="2256"/>
    <cellStyle name="Comma 6 5 2 2" xfId="2257"/>
    <cellStyle name="Comma 6 5 2 2 2" xfId="2258"/>
    <cellStyle name="Comma 6 5 2 3" xfId="2259"/>
    <cellStyle name="Comma 6 5 2 4" xfId="2260"/>
    <cellStyle name="Comma 6 5 3" xfId="2261"/>
    <cellStyle name="Comma 6 5 3 2" xfId="2262"/>
    <cellStyle name="Comma 6 5 3 2 2" xfId="2263"/>
    <cellStyle name="Comma 6 5 3 3" xfId="2264"/>
    <cellStyle name="Comma 6 5 3 4" xfId="2265"/>
    <cellStyle name="Comma 6 5 4" xfId="2266"/>
    <cellStyle name="Comma 6 5 4 2" xfId="2267"/>
    <cellStyle name="Comma 6 5 4 2 2" xfId="2268"/>
    <cellStyle name="Comma 6 5 4 3" xfId="2269"/>
    <cellStyle name="Comma 6 5 4 4" xfId="2270"/>
    <cellStyle name="Comma 6 5 5" xfId="2271"/>
    <cellStyle name="Comma 6 5 5 2" xfId="2272"/>
    <cellStyle name="Comma 6 5 5 2 2" xfId="2273"/>
    <cellStyle name="Comma 6 5 5 3" xfId="2274"/>
    <cellStyle name="Comma 6 5 5 4" xfId="2275"/>
    <cellStyle name="Comma 6 5 6" xfId="2276"/>
    <cellStyle name="Comma 6 5 6 2" xfId="2277"/>
    <cellStyle name="Comma 6 5 6 3" xfId="2278"/>
    <cellStyle name="Comma 6 5 7" xfId="2279"/>
    <cellStyle name="Comma 6 5 7 2" xfId="2280"/>
    <cellStyle name="Comma 6 5 8" xfId="2281"/>
    <cellStyle name="Comma 6 5 9" xfId="2282"/>
    <cellStyle name="Comma 6 6" xfId="2283"/>
    <cellStyle name="Comma 6 6 2" xfId="2284"/>
    <cellStyle name="Comma 6 6 2 2" xfId="2285"/>
    <cellStyle name="Comma 6 6 3" xfId="2286"/>
    <cellStyle name="Comma 6 6 4" xfId="2287"/>
    <cellStyle name="Comma 6 7" xfId="2288"/>
    <cellStyle name="Comma 6 7 2" xfId="2289"/>
    <cellStyle name="Comma 6 7 2 2" xfId="2290"/>
    <cellStyle name="Comma 6 7 3" xfId="2291"/>
    <cellStyle name="Comma 6 7 4" xfId="2292"/>
    <cellStyle name="Comma 6 8" xfId="2293"/>
    <cellStyle name="Comma 6 8 2" xfId="2294"/>
    <cellStyle name="Comma 6 8 2 2" xfId="2295"/>
    <cellStyle name="Comma 6 8 3" xfId="2296"/>
    <cellStyle name="Comma 6 8 4" xfId="2297"/>
    <cellStyle name="Comma 6 9" xfId="2298"/>
    <cellStyle name="Comma 6 9 2" xfId="2299"/>
    <cellStyle name="Comma 6 9 2 2" xfId="2300"/>
    <cellStyle name="Comma 6 9 3" xfId="2301"/>
    <cellStyle name="Comma 6 9 4" xfId="2302"/>
    <cellStyle name="Comma 7" xfId="2303"/>
    <cellStyle name="Comma 7 10" xfId="2304"/>
    <cellStyle name="Comma 7 10 2" xfId="2305"/>
    <cellStyle name="Comma 7 10 3" xfId="2306"/>
    <cellStyle name="Comma 7 11" xfId="2307"/>
    <cellStyle name="Comma 7 11 2" xfId="2308"/>
    <cellStyle name="Comma 7 12" xfId="2309"/>
    <cellStyle name="Comma 7 13" xfId="2310"/>
    <cellStyle name="Comma 7 2" xfId="2311"/>
    <cellStyle name="Comma 7 2 10" xfId="2312"/>
    <cellStyle name="Comma 7 2 2" xfId="2313"/>
    <cellStyle name="Comma 7 2 2 2" xfId="2314"/>
    <cellStyle name="Comma 7 2 2 2 2" xfId="2315"/>
    <cellStyle name="Comma 7 2 2 2 2 2" xfId="2316"/>
    <cellStyle name="Comma 7 2 2 2 3" xfId="2317"/>
    <cellStyle name="Comma 7 2 2 2 4" xfId="2318"/>
    <cellStyle name="Comma 7 2 2 3" xfId="2319"/>
    <cellStyle name="Comma 7 2 2 3 2" xfId="2320"/>
    <cellStyle name="Comma 7 2 2 3 2 2" xfId="2321"/>
    <cellStyle name="Comma 7 2 2 3 3" xfId="2322"/>
    <cellStyle name="Comma 7 2 2 3 4" xfId="2323"/>
    <cellStyle name="Comma 7 2 2 4" xfId="2324"/>
    <cellStyle name="Comma 7 2 2 4 2" xfId="2325"/>
    <cellStyle name="Comma 7 2 2 4 2 2" xfId="2326"/>
    <cellStyle name="Comma 7 2 2 4 3" xfId="2327"/>
    <cellStyle name="Comma 7 2 2 4 4" xfId="2328"/>
    <cellStyle name="Comma 7 2 2 5" xfId="2329"/>
    <cellStyle name="Comma 7 2 2 5 2" xfId="2330"/>
    <cellStyle name="Comma 7 2 2 5 2 2" xfId="2331"/>
    <cellStyle name="Comma 7 2 2 5 3" xfId="2332"/>
    <cellStyle name="Comma 7 2 2 5 4" xfId="2333"/>
    <cellStyle name="Comma 7 2 2 6" xfId="2334"/>
    <cellStyle name="Comma 7 2 2 6 2" xfId="2335"/>
    <cellStyle name="Comma 7 2 2 6 3" xfId="2336"/>
    <cellStyle name="Comma 7 2 2 7" xfId="2337"/>
    <cellStyle name="Comma 7 2 2 7 2" xfId="2338"/>
    <cellStyle name="Comma 7 2 2 8" xfId="2339"/>
    <cellStyle name="Comma 7 2 2 9" xfId="2340"/>
    <cellStyle name="Comma 7 2 3" xfId="2341"/>
    <cellStyle name="Comma 7 2 3 2" xfId="2342"/>
    <cellStyle name="Comma 7 2 3 2 2" xfId="2343"/>
    <cellStyle name="Comma 7 2 3 3" xfId="2344"/>
    <cellStyle name="Comma 7 2 3 4" xfId="2345"/>
    <cellStyle name="Comma 7 2 4" xfId="2346"/>
    <cellStyle name="Comma 7 2 4 2" xfId="2347"/>
    <cellStyle name="Comma 7 2 4 2 2" xfId="2348"/>
    <cellStyle name="Comma 7 2 4 3" xfId="2349"/>
    <cellStyle name="Comma 7 2 4 4" xfId="2350"/>
    <cellStyle name="Comma 7 2 5" xfId="2351"/>
    <cellStyle name="Comma 7 2 5 2" xfId="2352"/>
    <cellStyle name="Comma 7 2 5 2 2" xfId="2353"/>
    <cellStyle name="Comma 7 2 5 3" xfId="2354"/>
    <cellStyle name="Comma 7 2 5 4" xfId="2355"/>
    <cellStyle name="Comma 7 2 6" xfId="2356"/>
    <cellStyle name="Comma 7 2 6 2" xfId="2357"/>
    <cellStyle name="Comma 7 2 6 2 2" xfId="2358"/>
    <cellStyle name="Comma 7 2 6 3" xfId="2359"/>
    <cellStyle name="Comma 7 2 6 4" xfId="2360"/>
    <cellStyle name="Comma 7 2 7" xfId="2361"/>
    <cellStyle name="Comma 7 2 7 2" xfId="2362"/>
    <cellStyle name="Comma 7 2 7 3" xfId="2363"/>
    <cellStyle name="Comma 7 2 8" xfId="2364"/>
    <cellStyle name="Comma 7 2 8 2" xfId="2365"/>
    <cellStyle name="Comma 7 2 9" xfId="2366"/>
    <cellStyle name="Comma 7 3" xfId="2367"/>
    <cellStyle name="Comma 7 3 10" xfId="2368"/>
    <cellStyle name="Comma 7 3 2" xfId="2369"/>
    <cellStyle name="Comma 7 3 2 2" xfId="2370"/>
    <cellStyle name="Comma 7 3 2 2 2" xfId="2371"/>
    <cellStyle name="Comma 7 3 2 2 2 2" xfId="2372"/>
    <cellStyle name="Comma 7 3 2 2 3" xfId="2373"/>
    <cellStyle name="Comma 7 3 2 2 4" xfId="2374"/>
    <cellStyle name="Comma 7 3 2 3" xfId="2375"/>
    <cellStyle name="Comma 7 3 2 3 2" xfId="2376"/>
    <cellStyle name="Comma 7 3 2 3 2 2" xfId="2377"/>
    <cellStyle name="Comma 7 3 2 3 3" xfId="2378"/>
    <cellStyle name="Comma 7 3 2 3 4" xfId="2379"/>
    <cellStyle name="Comma 7 3 2 4" xfId="2380"/>
    <cellStyle name="Comma 7 3 2 4 2" xfId="2381"/>
    <cellStyle name="Comma 7 3 2 4 2 2" xfId="2382"/>
    <cellStyle name="Comma 7 3 2 4 3" xfId="2383"/>
    <cellStyle name="Comma 7 3 2 4 4" xfId="2384"/>
    <cellStyle name="Comma 7 3 2 5" xfId="2385"/>
    <cellStyle name="Comma 7 3 2 5 2" xfId="2386"/>
    <cellStyle name="Comma 7 3 2 5 2 2" xfId="2387"/>
    <cellStyle name="Comma 7 3 2 5 3" xfId="2388"/>
    <cellStyle name="Comma 7 3 2 5 4" xfId="2389"/>
    <cellStyle name="Comma 7 3 2 6" xfId="2390"/>
    <cellStyle name="Comma 7 3 2 6 2" xfId="2391"/>
    <cellStyle name="Comma 7 3 2 6 3" xfId="2392"/>
    <cellStyle name="Comma 7 3 2 7" xfId="2393"/>
    <cellStyle name="Comma 7 3 2 7 2" xfId="2394"/>
    <cellStyle name="Comma 7 3 2 8" xfId="2395"/>
    <cellStyle name="Comma 7 3 2 9" xfId="2396"/>
    <cellStyle name="Comma 7 3 3" xfId="2397"/>
    <cellStyle name="Comma 7 3 3 2" xfId="2398"/>
    <cellStyle name="Comma 7 3 3 2 2" xfId="2399"/>
    <cellStyle name="Comma 7 3 3 3" xfId="2400"/>
    <cellStyle name="Comma 7 3 3 4" xfId="2401"/>
    <cellStyle name="Comma 7 3 4" xfId="2402"/>
    <cellStyle name="Comma 7 3 4 2" xfId="2403"/>
    <cellStyle name="Comma 7 3 4 2 2" xfId="2404"/>
    <cellStyle name="Comma 7 3 4 3" xfId="2405"/>
    <cellStyle name="Comma 7 3 4 4" xfId="2406"/>
    <cellStyle name="Comma 7 3 5" xfId="2407"/>
    <cellStyle name="Comma 7 3 5 2" xfId="2408"/>
    <cellStyle name="Comma 7 3 5 2 2" xfId="2409"/>
    <cellStyle name="Comma 7 3 5 3" xfId="2410"/>
    <cellStyle name="Comma 7 3 5 4" xfId="2411"/>
    <cellStyle name="Comma 7 3 6" xfId="2412"/>
    <cellStyle name="Comma 7 3 6 2" xfId="2413"/>
    <cellStyle name="Comma 7 3 6 2 2" xfId="2414"/>
    <cellStyle name="Comma 7 3 6 3" xfId="2415"/>
    <cellStyle name="Comma 7 3 6 4" xfId="2416"/>
    <cellStyle name="Comma 7 3 7" xfId="2417"/>
    <cellStyle name="Comma 7 3 7 2" xfId="2418"/>
    <cellStyle name="Comma 7 3 7 3" xfId="2419"/>
    <cellStyle name="Comma 7 3 8" xfId="2420"/>
    <cellStyle name="Comma 7 3 8 2" xfId="2421"/>
    <cellStyle name="Comma 7 3 9" xfId="2422"/>
    <cellStyle name="Comma 7 4" xfId="2423"/>
    <cellStyle name="Comma 7 4 10" xfId="2424"/>
    <cellStyle name="Comma 7 4 2" xfId="2425"/>
    <cellStyle name="Comma 7 4 2 2" xfId="2426"/>
    <cellStyle name="Comma 7 4 2 2 2" xfId="2427"/>
    <cellStyle name="Comma 7 4 2 2 2 2" xfId="2428"/>
    <cellStyle name="Comma 7 4 2 2 3" xfId="2429"/>
    <cellStyle name="Comma 7 4 2 2 4" xfId="2430"/>
    <cellStyle name="Comma 7 4 2 3" xfId="2431"/>
    <cellStyle name="Comma 7 4 2 3 2" xfId="2432"/>
    <cellStyle name="Comma 7 4 2 3 2 2" xfId="2433"/>
    <cellStyle name="Comma 7 4 2 3 3" xfId="2434"/>
    <cellStyle name="Comma 7 4 2 3 4" xfId="2435"/>
    <cellStyle name="Comma 7 4 2 4" xfId="2436"/>
    <cellStyle name="Comma 7 4 2 4 2" xfId="2437"/>
    <cellStyle name="Comma 7 4 2 4 2 2" xfId="2438"/>
    <cellStyle name="Comma 7 4 2 4 3" xfId="2439"/>
    <cellStyle name="Comma 7 4 2 4 4" xfId="2440"/>
    <cellStyle name="Comma 7 4 2 5" xfId="2441"/>
    <cellStyle name="Comma 7 4 2 5 2" xfId="2442"/>
    <cellStyle name="Comma 7 4 2 5 2 2" xfId="2443"/>
    <cellStyle name="Comma 7 4 2 5 3" xfId="2444"/>
    <cellStyle name="Comma 7 4 2 5 4" xfId="2445"/>
    <cellStyle name="Comma 7 4 2 6" xfId="2446"/>
    <cellStyle name="Comma 7 4 2 6 2" xfId="2447"/>
    <cellStyle name="Comma 7 4 2 6 3" xfId="2448"/>
    <cellStyle name="Comma 7 4 2 7" xfId="2449"/>
    <cellStyle name="Comma 7 4 2 7 2" xfId="2450"/>
    <cellStyle name="Comma 7 4 2 8" xfId="2451"/>
    <cellStyle name="Comma 7 4 2 9" xfId="2452"/>
    <cellStyle name="Comma 7 4 3" xfId="2453"/>
    <cellStyle name="Comma 7 4 3 2" xfId="2454"/>
    <cellStyle name="Comma 7 4 3 2 2" xfId="2455"/>
    <cellStyle name="Comma 7 4 3 3" xfId="2456"/>
    <cellStyle name="Comma 7 4 3 4" xfId="2457"/>
    <cellStyle name="Comma 7 4 4" xfId="2458"/>
    <cellStyle name="Comma 7 4 4 2" xfId="2459"/>
    <cellStyle name="Comma 7 4 4 2 2" xfId="2460"/>
    <cellStyle name="Comma 7 4 4 3" xfId="2461"/>
    <cellStyle name="Comma 7 4 4 4" xfId="2462"/>
    <cellStyle name="Comma 7 4 5" xfId="2463"/>
    <cellStyle name="Comma 7 4 5 2" xfId="2464"/>
    <cellStyle name="Comma 7 4 5 2 2" xfId="2465"/>
    <cellStyle name="Comma 7 4 5 3" xfId="2466"/>
    <cellStyle name="Comma 7 4 5 4" xfId="2467"/>
    <cellStyle name="Comma 7 4 6" xfId="2468"/>
    <cellStyle name="Comma 7 4 6 2" xfId="2469"/>
    <cellStyle name="Comma 7 4 6 2 2" xfId="2470"/>
    <cellStyle name="Comma 7 4 6 3" xfId="2471"/>
    <cellStyle name="Comma 7 4 6 4" xfId="2472"/>
    <cellStyle name="Comma 7 4 7" xfId="2473"/>
    <cellStyle name="Comma 7 4 7 2" xfId="2474"/>
    <cellStyle name="Comma 7 4 7 3" xfId="2475"/>
    <cellStyle name="Comma 7 4 8" xfId="2476"/>
    <cellStyle name="Comma 7 4 8 2" xfId="2477"/>
    <cellStyle name="Comma 7 4 9" xfId="2478"/>
    <cellStyle name="Comma 7 5" xfId="2479"/>
    <cellStyle name="Comma 7 5 2" xfId="2480"/>
    <cellStyle name="Comma 7 5 2 2" xfId="2481"/>
    <cellStyle name="Comma 7 5 2 2 2" xfId="2482"/>
    <cellStyle name="Comma 7 5 2 3" xfId="2483"/>
    <cellStyle name="Comma 7 5 2 4" xfId="2484"/>
    <cellStyle name="Comma 7 5 3" xfId="2485"/>
    <cellStyle name="Comma 7 5 3 2" xfId="2486"/>
    <cellStyle name="Comma 7 5 3 2 2" xfId="2487"/>
    <cellStyle name="Comma 7 5 3 3" xfId="2488"/>
    <cellStyle name="Comma 7 5 3 4" xfId="2489"/>
    <cellStyle name="Comma 7 5 4" xfId="2490"/>
    <cellStyle name="Comma 7 5 4 2" xfId="2491"/>
    <cellStyle name="Comma 7 5 4 2 2" xfId="2492"/>
    <cellStyle name="Comma 7 5 4 3" xfId="2493"/>
    <cellStyle name="Comma 7 5 4 4" xfId="2494"/>
    <cellStyle name="Comma 7 5 5" xfId="2495"/>
    <cellStyle name="Comma 7 5 5 2" xfId="2496"/>
    <cellStyle name="Comma 7 5 5 2 2" xfId="2497"/>
    <cellStyle name="Comma 7 5 5 3" xfId="2498"/>
    <cellStyle name="Comma 7 5 5 4" xfId="2499"/>
    <cellStyle name="Comma 7 5 6" xfId="2500"/>
    <cellStyle name="Comma 7 5 6 2" xfId="2501"/>
    <cellStyle name="Comma 7 5 6 3" xfId="2502"/>
    <cellStyle name="Comma 7 5 7" xfId="2503"/>
    <cellStyle name="Comma 7 5 7 2" xfId="2504"/>
    <cellStyle name="Comma 7 5 8" xfId="2505"/>
    <cellStyle name="Comma 7 5 9" xfId="2506"/>
    <cellStyle name="Comma 7 6" xfId="2507"/>
    <cellStyle name="Comma 7 6 2" xfId="2508"/>
    <cellStyle name="Comma 7 6 2 2" xfId="2509"/>
    <cellStyle name="Comma 7 6 3" xfId="2510"/>
    <cellStyle name="Comma 7 6 4" xfId="2511"/>
    <cellStyle name="Comma 7 7" xfId="2512"/>
    <cellStyle name="Comma 7 7 2" xfId="2513"/>
    <cellStyle name="Comma 7 7 2 2" xfId="2514"/>
    <cellStyle name="Comma 7 7 3" xfId="2515"/>
    <cellStyle name="Comma 7 7 4" xfId="2516"/>
    <cellStyle name="Comma 7 8" xfId="2517"/>
    <cellStyle name="Comma 7 8 2" xfId="2518"/>
    <cellStyle name="Comma 7 8 2 2" xfId="2519"/>
    <cellStyle name="Comma 7 8 3" xfId="2520"/>
    <cellStyle name="Comma 7 8 4" xfId="2521"/>
    <cellStyle name="Comma 7 9" xfId="2522"/>
    <cellStyle name="Comma 7 9 2" xfId="2523"/>
    <cellStyle name="Comma 7 9 2 2" xfId="2524"/>
    <cellStyle name="Comma 7 9 3" xfId="2525"/>
    <cellStyle name="Comma 7 9 4" xfId="2526"/>
    <cellStyle name="Comma 8" xfId="2527"/>
    <cellStyle name="Comma 9" xfId="2559"/>
    <cellStyle name="DateLong" xfId="40"/>
    <cellStyle name="DateShort" xfId="41"/>
    <cellStyle name="Descriptor text" xfId="44"/>
    <cellStyle name="Factor" xfId="29"/>
    <cellStyle name="headerStyle" xfId="2528"/>
    <cellStyle name="Heading" xfId="43"/>
    <cellStyle name="Hyperlink 2" xfId="2529"/>
    <cellStyle name="NJS" xfId="2530"/>
    <cellStyle name="Normal" xfId="0" builtinId="0"/>
    <cellStyle name="Normal 10" xfId="2574"/>
    <cellStyle name="Normal 10 2" xfId="11"/>
    <cellStyle name="Normal 11" xfId="2625"/>
    <cellStyle name="Normal 12" xfId="32"/>
    <cellStyle name="Normal 13" xfId="2562"/>
    <cellStyle name="Normal 14" xfId="2626"/>
    <cellStyle name="Normal 15" xfId="2623"/>
    <cellStyle name="Normal 16" xfId="2624"/>
    <cellStyle name="Normal 17" xfId="2565"/>
    <cellStyle name="Normal 18" xfId="2627"/>
    <cellStyle name="Normal 19" xfId="160"/>
    <cellStyle name="Normal 2" xfId="1"/>
    <cellStyle name="Normal 2 2" xfId="2"/>
    <cellStyle name="Normal 2 3" xfId="12"/>
    <cellStyle name="Normal 2 3 2" xfId="36"/>
    <cellStyle name="Normal 2 4" xfId="77"/>
    <cellStyle name="Normal 20" xfId="3"/>
    <cellStyle name="Normal 24" xfId="22"/>
    <cellStyle name="Normal 3" xfId="6"/>
    <cellStyle name="Normal 3 2" xfId="7"/>
    <cellStyle name="Normal 3 2 2" xfId="17"/>
    <cellStyle name="Normal 3 2 3" xfId="2531"/>
    <cellStyle name="Normal 3 3" xfId="31"/>
    <cellStyle name="Normal 3 3 2" xfId="19"/>
    <cellStyle name="Normal 3 4" xfId="14"/>
    <cellStyle name="Normal 3 7" xfId="10"/>
    <cellStyle name="Normal 3 7 2" xfId="2533"/>
    <cellStyle name="Normal 3 7 3" xfId="2534"/>
    <cellStyle name="Normal 3 7 4" xfId="2532"/>
    <cellStyle name="Normal 4" xfId="18"/>
    <cellStyle name="Normal 4 2" xfId="15"/>
    <cellStyle name="Normal 4 2 2" xfId="13"/>
    <cellStyle name="Normal 4 2 3" xfId="2563"/>
    <cellStyle name="Normal 4 3" xfId="2566"/>
    <cellStyle name="Normal 5" xfId="27"/>
    <cellStyle name="Normal 5 2" xfId="2536"/>
    <cellStyle name="Normal 5 3" xfId="2537"/>
    <cellStyle name="Normal 5 4" xfId="2538"/>
    <cellStyle name="Normal 5 5" xfId="30"/>
    <cellStyle name="Normal 5 6" xfId="2535"/>
    <cellStyle name="Normal 6" xfId="33"/>
    <cellStyle name="Normal 7" xfId="34"/>
    <cellStyle name="Normal 8" xfId="35"/>
    <cellStyle name="Normal 8 2" xfId="2570"/>
    <cellStyle name="Normal 8 3" xfId="161"/>
    <cellStyle name="Normal 9" xfId="2558"/>
    <cellStyle name="OfwatAmber" xfId="46"/>
    <cellStyle name="OfwatCalculation" xfId="47"/>
    <cellStyle name="OfwatCopy" xfId="48"/>
    <cellStyle name="OfwatDescTxt" xfId="49"/>
    <cellStyle name="OfwatEmphasis" xfId="50"/>
    <cellStyle name="OfwatGreen" xfId="51"/>
    <cellStyle name="OfwatHeaderTxt" xfId="52"/>
    <cellStyle name="OfwatInput" xfId="53"/>
    <cellStyle name="OfwatINVALID" xfId="54"/>
    <cellStyle name="OfwatNormal" xfId="55"/>
    <cellStyle name="OfwatRedPurple" xfId="56"/>
    <cellStyle name="Output Amounts" xfId="2539"/>
    <cellStyle name="Output Column Headings" xfId="2540"/>
    <cellStyle name="Output Line Items" xfId="2541"/>
    <cellStyle name="Output Report Heading" xfId="2542"/>
    <cellStyle name="Output Report Title" xfId="2543"/>
    <cellStyle name="Percent 2" xfId="9"/>
    <cellStyle name="Percent 2 2" xfId="16"/>
    <cellStyle name="Percent 2 2 2" xfId="2546"/>
    <cellStyle name="Percent 2 2 3" xfId="2547"/>
    <cellStyle name="Percent 2 2 4" xfId="2548"/>
    <cellStyle name="Percent 2 2 5" xfId="2564"/>
    <cellStyle name="Percent 2 2 6" xfId="2545"/>
    <cellStyle name="Percent 2 3" xfId="23"/>
    <cellStyle name="Percent 2 3 2" xfId="2550"/>
    <cellStyle name="Percent 2 3 3" xfId="2551"/>
    <cellStyle name="Percent 2 3 4" xfId="2568"/>
    <cellStyle name="Percent 2 3 5" xfId="2549"/>
    <cellStyle name="Percent 2 4" xfId="78"/>
    <cellStyle name="Percent 2 4 2" xfId="2553"/>
    <cellStyle name="Percent 2 4 3" xfId="2554"/>
    <cellStyle name="Percent 2 4 4" xfId="2595"/>
    <cellStyle name="Percent 2 4 5" xfId="2552"/>
    <cellStyle name="Percent 2 5" xfId="2555"/>
    <cellStyle name="Percent 2 6" xfId="2556"/>
    <cellStyle name="Percent 2 7" xfId="2557"/>
    <cellStyle name="Percent 2 8" xfId="2544"/>
    <cellStyle name="Percent 3" xfId="25"/>
    <cellStyle name="Percent 4" xfId="2560"/>
    <cellStyle name="Percent 5" xfId="5"/>
    <cellStyle name="Validation error" xfId="45"/>
    <cellStyle name="Year" xfId="42"/>
  </cellStyles>
  <dxfs count="15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50"/>
      </font>
      <fill>
        <patternFill>
          <bgColor rgb="FFCCFFCC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D9F2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191319</xdr:colOff>
      <xdr:row>5</xdr:row>
      <xdr:rowOff>11998</xdr:rowOff>
    </xdr:from>
    <xdr:ext cx="2341209" cy="436786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300-0000CF010000}"/>
            </a:ext>
          </a:extLst>
        </xdr:cNvPr>
        <xdr:cNvSpPr txBox="1"/>
      </xdr:nvSpPr>
      <xdr:spPr>
        <a:xfrm>
          <a:off x="24833054" y="3810792"/>
          <a:ext cx="2341209" cy="436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 b="1"/>
            <a:t>Rationale for our selection</a:t>
          </a:r>
        </a:p>
        <a:p>
          <a:endParaRPr lang="en-GB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1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zoomScale="80" zoomScaleNormal="80" workbookViewId="0"/>
  </sheetViews>
  <sheetFormatPr defaultColWidth="8.58203125" defaultRowHeight="14"/>
  <cols>
    <col min="1" max="1" width="4.08203125" style="149" customWidth="1"/>
    <col min="2" max="2" width="69.4140625" style="149" bestFit="1" customWidth="1"/>
    <col min="3" max="16384" width="8.58203125" style="149"/>
  </cols>
  <sheetData>
    <row r="1" spans="1:21" ht="18">
      <c r="A1" s="148" t="s">
        <v>71</v>
      </c>
    </row>
    <row r="2" spans="1:21" s="151" customFormat="1">
      <c r="A2" s="150" t="s">
        <v>70</v>
      </c>
    </row>
    <row r="3" spans="1:21" s="151" customFormat="1">
      <c r="A3" s="152"/>
    </row>
    <row r="4" spans="1:21" s="151" customFormat="1"/>
    <row r="5" spans="1:21" s="151" customFormat="1" ht="193.25" customHeight="1">
      <c r="B5" s="154" t="s">
        <v>73</v>
      </c>
      <c r="C5" s="154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</row>
    <row r="6" spans="1:21" s="151" customFormat="1"/>
    <row r="7" spans="1:21" s="151" customFormat="1"/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P220"/>
  <sheetViews>
    <sheetView showGridLines="0" zoomScale="80" zoomScaleNormal="80" workbookViewId="0">
      <pane xSplit="2" ySplit="2" topLeftCell="C3" activePane="bottomRight" state="frozen"/>
      <selection pane="topRight" activeCell="C1" sqref="C1"/>
      <selection pane="bottomLeft" activeCell="A5" sqref="A5"/>
      <selection pane="bottomRight"/>
    </sheetView>
  </sheetViews>
  <sheetFormatPr defaultColWidth="0" defaultRowHeight="13"/>
  <cols>
    <col min="1" max="1" width="2.1640625" style="1" customWidth="1"/>
    <col min="2" max="2" width="16.33203125" style="1" bestFit="1" customWidth="1"/>
    <col min="3" max="30" width="12.1640625" style="1" customWidth="1"/>
    <col min="31" max="31" width="2.6640625" style="1" customWidth="1"/>
    <col min="32" max="32" width="13.6640625" style="1" customWidth="1"/>
    <col min="33" max="33" width="15" style="1" bestFit="1" customWidth="1"/>
    <col min="34" max="34" width="7.58203125" style="1" customWidth="1"/>
    <col min="35" max="37" width="7.6640625" style="1" customWidth="1"/>
    <col min="38" max="38" width="8.58203125" style="1" customWidth="1"/>
    <col min="39" max="39" width="8.6640625" style="1" customWidth="1"/>
    <col min="40" max="41" width="8.58203125" style="1" customWidth="1"/>
    <col min="42" max="44" width="8.6640625" style="1" customWidth="1"/>
    <col min="45" max="45" width="5.5" style="1" customWidth="1"/>
    <col min="46" max="46" width="11.5" style="57" customWidth="1"/>
    <col min="47" max="96" width="9" style="1" customWidth="1"/>
    <col min="97" max="129" width="5.08203125" style="1" customWidth="1"/>
    <col min="130" max="203" width="9" style="1" customWidth="1"/>
    <col min="204" max="236" width="5.08203125" style="1" customWidth="1"/>
    <col min="237" max="239" width="9" style="1" customWidth="1"/>
    <col min="240" max="244" width="5.08203125" style="1" customWidth="1"/>
    <col min="245" max="250" width="9" style="1" customWidth="1"/>
    <col min="251" max="16384" width="8.08203125" style="1" hidden="1"/>
  </cols>
  <sheetData>
    <row r="1" spans="1:46" s="54" customFormat="1" ht="29.15" customHeight="1" thickTop="1">
      <c r="A1" s="53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6"/>
    </row>
    <row r="4" spans="1:46" s="59" customFormat="1">
      <c r="A4" s="58" t="s">
        <v>35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1"/>
    </row>
    <row r="6" spans="1:46" ht="15" customHeight="1">
      <c r="B6" s="62" t="s">
        <v>36</v>
      </c>
      <c r="C6" s="17" t="s">
        <v>28</v>
      </c>
      <c r="D6" s="19"/>
      <c r="E6" s="19"/>
      <c r="F6" s="19"/>
      <c r="G6" s="19"/>
      <c r="H6" s="19"/>
      <c r="I6" s="20"/>
      <c r="J6" s="28" t="s">
        <v>32</v>
      </c>
      <c r="K6" s="29"/>
      <c r="L6" s="29"/>
      <c r="M6" s="29"/>
      <c r="N6" s="29"/>
      <c r="O6" s="29"/>
      <c r="P6" s="30"/>
      <c r="Q6" s="7" t="s">
        <v>37</v>
      </c>
      <c r="R6" s="8"/>
      <c r="S6" s="8"/>
      <c r="T6" s="8"/>
      <c r="U6" s="8"/>
      <c r="V6" s="8"/>
      <c r="W6" s="9"/>
      <c r="X6" s="11" t="s">
        <v>0</v>
      </c>
      <c r="Y6" s="63"/>
      <c r="Z6" s="63"/>
      <c r="AA6" s="63"/>
      <c r="AB6" s="63"/>
      <c r="AC6" s="63"/>
      <c r="AD6" s="64"/>
      <c r="AE6" s="6"/>
      <c r="AF6" s="155" t="s">
        <v>0</v>
      </c>
      <c r="AG6" s="155" t="s">
        <v>34</v>
      </c>
      <c r="AH6" s="155" t="s">
        <v>30</v>
      </c>
      <c r="AI6" s="12"/>
    </row>
    <row r="7" spans="1:46" ht="17.25" customHeight="1">
      <c r="B7" s="2"/>
      <c r="C7" s="22" t="s">
        <v>5</v>
      </c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22" t="s">
        <v>11</v>
      </c>
      <c r="J7" s="31" t="s">
        <v>12</v>
      </c>
      <c r="K7" s="31" t="s">
        <v>13</v>
      </c>
      <c r="L7" s="31" t="s">
        <v>14</v>
      </c>
      <c r="M7" s="31" t="s">
        <v>15</v>
      </c>
      <c r="N7" s="31" t="s">
        <v>16</v>
      </c>
      <c r="O7" s="31" t="s">
        <v>17</v>
      </c>
      <c r="P7" s="31" t="s">
        <v>18</v>
      </c>
      <c r="Q7" s="23" t="s">
        <v>12</v>
      </c>
      <c r="R7" s="23" t="s">
        <v>13</v>
      </c>
      <c r="S7" s="23" t="s">
        <v>14</v>
      </c>
      <c r="T7" s="23" t="s">
        <v>15</v>
      </c>
      <c r="U7" s="23" t="s">
        <v>16</v>
      </c>
      <c r="V7" s="23" t="s">
        <v>17</v>
      </c>
      <c r="W7" s="23" t="s">
        <v>18</v>
      </c>
      <c r="X7" s="24" t="s">
        <v>12</v>
      </c>
      <c r="Y7" s="24" t="s">
        <v>13</v>
      </c>
      <c r="Z7" s="24" t="s">
        <v>14</v>
      </c>
      <c r="AA7" s="24" t="s">
        <v>15</v>
      </c>
      <c r="AB7" s="24" t="s">
        <v>16</v>
      </c>
      <c r="AC7" s="24" t="s">
        <v>17</v>
      </c>
      <c r="AD7" s="24" t="s">
        <v>18</v>
      </c>
      <c r="AE7" s="6"/>
      <c r="AF7" s="155"/>
      <c r="AG7" s="155"/>
      <c r="AH7" s="155"/>
      <c r="AI7" s="12"/>
      <c r="AS7" s="65"/>
    </row>
    <row r="8" spans="1:46" s="66" customFormat="1">
      <c r="B8" s="34"/>
      <c r="C8" s="25">
        <v>1</v>
      </c>
      <c r="D8" s="25">
        <v>2</v>
      </c>
      <c r="E8" s="25">
        <v>3</v>
      </c>
      <c r="F8" s="25">
        <v>4</v>
      </c>
      <c r="G8" s="25">
        <v>5</v>
      </c>
      <c r="H8" s="25">
        <v>6</v>
      </c>
      <c r="I8" s="25">
        <v>7</v>
      </c>
      <c r="J8" s="32">
        <v>8</v>
      </c>
      <c r="K8" s="32">
        <v>9</v>
      </c>
      <c r="L8" s="32">
        <v>10</v>
      </c>
      <c r="M8" s="32">
        <v>11</v>
      </c>
      <c r="N8" s="32">
        <v>12</v>
      </c>
      <c r="O8" s="32">
        <v>13</v>
      </c>
      <c r="P8" s="32">
        <v>14</v>
      </c>
      <c r="Q8" s="26">
        <v>8</v>
      </c>
      <c r="R8" s="26">
        <v>9</v>
      </c>
      <c r="S8" s="26">
        <v>10</v>
      </c>
      <c r="T8" s="26">
        <v>11</v>
      </c>
      <c r="U8" s="26">
        <v>12</v>
      </c>
      <c r="V8" s="26">
        <v>13</v>
      </c>
      <c r="W8" s="26">
        <v>14</v>
      </c>
      <c r="X8" s="27">
        <v>8</v>
      </c>
      <c r="Y8" s="27">
        <v>9</v>
      </c>
      <c r="Z8" s="27">
        <v>10</v>
      </c>
      <c r="AA8" s="27">
        <v>11</v>
      </c>
      <c r="AB8" s="27">
        <v>12</v>
      </c>
      <c r="AC8" s="27">
        <v>13</v>
      </c>
      <c r="AD8" s="27">
        <v>14</v>
      </c>
      <c r="AE8" s="6"/>
      <c r="AI8" s="10"/>
      <c r="AJ8" s="1"/>
      <c r="AK8" s="1"/>
      <c r="AL8" s="1"/>
      <c r="AS8" s="67"/>
      <c r="AT8" s="57"/>
    </row>
    <row r="9" spans="1:46">
      <c r="B9" s="21" t="s">
        <v>4</v>
      </c>
      <c r="C9" s="36">
        <v>2658071</v>
      </c>
      <c r="D9" s="36">
        <v>2676627.0000000005</v>
      </c>
      <c r="E9" s="36">
        <v>2690725.0000000005</v>
      </c>
      <c r="F9" s="36">
        <v>2712195.9999999995</v>
      </c>
      <c r="G9" s="36">
        <v>2711447</v>
      </c>
      <c r="H9" s="36">
        <v>2743415</v>
      </c>
      <c r="I9" s="36">
        <v>2756272</v>
      </c>
      <c r="J9" s="42">
        <v>2776192.8563999999</v>
      </c>
      <c r="K9" s="42">
        <v>2804345.5589800002</v>
      </c>
      <c r="L9" s="42">
        <v>2843412.08423304</v>
      </c>
      <c r="M9" s="42">
        <v>2886515.7901720698</v>
      </c>
      <c r="N9" s="42">
        <v>2930300.9532908299</v>
      </c>
      <c r="O9" s="42">
        <v>2974264.5269356999</v>
      </c>
      <c r="P9" s="42">
        <v>3015628.92941229</v>
      </c>
      <c r="Q9" s="18">
        <f>INTERCEPT($C9:$I9,$C$8:$I$8)+SLOPE($C9:$I9,$C$8:$I$8)*Q$8</f>
        <v>2771093.4285714282</v>
      </c>
      <c r="R9" s="18">
        <f t="shared" ref="R9:W9" si="0">INTERCEPT($C9:$I9,$C$8:$I$8)+SLOPE($C9:$I9,$C$8:$I$8)*R$8</f>
        <v>2787125.6071428568</v>
      </c>
      <c r="S9" s="18">
        <f t="shared" si="0"/>
        <v>2803157.7857142854</v>
      </c>
      <c r="T9" s="18">
        <f t="shared" si="0"/>
        <v>2819189.9642857136</v>
      </c>
      <c r="U9" s="18">
        <f t="shared" si="0"/>
        <v>2835222.1428571423</v>
      </c>
      <c r="V9" s="18">
        <f t="shared" si="0"/>
        <v>2851254.3214285709</v>
      </c>
      <c r="W9" s="18">
        <f t="shared" si="0"/>
        <v>2867286.4999999991</v>
      </c>
      <c r="X9" s="106">
        <f xml:space="preserve"> IF($AF9="Company forecast",J9, IF($AF9="Ofwat forecast",Q9))</f>
        <v>2771093.4285714282</v>
      </c>
      <c r="Y9" s="106">
        <f t="shared" ref="Y9:AD9" si="1" xml:space="preserve"> IF($AF9="Company forecast",K9, IF($AF9="Ofwat forecast",R9))</f>
        <v>2787125.6071428568</v>
      </c>
      <c r="Z9" s="106">
        <f t="shared" si="1"/>
        <v>2803157.7857142854</v>
      </c>
      <c r="AA9" s="106">
        <f t="shared" si="1"/>
        <v>2819189.9642857136</v>
      </c>
      <c r="AB9" s="106">
        <f t="shared" si="1"/>
        <v>2835222.1428571423</v>
      </c>
      <c r="AC9" s="106">
        <f t="shared" si="1"/>
        <v>2851254.3214285709</v>
      </c>
      <c r="AD9" s="106">
        <f t="shared" si="1"/>
        <v>2867286.4999999991</v>
      </c>
      <c r="AE9" s="6"/>
      <c r="AF9" s="35" t="s">
        <v>29</v>
      </c>
      <c r="AG9" s="5" t="s">
        <v>29</v>
      </c>
      <c r="AH9" s="13" t="str">
        <f t="shared" ref="AH9:AH20" si="2" xml:space="preserve"> IF(AF9=AG9, "OK", "error")</f>
        <v>OK</v>
      </c>
      <c r="AI9" s="10"/>
    </row>
    <row r="10" spans="1:46">
      <c r="B10" s="3" t="s">
        <v>19</v>
      </c>
      <c r="C10" s="36">
        <v>1231838.0000000002</v>
      </c>
      <c r="D10" s="36">
        <v>1235403</v>
      </c>
      <c r="E10" s="36">
        <v>1237780</v>
      </c>
      <c r="F10" s="36">
        <v>1242576</v>
      </c>
      <c r="G10" s="36">
        <v>1248567</v>
      </c>
      <c r="H10" s="36">
        <v>1255797</v>
      </c>
      <c r="I10" s="36">
        <v>1264011</v>
      </c>
      <c r="J10" s="42">
        <v>1271720</v>
      </c>
      <c r="K10" s="42">
        <v>1279920</v>
      </c>
      <c r="L10" s="42">
        <v>1288879</v>
      </c>
      <c r="M10" s="42">
        <v>1298216</v>
      </c>
      <c r="N10" s="42">
        <v>1307010</v>
      </c>
      <c r="O10" s="42">
        <v>1315557</v>
      </c>
      <c r="P10" s="42">
        <v>1323972</v>
      </c>
      <c r="Q10" s="18">
        <f t="shared" ref="Q10:W13" si="3">INTERCEPT($C10:$I10,$C$8:$I$8)+SLOPE($C10:$I10,$C$8:$I$8)*Q$8</f>
        <v>1266295.1428571425</v>
      </c>
      <c r="R10" s="18">
        <f t="shared" si="3"/>
        <v>1271584.2142857141</v>
      </c>
      <c r="S10" s="18">
        <f t="shared" si="3"/>
        <v>1276873.2857142854</v>
      </c>
      <c r="T10" s="18">
        <f t="shared" si="3"/>
        <v>1282162.3571428568</v>
      </c>
      <c r="U10" s="18">
        <f t="shared" si="3"/>
        <v>1287451.4285714282</v>
      </c>
      <c r="V10" s="18">
        <f t="shared" si="3"/>
        <v>1292740.4999999995</v>
      </c>
      <c r="W10" s="18">
        <f t="shared" si="3"/>
        <v>1298029.5714285709</v>
      </c>
      <c r="X10" s="106">
        <f t="shared" ref="X10:X19" si="4" xml:space="preserve"> IF($AF10="Company forecast",J10, IF($AF10="Ofwat forecast",Q10))</f>
        <v>1266295.1428571425</v>
      </c>
      <c r="Y10" s="106">
        <f t="shared" ref="Y10:Y19" si="5" xml:space="preserve"> IF($AF10="Company forecast",K10, IF($AF10="Ofwat forecast",R10))</f>
        <v>1271584.2142857141</v>
      </c>
      <c r="Z10" s="106">
        <f t="shared" ref="Z10:Z19" si="6" xml:space="preserve"> IF($AF10="Company forecast",L10, IF($AF10="Ofwat forecast",S10))</f>
        <v>1276873.2857142854</v>
      </c>
      <c r="AA10" s="106">
        <f t="shared" ref="AA10:AA19" si="7" xml:space="preserve"> IF($AF10="Company forecast",M10, IF($AF10="Ofwat forecast",T10))</f>
        <v>1282162.3571428568</v>
      </c>
      <c r="AB10" s="106">
        <f t="shared" ref="AB10:AB19" si="8" xml:space="preserve"> IF($AF10="Company forecast",N10, IF($AF10="Ofwat forecast",U10))</f>
        <v>1287451.4285714282</v>
      </c>
      <c r="AC10" s="106">
        <f t="shared" ref="AC10:AC19" si="9" xml:space="preserve"> IF($AF10="Company forecast",O10, IF($AF10="Ofwat forecast",V10))</f>
        <v>1292740.4999999995</v>
      </c>
      <c r="AD10" s="106">
        <f t="shared" ref="AD10:AD19" si="10" xml:space="preserve"> IF($AF10="Company forecast",P10, IF($AF10="Ofwat forecast",W10))</f>
        <v>1298029.5714285709</v>
      </c>
      <c r="AE10" s="6"/>
      <c r="AF10" s="35" t="s">
        <v>29</v>
      </c>
      <c r="AG10" s="5" t="s">
        <v>29</v>
      </c>
      <c r="AH10" s="13" t="str">
        <f t="shared" si="2"/>
        <v>OK</v>
      </c>
      <c r="AI10" s="10"/>
      <c r="AS10" s="68"/>
    </row>
    <row r="11" spans="1:46">
      <c r="B11" s="3" t="s">
        <v>20</v>
      </c>
      <c r="C11" s="36">
        <v>3214621</v>
      </c>
      <c r="D11" s="36">
        <v>3224149</v>
      </c>
      <c r="E11" s="36">
        <v>3234092</v>
      </c>
      <c r="F11" s="36">
        <v>3246474.0000000005</v>
      </c>
      <c r="G11" s="36">
        <v>3268339.5</v>
      </c>
      <c r="H11" s="36">
        <v>3289691</v>
      </c>
      <c r="I11" s="36">
        <v>3315665</v>
      </c>
      <c r="J11" s="42">
        <v>3337446.7534479299</v>
      </c>
      <c r="K11" s="42">
        <v>3358513.73380556</v>
      </c>
      <c r="L11" s="42">
        <v>3380267.3900399599</v>
      </c>
      <c r="M11" s="42">
        <v>3402952.4968089401</v>
      </c>
      <c r="N11" s="42">
        <v>3426709.7173452298</v>
      </c>
      <c r="O11" s="42">
        <v>3451539.8656855901</v>
      </c>
      <c r="P11" s="42">
        <v>3477442.3916344699</v>
      </c>
      <c r="Q11" s="18">
        <f t="shared" si="3"/>
        <v>3323070.7142857141</v>
      </c>
      <c r="R11" s="18">
        <f t="shared" si="3"/>
        <v>3339801.5535714286</v>
      </c>
      <c r="S11" s="18">
        <f t="shared" si="3"/>
        <v>3356532.3928571427</v>
      </c>
      <c r="T11" s="18">
        <f t="shared" si="3"/>
        <v>3373263.2321428573</v>
      </c>
      <c r="U11" s="18">
        <f t="shared" si="3"/>
        <v>3389994.0714285714</v>
      </c>
      <c r="V11" s="18">
        <f t="shared" si="3"/>
        <v>3406724.9107142859</v>
      </c>
      <c r="W11" s="18">
        <f t="shared" si="3"/>
        <v>3423455.75</v>
      </c>
      <c r="X11" s="106">
        <f t="shared" si="4"/>
        <v>3323070.7142857141</v>
      </c>
      <c r="Y11" s="106">
        <f t="shared" si="5"/>
        <v>3339801.5535714286</v>
      </c>
      <c r="Z11" s="106">
        <f t="shared" si="6"/>
        <v>3356532.3928571427</v>
      </c>
      <c r="AA11" s="106">
        <f t="shared" si="7"/>
        <v>3373263.2321428573</v>
      </c>
      <c r="AB11" s="106">
        <f t="shared" si="8"/>
        <v>3389994.0714285714</v>
      </c>
      <c r="AC11" s="106">
        <f t="shared" si="9"/>
        <v>3406724.9107142859</v>
      </c>
      <c r="AD11" s="106">
        <f t="shared" si="10"/>
        <v>3423455.75</v>
      </c>
      <c r="AE11" s="6"/>
      <c r="AF11" s="35" t="s">
        <v>29</v>
      </c>
      <c r="AG11" s="5" t="s">
        <v>29</v>
      </c>
      <c r="AH11" s="13" t="str">
        <f t="shared" si="2"/>
        <v>OK</v>
      </c>
      <c r="AI11" s="10"/>
      <c r="AS11" s="68"/>
    </row>
    <row r="12" spans="1:46">
      <c r="B12" s="3" t="s">
        <v>21</v>
      </c>
      <c r="C12" s="36">
        <v>1892916.7020585989</v>
      </c>
      <c r="D12" s="36">
        <v>1915212.0000000002</v>
      </c>
      <c r="E12" s="36">
        <v>1927812.0000000002</v>
      </c>
      <c r="F12" s="36">
        <v>1937283.9999999998</v>
      </c>
      <c r="G12" s="36">
        <v>1948051.5000000002</v>
      </c>
      <c r="H12" s="36">
        <v>1962918</v>
      </c>
      <c r="I12" s="36">
        <v>1973727</v>
      </c>
      <c r="J12" s="42">
        <v>1989097</v>
      </c>
      <c r="K12" s="42">
        <v>2003587</v>
      </c>
      <c r="L12" s="42">
        <v>2027614</v>
      </c>
      <c r="M12" s="42">
        <v>2050659.9999999998</v>
      </c>
      <c r="N12" s="42">
        <v>2073275.9999999998</v>
      </c>
      <c r="O12" s="42">
        <v>2095452.0000000002</v>
      </c>
      <c r="P12" s="42">
        <v>2116724</v>
      </c>
      <c r="Q12" s="18">
        <f t="shared" si="3"/>
        <v>1988000.5136975432</v>
      </c>
      <c r="R12" s="18">
        <f t="shared" si="3"/>
        <v>2000789.1706198363</v>
      </c>
      <c r="S12" s="18">
        <f t="shared" si="3"/>
        <v>2013577.8275421292</v>
      </c>
      <c r="T12" s="18">
        <f t="shared" si="3"/>
        <v>2026366.4844644221</v>
      </c>
      <c r="U12" s="18">
        <f t="shared" si="3"/>
        <v>2039155.1413867152</v>
      </c>
      <c r="V12" s="18">
        <f t="shared" si="3"/>
        <v>2051943.7983090081</v>
      </c>
      <c r="W12" s="18">
        <f t="shared" si="3"/>
        <v>2064732.455231301</v>
      </c>
      <c r="X12" s="106">
        <f t="shared" si="4"/>
        <v>1988000.5136975432</v>
      </c>
      <c r="Y12" s="106">
        <f t="shared" si="5"/>
        <v>2000789.1706198363</v>
      </c>
      <c r="Z12" s="106">
        <f t="shared" si="6"/>
        <v>2013577.8275421292</v>
      </c>
      <c r="AA12" s="106">
        <f t="shared" si="7"/>
        <v>2026366.4844644221</v>
      </c>
      <c r="AB12" s="106">
        <f t="shared" si="8"/>
        <v>2039155.1413867152</v>
      </c>
      <c r="AC12" s="106">
        <f t="shared" si="9"/>
        <v>2051943.7983090081</v>
      </c>
      <c r="AD12" s="106">
        <f t="shared" si="10"/>
        <v>2064732.455231301</v>
      </c>
      <c r="AE12" s="6"/>
      <c r="AF12" s="35" t="s">
        <v>29</v>
      </c>
      <c r="AG12" s="5" t="s">
        <v>29</v>
      </c>
      <c r="AH12" s="13" t="str">
        <f t="shared" si="2"/>
        <v>OK</v>
      </c>
      <c r="AI12" s="10"/>
      <c r="AS12" s="68"/>
    </row>
    <row r="13" spans="1:46">
      <c r="B13" s="3" t="s">
        <v>67</v>
      </c>
      <c r="C13" s="37">
        <v>3931966</v>
      </c>
      <c r="D13" s="37">
        <v>3959798</v>
      </c>
      <c r="E13" s="37">
        <v>3977974</v>
      </c>
      <c r="F13" s="37">
        <v>3998069.0000000005</v>
      </c>
      <c r="G13" s="37">
        <v>4029312.0000000005</v>
      </c>
      <c r="H13" s="37">
        <v>4078664</v>
      </c>
      <c r="I13" s="37">
        <v>4130813</v>
      </c>
      <c r="J13" s="42">
        <v>4152223.2314246302</v>
      </c>
      <c r="K13" s="42">
        <v>4172768.5177160101</v>
      </c>
      <c r="L13" s="42">
        <v>4193719.7712667803</v>
      </c>
      <c r="M13" s="42">
        <v>4216231.5842519403</v>
      </c>
      <c r="N13" s="42">
        <v>4240208.0692249704</v>
      </c>
      <c r="O13" s="42">
        <v>4264614.3096400602</v>
      </c>
      <c r="P13" s="42">
        <v>4289449.3310395703</v>
      </c>
      <c r="Q13" s="48">
        <f t="shared" si="3"/>
        <v>4141743.8571428573</v>
      </c>
      <c r="R13" s="48">
        <f t="shared" si="3"/>
        <v>4173372.8214285714</v>
      </c>
      <c r="S13" s="48">
        <f t="shared" si="3"/>
        <v>4205001.7857142854</v>
      </c>
      <c r="T13" s="48">
        <f t="shared" si="3"/>
        <v>4236630.75</v>
      </c>
      <c r="U13" s="48">
        <f t="shared" si="3"/>
        <v>4268259.7142857146</v>
      </c>
      <c r="V13" s="48">
        <f t="shared" si="3"/>
        <v>4299888.6785714291</v>
      </c>
      <c r="W13" s="48">
        <f t="shared" si="3"/>
        <v>4331517.6428571427</v>
      </c>
      <c r="X13" s="106">
        <f t="shared" si="4"/>
        <v>4141743.8571428573</v>
      </c>
      <c r="Y13" s="106">
        <f t="shared" si="5"/>
        <v>4173372.8214285714</v>
      </c>
      <c r="Z13" s="106">
        <f t="shared" si="6"/>
        <v>4205001.7857142854</v>
      </c>
      <c r="AA13" s="106">
        <f t="shared" si="7"/>
        <v>4236630.75</v>
      </c>
      <c r="AB13" s="106">
        <f t="shared" si="8"/>
        <v>4268259.7142857146</v>
      </c>
      <c r="AC13" s="106">
        <f t="shared" si="9"/>
        <v>4299888.6785714291</v>
      </c>
      <c r="AD13" s="106">
        <f t="shared" si="10"/>
        <v>4331517.6428571427</v>
      </c>
      <c r="AE13" s="6"/>
      <c r="AF13" s="35" t="s">
        <v>29</v>
      </c>
      <c r="AG13" s="5" t="s">
        <v>29</v>
      </c>
      <c r="AH13" s="13" t="str">
        <f t="shared" si="2"/>
        <v>OK</v>
      </c>
      <c r="AI13" s="10"/>
      <c r="AS13" s="68"/>
    </row>
    <row r="14" spans="1:46">
      <c r="B14" s="3" t="s">
        <v>22</v>
      </c>
      <c r="C14" s="36">
        <v>3931966</v>
      </c>
      <c r="D14" s="36">
        <v>3959798</v>
      </c>
      <c r="E14" s="36">
        <v>3977974</v>
      </c>
      <c r="F14" s="36">
        <v>3998069.0000000005</v>
      </c>
      <c r="G14" s="36">
        <v>4029312.0000000005</v>
      </c>
      <c r="H14" s="36">
        <v>4078664</v>
      </c>
      <c r="I14" s="36">
        <v>4130813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18">
        <f t="shared" ref="Q14:W19" si="11">INTERCEPT($C14:$I14,$C$8:$I$8)+SLOPE($C14:$I14,$C$8:$I$8)*Q$8</f>
        <v>4141743.8571428573</v>
      </c>
      <c r="R14" s="18">
        <f t="shared" si="11"/>
        <v>4173372.8214285714</v>
      </c>
      <c r="S14" s="18">
        <f t="shared" si="11"/>
        <v>4205001.7857142854</v>
      </c>
      <c r="T14" s="18">
        <f t="shared" si="11"/>
        <v>4236630.75</v>
      </c>
      <c r="U14" s="18">
        <f t="shared" si="11"/>
        <v>4268259.7142857146</v>
      </c>
      <c r="V14" s="18">
        <f t="shared" si="11"/>
        <v>4299888.6785714291</v>
      </c>
      <c r="W14" s="18">
        <f t="shared" si="11"/>
        <v>4331517.6428571427</v>
      </c>
      <c r="X14" s="48">
        <f t="shared" ref="X14" si="12" xml:space="preserve"> IF($AF14="Company forecast",J14, IF($AF14="Ofwat forecast",Q14))</f>
        <v>4141743.8571428573</v>
      </c>
      <c r="Y14" s="48">
        <f t="shared" ref="Y14" si="13" xml:space="preserve"> IF($AF14="Company forecast",K14, IF($AF14="Ofwat forecast",R14))</f>
        <v>4173372.8214285714</v>
      </c>
      <c r="Z14" s="48">
        <f t="shared" ref="Z14" si="14" xml:space="preserve"> IF($AF14="Company forecast",L14, IF($AF14="Ofwat forecast",S14))</f>
        <v>4205001.7857142854</v>
      </c>
      <c r="AA14" s="48">
        <f t="shared" ref="AA14" si="15" xml:space="preserve"> IF($AF14="Company forecast",M14, IF($AF14="Ofwat forecast",T14))</f>
        <v>4236630.75</v>
      </c>
      <c r="AB14" s="48">
        <f t="shared" ref="AB14" si="16" xml:space="preserve"> IF($AF14="Company forecast",N14, IF($AF14="Ofwat forecast",U14))</f>
        <v>4268259.7142857146</v>
      </c>
      <c r="AC14" s="48">
        <f t="shared" ref="AC14" si="17" xml:space="preserve"> IF($AF14="Company forecast",O14, IF($AF14="Ofwat forecast",V14))</f>
        <v>4299888.6785714291</v>
      </c>
      <c r="AD14" s="48">
        <f t="shared" ref="AD14" si="18" xml:space="preserve"> IF($AF14="Company forecast",P14, IF($AF14="Ofwat forecast",W14))</f>
        <v>4331517.6428571427</v>
      </c>
      <c r="AE14" s="6"/>
      <c r="AF14" s="35" t="s">
        <v>29</v>
      </c>
      <c r="AG14" s="5" t="s">
        <v>29</v>
      </c>
      <c r="AH14" s="13" t="str">
        <f t="shared" si="2"/>
        <v>OK</v>
      </c>
      <c r="AI14" s="10"/>
      <c r="AS14" s="68"/>
    </row>
    <row r="15" spans="1:46">
      <c r="B15" s="3" t="s">
        <v>23</v>
      </c>
      <c r="C15" s="36">
        <v>703460.91666666663</v>
      </c>
      <c r="D15" s="36">
        <v>708940.33333333337</v>
      </c>
      <c r="E15" s="36">
        <v>714175.58333333326</v>
      </c>
      <c r="F15" s="36">
        <v>720614.66666666663</v>
      </c>
      <c r="G15" s="36">
        <v>724318.25</v>
      </c>
      <c r="H15" s="36">
        <v>733502.99242424243</v>
      </c>
      <c r="I15" s="36">
        <v>746344</v>
      </c>
      <c r="J15" s="42">
        <v>753722</v>
      </c>
      <c r="K15" s="42">
        <v>760938</v>
      </c>
      <c r="L15" s="42">
        <v>768017</v>
      </c>
      <c r="M15" s="42">
        <v>775187</v>
      </c>
      <c r="N15" s="42">
        <v>782128</v>
      </c>
      <c r="O15" s="42">
        <v>789214</v>
      </c>
      <c r="P15" s="42">
        <v>796135</v>
      </c>
      <c r="Q15" s="18">
        <f t="shared" si="11"/>
        <v>748467.71103896096</v>
      </c>
      <c r="R15" s="18">
        <f t="shared" si="11"/>
        <v>755179.04085497838</v>
      </c>
      <c r="S15" s="18">
        <f t="shared" si="11"/>
        <v>761890.37067099568</v>
      </c>
      <c r="T15" s="18">
        <f t="shared" si="11"/>
        <v>768601.70048701297</v>
      </c>
      <c r="U15" s="18">
        <f t="shared" si="11"/>
        <v>775313.03030303027</v>
      </c>
      <c r="V15" s="18">
        <f t="shared" si="11"/>
        <v>782024.36011904757</v>
      </c>
      <c r="W15" s="18">
        <f t="shared" si="11"/>
        <v>788735.68993506487</v>
      </c>
      <c r="X15" s="106">
        <f t="shared" si="4"/>
        <v>748467.71103896096</v>
      </c>
      <c r="Y15" s="106">
        <f t="shared" si="5"/>
        <v>755179.04085497838</v>
      </c>
      <c r="Z15" s="106">
        <f t="shared" si="6"/>
        <v>761890.37067099568</v>
      </c>
      <c r="AA15" s="106">
        <f t="shared" si="7"/>
        <v>768601.70048701297</v>
      </c>
      <c r="AB15" s="106">
        <f t="shared" si="8"/>
        <v>775313.03030303027</v>
      </c>
      <c r="AC15" s="106">
        <f t="shared" si="9"/>
        <v>782024.36011904757</v>
      </c>
      <c r="AD15" s="106">
        <f t="shared" si="10"/>
        <v>788735.68993506487</v>
      </c>
      <c r="AE15" s="6"/>
      <c r="AF15" s="35" t="s">
        <v>29</v>
      </c>
      <c r="AG15" s="5" t="s">
        <v>29</v>
      </c>
      <c r="AH15" s="13" t="str">
        <f t="shared" si="2"/>
        <v>OK</v>
      </c>
      <c r="AI15" s="10"/>
      <c r="AS15" s="68"/>
    </row>
    <row r="16" spans="1:46">
      <c r="B16" s="3" t="s">
        <v>24</v>
      </c>
      <c r="C16" s="36">
        <v>5598146</v>
      </c>
      <c r="D16" s="36">
        <v>5626013</v>
      </c>
      <c r="E16" s="36">
        <v>5654531.0000000009</v>
      </c>
      <c r="F16" s="36">
        <v>5689333</v>
      </c>
      <c r="G16" s="36">
        <v>5744204</v>
      </c>
      <c r="H16" s="36">
        <v>5795378.0000000009</v>
      </c>
      <c r="I16" s="36">
        <v>5838399</v>
      </c>
      <c r="J16" s="42">
        <v>5909640</v>
      </c>
      <c r="K16" s="42">
        <v>5984679</v>
      </c>
      <c r="L16" s="42">
        <v>6059730</v>
      </c>
      <c r="M16" s="42">
        <v>6132541</v>
      </c>
      <c r="N16" s="42">
        <v>6196241</v>
      </c>
      <c r="O16" s="42">
        <v>6260324</v>
      </c>
      <c r="P16" s="42">
        <v>6321688</v>
      </c>
      <c r="Q16" s="18">
        <f t="shared" si="11"/>
        <v>5870738</v>
      </c>
      <c r="R16" s="18">
        <f t="shared" si="11"/>
        <v>5911779.5</v>
      </c>
      <c r="S16" s="18">
        <f t="shared" si="11"/>
        <v>5952821</v>
      </c>
      <c r="T16" s="18">
        <f t="shared" si="11"/>
        <v>5993862.5</v>
      </c>
      <c r="U16" s="18">
        <f t="shared" si="11"/>
        <v>6034904</v>
      </c>
      <c r="V16" s="18">
        <f t="shared" si="11"/>
        <v>6075945.5</v>
      </c>
      <c r="W16" s="18">
        <f t="shared" si="11"/>
        <v>6116987</v>
      </c>
      <c r="X16" s="106">
        <f t="shared" si="4"/>
        <v>5870738</v>
      </c>
      <c r="Y16" s="106">
        <f t="shared" si="5"/>
        <v>5911779.5</v>
      </c>
      <c r="Z16" s="106">
        <f t="shared" si="6"/>
        <v>5952821</v>
      </c>
      <c r="AA16" s="106">
        <f t="shared" si="7"/>
        <v>5993862.5</v>
      </c>
      <c r="AB16" s="106">
        <f t="shared" si="8"/>
        <v>6034904</v>
      </c>
      <c r="AC16" s="106">
        <f t="shared" si="9"/>
        <v>6075945.5</v>
      </c>
      <c r="AD16" s="106">
        <f t="shared" si="10"/>
        <v>6116987</v>
      </c>
      <c r="AE16" s="6"/>
      <c r="AF16" s="35" t="s">
        <v>29</v>
      </c>
      <c r="AG16" s="5" t="s">
        <v>29</v>
      </c>
      <c r="AH16" s="13" t="str">
        <f t="shared" si="2"/>
        <v>OK</v>
      </c>
      <c r="AI16" s="10"/>
      <c r="AS16" s="68"/>
    </row>
    <row r="17" spans="1:46">
      <c r="B17" s="3" t="s">
        <v>25</v>
      </c>
      <c r="C17" s="36">
        <v>1401623.9999999998</v>
      </c>
      <c r="D17" s="36">
        <v>1405862.9999999998</v>
      </c>
      <c r="E17" s="36">
        <v>1415234.0000000002</v>
      </c>
      <c r="F17" s="36">
        <v>1414887</v>
      </c>
      <c r="G17" s="36">
        <v>1433299.9999999998</v>
      </c>
      <c r="H17" s="36">
        <v>1438234.0000000002</v>
      </c>
      <c r="I17" s="36">
        <v>1450516</v>
      </c>
      <c r="J17" s="42">
        <v>1456130</v>
      </c>
      <c r="K17" s="42">
        <v>1465375</v>
      </c>
      <c r="L17" s="42">
        <v>1474608</v>
      </c>
      <c r="M17" s="42">
        <v>1484088</v>
      </c>
      <c r="N17" s="42">
        <v>1493649</v>
      </c>
      <c r="O17" s="42">
        <v>1503235</v>
      </c>
      <c r="P17" s="42">
        <v>1512844</v>
      </c>
      <c r="Q17" s="18">
        <f t="shared" si="11"/>
        <v>1455591.7142857146</v>
      </c>
      <c r="R17" s="18">
        <f t="shared" si="11"/>
        <v>1463787.5714285718</v>
      </c>
      <c r="S17" s="18">
        <f t="shared" si="11"/>
        <v>1471983.4285714289</v>
      </c>
      <c r="T17" s="18">
        <f t="shared" si="11"/>
        <v>1480179.2857142861</v>
      </c>
      <c r="U17" s="18">
        <f t="shared" si="11"/>
        <v>1488375.1428571432</v>
      </c>
      <c r="V17" s="18">
        <f t="shared" si="11"/>
        <v>1496571.0000000005</v>
      </c>
      <c r="W17" s="18">
        <f t="shared" si="11"/>
        <v>1504766.8571428577</v>
      </c>
      <c r="X17" s="106">
        <f t="shared" si="4"/>
        <v>1455591.7142857146</v>
      </c>
      <c r="Y17" s="106">
        <f t="shared" si="5"/>
        <v>1463787.5714285718</v>
      </c>
      <c r="Z17" s="106">
        <f t="shared" si="6"/>
        <v>1471983.4285714289</v>
      </c>
      <c r="AA17" s="106">
        <f t="shared" si="7"/>
        <v>1480179.2857142861</v>
      </c>
      <c r="AB17" s="106">
        <f t="shared" si="8"/>
        <v>1488375.1428571432</v>
      </c>
      <c r="AC17" s="106">
        <f t="shared" si="9"/>
        <v>1496571.0000000005</v>
      </c>
      <c r="AD17" s="106">
        <f t="shared" si="10"/>
        <v>1504766.8571428577</v>
      </c>
      <c r="AE17" s="6"/>
      <c r="AF17" s="35" t="s">
        <v>29</v>
      </c>
      <c r="AG17" s="5" t="s">
        <v>29</v>
      </c>
      <c r="AH17" s="13" t="str">
        <f t="shared" si="2"/>
        <v>OK</v>
      </c>
      <c r="AI17" s="10"/>
      <c r="AS17" s="68"/>
    </row>
    <row r="18" spans="1:46">
      <c r="B18" s="3" t="s">
        <v>26</v>
      </c>
      <c r="C18" s="36">
        <v>1185549</v>
      </c>
      <c r="D18" s="36">
        <v>1194462</v>
      </c>
      <c r="E18" s="36">
        <v>1202569</v>
      </c>
      <c r="F18" s="36">
        <v>1210396</v>
      </c>
      <c r="G18" s="36">
        <v>1220295.9999999998</v>
      </c>
      <c r="H18" s="36">
        <v>1230391.9999999998</v>
      </c>
      <c r="I18" s="36">
        <v>1238193</v>
      </c>
      <c r="J18" s="42">
        <v>1251782</v>
      </c>
      <c r="K18" s="42">
        <v>1264111</v>
      </c>
      <c r="L18" s="42">
        <v>1275557</v>
      </c>
      <c r="M18" s="42">
        <v>1288127</v>
      </c>
      <c r="N18" s="42">
        <v>1300477</v>
      </c>
      <c r="O18" s="42">
        <v>1312534</v>
      </c>
      <c r="P18" s="42">
        <v>1324026</v>
      </c>
      <c r="Q18" s="18">
        <f t="shared" si="11"/>
        <v>1247053.7142857141</v>
      </c>
      <c r="R18" s="18">
        <f t="shared" si="11"/>
        <v>1255893.6785714284</v>
      </c>
      <c r="S18" s="18">
        <f t="shared" si="11"/>
        <v>1264733.6428571427</v>
      </c>
      <c r="T18" s="18">
        <f t="shared" si="11"/>
        <v>1273573.6071428568</v>
      </c>
      <c r="U18" s="18">
        <f t="shared" si="11"/>
        <v>1282413.5714285711</v>
      </c>
      <c r="V18" s="18">
        <f t="shared" si="11"/>
        <v>1291253.5357142854</v>
      </c>
      <c r="W18" s="18">
        <f t="shared" si="11"/>
        <v>1300093.4999999995</v>
      </c>
      <c r="X18" s="106">
        <f t="shared" si="4"/>
        <v>1247053.7142857141</v>
      </c>
      <c r="Y18" s="106">
        <f t="shared" si="5"/>
        <v>1255893.6785714284</v>
      </c>
      <c r="Z18" s="106">
        <f t="shared" si="6"/>
        <v>1264733.6428571427</v>
      </c>
      <c r="AA18" s="106">
        <f t="shared" si="7"/>
        <v>1273573.6071428568</v>
      </c>
      <c r="AB18" s="106">
        <f t="shared" si="8"/>
        <v>1282413.5714285711</v>
      </c>
      <c r="AC18" s="106">
        <f t="shared" si="9"/>
        <v>1291253.5357142854</v>
      </c>
      <c r="AD18" s="106">
        <f t="shared" si="10"/>
        <v>1300093.4999999995</v>
      </c>
      <c r="AE18" s="6"/>
      <c r="AF18" s="35" t="s">
        <v>29</v>
      </c>
      <c r="AG18" s="5" t="s">
        <v>29</v>
      </c>
      <c r="AH18" s="13" t="str">
        <f t="shared" si="2"/>
        <v>OK</v>
      </c>
      <c r="AI18" s="10"/>
      <c r="AS18" s="68"/>
    </row>
    <row r="19" spans="1:46">
      <c r="B19" s="3" t="s">
        <v>27</v>
      </c>
      <c r="C19" s="36">
        <v>2222495</v>
      </c>
      <c r="D19" s="36">
        <v>2230116</v>
      </c>
      <c r="E19" s="36">
        <v>2236741</v>
      </c>
      <c r="F19" s="36">
        <v>2244730</v>
      </c>
      <c r="G19" s="36">
        <v>2258368</v>
      </c>
      <c r="H19" s="36">
        <v>2271915.1739726029</v>
      </c>
      <c r="I19" s="36">
        <v>2283120</v>
      </c>
      <c r="J19" s="42">
        <v>2293563</v>
      </c>
      <c r="K19" s="42">
        <v>2307699</v>
      </c>
      <c r="L19" s="42">
        <v>2328871</v>
      </c>
      <c r="M19" s="42">
        <v>2348521</v>
      </c>
      <c r="N19" s="42">
        <v>2368268</v>
      </c>
      <c r="O19" s="42">
        <v>2387979</v>
      </c>
      <c r="P19" s="42">
        <v>2407731</v>
      </c>
      <c r="Q19" s="18">
        <f t="shared" si="11"/>
        <v>2290655.0745596872</v>
      </c>
      <c r="R19" s="18">
        <f t="shared" si="11"/>
        <v>2300908.6584148728</v>
      </c>
      <c r="S19" s="18">
        <f t="shared" si="11"/>
        <v>2311162.242270059</v>
      </c>
      <c r="T19" s="18">
        <f t="shared" si="11"/>
        <v>2321415.8261252446</v>
      </c>
      <c r="U19" s="18">
        <f t="shared" si="11"/>
        <v>2331669.4099804307</v>
      </c>
      <c r="V19" s="18">
        <f t="shared" si="11"/>
        <v>2341922.9938356164</v>
      </c>
      <c r="W19" s="18">
        <f t="shared" si="11"/>
        <v>2352176.5776908025</v>
      </c>
      <c r="X19" s="106">
        <f t="shared" si="4"/>
        <v>2290655.0745596872</v>
      </c>
      <c r="Y19" s="106">
        <f t="shared" si="5"/>
        <v>2300908.6584148728</v>
      </c>
      <c r="Z19" s="106">
        <f t="shared" si="6"/>
        <v>2311162.242270059</v>
      </c>
      <c r="AA19" s="106">
        <f t="shared" si="7"/>
        <v>2321415.8261252446</v>
      </c>
      <c r="AB19" s="106">
        <f t="shared" si="8"/>
        <v>2331669.4099804307</v>
      </c>
      <c r="AC19" s="106">
        <f t="shared" si="9"/>
        <v>2341922.9938356164</v>
      </c>
      <c r="AD19" s="106">
        <f t="shared" si="10"/>
        <v>2352176.5776908025</v>
      </c>
      <c r="AE19" s="6"/>
      <c r="AF19" s="35" t="s">
        <v>29</v>
      </c>
      <c r="AG19" s="5" t="s">
        <v>29</v>
      </c>
      <c r="AH19" s="13" t="str">
        <f t="shared" si="2"/>
        <v>OK</v>
      </c>
      <c r="AI19" s="10"/>
      <c r="AS19" s="68"/>
    </row>
    <row r="20" spans="1:46">
      <c r="B20" s="4" t="s">
        <v>31</v>
      </c>
      <c r="C20" s="49">
        <f t="shared" ref="C20:W20" si="19">SUM(C9:C19)</f>
        <v>27972653.618725266</v>
      </c>
      <c r="D20" s="49">
        <f t="shared" si="19"/>
        <v>28136381.333333332</v>
      </c>
      <c r="E20" s="49">
        <f t="shared" si="19"/>
        <v>28269607.583333332</v>
      </c>
      <c r="F20" s="49">
        <f t="shared" si="19"/>
        <v>28414628.666666668</v>
      </c>
      <c r="G20" s="49">
        <f t="shared" si="19"/>
        <v>28615515.25</v>
      </c>
      <c r="H20" s="49">
        <f t="shared" si="19"/>
        <v>28878571.166396845</v>
      </c>
      <c r="I20" s="49">
        <f t="shared" si="19"/>
        <v>29127873</v>
      </c>
      <c r="J20" s="44">
        <f t="shared" si="19"/>
        <v>25191516.841272559</v>
      </c>
      <c r="K20" s="44">
        <f t="shared" si="19"/>
        <v>25401936.810501572</v>
      </c>
      <c r="L20" s="44">
        <f t="shared" si="19"/>
        <v>25640675.245539781</v>
      </c>
      <c r="M20" s="44">
        <f t="shared" si="19"/>
        <v>25883039.871232949</v>
      </c>
      <c r="N20" s="44">
        <f t="shared" si="19"/>
        <v>26118267.73986103</v>
      </c>
      <c r="O20" s="44">
        <f t="shared" si="19"/>
        <v>26354713.702261351</v>
      </c>
      <c r="P20" s="44">
        <f t="shared" si="19"/>
        <v>26585640.652086332</v>
      </c>
      <c r="Q20" s="50">
        <f t="shared" si="19"/>
        <v>29244453.727867622</v>
      </c>
      <c r="R20" s="50">
        <f t="shared" si="19"/>
        <v>29433594.637746833</v>
      </c>
      <c r="S20" s="50">
        <f t="shared" si="19"/>
        <v>29622735.547626041</v>
      </c>
      <c r="T20" s="50">
        <f t="shared" si="19"/>
        <v>29811876.457505252</v>
      </c>
      <c r="U20" s="50">
        <f t="shared" si="19"/>
        <v>30001017.36738446</v>
      </c>
      <c r="V20" s="50">
        <f t="shared" si="19"/>
        <v>30190158.277263675</v>
      </c>
      <c r="W20" s="50">
        <f t="shared" si="19"/>
        <v>30379299.187142882</v>
      </c>
      <c r="X20" s="107">
        <f xml:space="preserve"> IF($AF20="Company forecast",#REF!, IF($AF20="Ofwat forecast",Q20))</f>
        <v>29244453.727867622</v>
      </c>
      <c r="Y20" s="107">
        <f xml:space="preserve"> IF($AF20="Company forecast",#REF!, IF($AF20="Ofwat forecast",R20))</f>
        <v>29433594.637746833</v>
      </c>
      <c r="Z20" s="107">
        <f xml:space="preserve"> IF($AF20="Company forecast",#REF!, IF($AF20="Ofwat forecast",S20))</f>
        <v>29622735.547626041</v>
      </c>
      <c r="AA20" s="107">
        <f xml:space="preserve"> IF($AF20="Company forecast",#REF!, IF($AF20="Ofwat forecast",T20))</f>
        <v>29811876.457505252</v>
      </c>
      <c r="AB20" s="107">
        <f xml:space="preserve"> IF($AF20="Company forecast",#REF!, IF($AF20="Ofwat forecast",U20))</f>
        <v>30001017.36738446</v>
      </c>
      <c r="AC20" s="107">
        <f xml:space="preserve"> IF($AF20="Company forecast",#REF!, IF($AF20="Ofwat forecast",V20))</f>
        <v>30190158.277263675</v>
      </c>
      <c r="AD20" s="107">
        <f xml:space="preserve"> IF($AF20="Company forecast",#REF!, IF($AF20="Ofwat forecast",W20))</f>
        <v>30379299.187142882</v>
      </c>
      <c r="AE20" s="6"/>
      <c r="AF20" s="35" t="s">
        <v>29</v>
      </c>
      <c r="AG20" s="5" t="s">
        <v>29</v>
      </c>
      <c r="AH20" s="13" t="str">
        <f t="shared" si="2"/>
        <v>OK</v>
      </c>
      <c r="AI20" s="10"/>
      <c r="AS20" s="68"/>
    </row>
    <row r="21" spans="1:46">
      <c r="C21" s="69"/>
    </row>
    <row r="22" spans="1:46" s="59" customFormat="1">
      <c r="A22" s="70" t="s">
        <v>39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</row>
    <row r="23" spans="1:46">
      <c r="A23" s="71"/>
    </row>
    <row r="24" spans="1:46">
      <c r="B24" s="62" t="s">
        <v>38</v>
      </c>
      <c r="C24" s="17" t="s">
        <v>28</v>
      </c>
      <c r="D24" s="19"/>
      <c r="E24" s="19"/>
      <c r="F24" s="19"/>
      <c r="G24" s="19"/>
      <c r="H24" s="19"/>
      <c r="I24" s="20"/>
      <c r="J24" s="28" t="s">
        <v>32</v>
      </c>
      <c r="K24" s="29"/>
      <c r="L24" s="29"/>
      <c r="M24" s="29"/>
      <c r="N24" s="29"/>
      <c r="O24" s="29"/>
      <c r="P24" s="30"/>
      <c r="Q24" s="7" t="s">
        <v>37</v>
      </c>
      <c r="R24" s="8"/>
      <c r="S24" s="8"/>
      <c r="T24" s="8"/>
      <c r="U24" s="8"/>
      <c r="V24" s="8"/>
      <c r="W24" s="9"/>
      <c r="X24" s="11" t="s">
        <v>0</v>
      </c>
      <c r="Y24" s="63"/>
      <c r="Z24" s="63"/>
      <c r="AA24" s="63"/>
      <c r="AB24" s="63"/>
      <c r="AC24" s="63"/>
      <c r="AD24" s="64"/>
      <c r="AF24" s="155" t="s">
        <v>0</v>
      </c>
      <c r="AG24" s="155" t="s">
        <v>34</v>
      </c>
      <c r="AH24" s="155" t="s">
        <v>30</v>
      </c>
    </row>
    <row r="25" spans="1:46">
      <c r="B25" s="34"/>
      <c r="C25" s="22" t="s">
        <v>5</v>
      </c>
      <c r="D25" s="22" t="s">
        <v>6</v>
      </c>
      <c r="E25" s="22" t="s">
        <v>7</v>
      </c>
      <c r="F25" s="22" t="s">
        <v>8</v>
      </c>
      <c r="G25" s="22" t="s">
        <v>9</v>
      </c>
      <c r="H25" s="22" t="s">
        <v>10</v>
      </c>
      <c r="I25" s="22" t="s">
        <v>11</v>
      </c>
      <c r="J25" s="31" t="s">
        <v>12</v>
      </c>
      <c r="K25" s="31" t="s">
        <v>13</v>
      </c>
      <c r="L25" s="31" t="s">
        <v>14</v>
      </c>
      <c r="M25" s="31" t="s">
        <v>15</v>
      </c>
      <c r="N25" s="31" t="s">
        <v>16</v>
      </c>
      <c r="O25" s="31" t="s">
        <v>17</v>
      </c>
      <c r="P25" s="31" t="s">
        <v>18</v>
      </c>
      <c r="Q25" s="23" t="s">
        <v>12</v>
      </c>
      <c r="R25" s="23" t="s">
        <v>13</v>
      </c>
      <c r="S25" s="23" t="s">
        <v>14</v>
      </c>
      <c r="T25" s="23" t="s">
        <v>15</v>
      </c>
      <c r="U25" s="23" t="s">
        <v>16</v>
      </c>
      <c r="V25" s="23" t="s">
        <v>17</v>
      </c>
      <c r="W25" s="23" t="s">
        <v>18</v>
      </c>
      <c r="X25" s="24" t="s">
        <v>12</v>
      </c>
      <c r="Y25" s="24" t="s">
        <v>13</v>
      </c>
      <c r="Z25" s="24" t="s">
        <v>14</v>
      </c>
      <c r="AA25" s="24" t="s">
        <v>15</v>
      </c>
      <c r="AB25" s="24" t="s">
        <v>16</v>
      </c>
      <c r="AC25" s="24" t="s">
        <v>17</v>
      </c>
      <c r="AD25" s="24" t="s">
        <v>18</v>
      </c>
      <c r="AF25" s="155"/>
      <c r="AG25" s="155"/>
      <c r="AH25" s="155"/>
    </row>
    <row r="26" spans="1:46">
      <c r="B26" s="77"/>
      <c r="C26" s="25">
        <v>1</v>
      </c>
      <c r="D26" s="25">
        <v>2</v>
      </c>
      <c r="E26" s="25">
        <v>3</v>
      </c>
      <c r="F26" s="25">
        <v>4</v>
      </c>
      <c r="G26" s="25">
        <v>5</v>
      </c>
      <c r="H26" s="25">
        <v>6</v>
      </c>
      <c r="I26" s="25">
        <v>7</v>
      </c>
      <c r="J26" s="32">
        <v>8</v>
      </c>
      <c r="K26" s="32">
        <v>9</v>
      </c>
      <c r="L26" s="32">
        <v>10</v>
      </c>
      <c r="M26" s="32">
        <v>11</v>
      </c>
      <c r="N26" s="32">
        <v>12</v>
      </c>
      <c r="O26" s="32">
        <v>13</v>
      </c>
      <c r="P26" s="32">
        <v>14</v>
      </c>
      <c r="Q26" s="26">
        <v>8</v>
      </c>
      <c r="R26" s="26">
        <v>9</v>
      </c>
      <c r="S26" s="26">
        <v>10</v>
      </c>
      <c r="T26" s="26">
        <v>11</v>
      </c>
      <c r="U26" s="26">
        <v>12</v>
      </c>
      <c r="V26" s="26">
        <v>13</v>
      </c>
      <c r="W26" s="26">
        <v>14</v>
      </c>
      <c r="X26" s="27">
        <v>8</v>
      </c>
      <c r="Y26" s="27">
        <v>9</v>
      </c>
      <c r="Z26" s="27">
        <v>10</v>
      </c>
      <c r="AA26" s="27">
        <v>11</v>
      </c>
      <c r="AB26" s="27">
        <v>12</v>
      </c>
      <c r="AC26" s="27">
        <v>13</v>
      </c>
      <c r="AD26" s="27">
        <v>14</v>
      </c>
      <c r="AF26" s="66"/>
      <c r="AG26" s="66"/>
      <c r="AH26" s="66"/>
    </row>
    <row r="27" spans="1:46">
      <c r="B27" s="3" t="s">
        <v>4</v>
      </c>
      <c r="C27" s="36">
        <v>75931.41283600012</v>
      </c>
      <c r="D27" s="36">
        <v>75950.1876240001</v>
      </c>
      <c r="E27" s="36">
        <v>76186.317648000229</v>
      </c>
      <c r="F27" s="36">
        <v>76334.800602000236</v>
      </c>
      <c r="G27" s="36">
        <v>76578.795947999839</v>
      </c>
      <c r="H27" s="36">
        <v>76824.46897700023</v>
      </c>
      <c r="I27" s="36">
        <v>76436.800000000003</v>
      </c>
      <c r="J27" s="97">
        <v>76502</v>
      </c>
      <c r="K27" s="97">
        <v>76571</v>
      </c>
      <c r="L27" s="97">
        <v>76647</v>
      </c>
      <c r="M27" s="97">
        <v>76731</v>
      </c>
      <c r="N27" s="97">
        <v>76837</v>
      </c>
      <c r="O27" s="97">
        <v>76958</v>
      </c>
      <c r="P27" s="97">
        <v>77104</v>
      </c>
      <c r="Q27" s="18">
        <f>INTERCEPT($C27:$I27,$C$8:$I$8)+SLOPE($C27:$I27,$C$8:$I$8)*Q$8</f>
        <v>76842.855161857195</v>
      </c>
      <c r="R27" s="18">
        <f t="shared" ref="R27:W37" si="20">INTERCEPT($C27:$I27,$C$8:$I$8)+SLOPE($C27:$I27,$C$8:$I$8)*R$8</f>
        <v>76973.469536785749</v>
      </c>
      <c r="S27" s="18">
        <f t="shared" si="20"/>
        <v>77104.083911714304</v>
      </c>
      <c r="T27" s="18">
        <f t="shared" si="20"/>
        <v>77234.698286642859</v>
      </c>
      <c r="U27" s="18">
        <f t="shared" si="20"/>
        <v>77365.312661571414</v>
      </c>
      <c r="V27" s="18">
        <f t="shared" si="20"/>
        <v>77495.927036499968</v>
      </c>
      <c r="W27" s="18">
        <f t="shared" si="20"/>
        <v>77626.541411428509</v>
      </c>
      <c r="X27" s="106">
        <f xml:space="preserve"> IF($AF27="Company forecast",J27, IF($AF27="Ofwat forecast",Q27))</f>
        <v>76842.855161857195</v>
      </c>
      <c r="Y27" s="106">
        <f t="shared" ref="Y27:Y30" si="21" xml:space="preserve"> IF($AF27="Company forecast",K27, IF($AF27="Ofwat forecast",R27))</f>
        <v>76973.469536785749</v>
      </c>
      <c r="Z27" s="106">
        <f t="shared" ref="Z27:Z30" si="22" xml:space="preserve"> IF($AF27="Company forecast",L27, IF($AF27="Ofwat forecast",S27))</f>
        <v>77104.083911714304</v>
      </c>
      <c r="AA27" s="106">
        <f t="shared" ref="AA27:AA30" si="23" xml:space="preserve"> IF($AF27="Company forecast",M27, IF($AF27="Ofwat forecast",T27))</f>
        <v>77234.698286642859</v>
      </c>
      <c r="AB27" s="106">
        <f t="shared" ref="AB27:AB30" si="24" xml:space="preserve"> IF($AF27="Company forecast",N27, IF($AF27="Ofwat forecast",U27))</f>
        <v>77365.312661571414</v>
      </c>
      <c r="AC27" s="106">
        <f t="shared" ref="AC27:AC30" si="25" xml:space="preserve"> IF($AF27="Company forecast",O27, IF($AF27="Ofwat forecast",V27))</f>
        <v>77495.927036499968</v>
      </c>
      <c r="AD27" s="106">
        <f t="shared" ref="AD27:AD30" si="26" xml:space="preserve"> IF($AF27="Company forecast",P27, IF($AF27="Ofwat forecast",W27))</f>
        <v>77626.541411428509</v>
      </c>
      <c r="AF27" s="35" t="s">
        <v>29</v>
      </c>
      <c r="AG27" s="5" t="s">
        <v>29</v>
      </c>
      <c r="AH27" s="13" t="str">
        <f t="shared" ref="AH27:AH38" si="27" xml:space="preserve"> IF(AF27=AG27, "OK", "error")</f>
        <v>OK</v>
      </c>
    </row>
    <row r="28" spans="1:46">
      <c r="B28" s="3" t="s">
        <v>19</v>
      </c>
      <c r="C28" s="36">
        <v>29834</v>
      </c>
      <c r="D28" s="36">
        <v>29864</v>
      </c>
      <c r="E28" s="36">
        <v>29878</v>
      </c>
      <c r="F28" s="36">
        <v>29924</v>
      </c>
      <c r="G28" s="36">
        <v>29965</v>
      </c>
      <c r="H28" s="36">
        <v>29983</v>
      </c>
      <c r="I28" s="36">
        <v>30026</v>
      </c>
      <c r="J28" s="97">
        <v>30062</v>
      </c>
      <c r="K28" s="97">
        <v>30096</v>
      </c>
      <c r="L28" s="97">
        <v>30130</v>
      </c>
      <c r="M28" s="97">
        <v>30165</v>
      </c>
      <c r="N28" s="97">
        <v>30199</v>
      </c>
      <c r="O28" s="97">
        <v>30236</v>
      </c>
      <c r="P28" s="97">
        <v>30271</v>
      </c>
      <c r="Q28" s="18">
        <f t="shared" ref="Q28:Q37" si="28">INTERCEPT($C28:$I28,$C$8:$I$8)+SLOPE($C28:$I28,$C$8:$I$8)*Q$8</f>
        <v>30053.571428571428</v>
      </c>
      <c r="R28" s="18">
        <f t="shared" si="20"/>
        <v>30085.749999999996</v>
      </c>
      <c r="S28" s="18">
        <f t="shared" si="20"/>
        <v>30117.928571428569</v>
      </c>
      <c r="T28" s="18">
        <f t="shared" si="20"/>
        <v>30150.107142857141</v>
      </c>
      <c r="U28" s="18">
        <f t="shared" si="20"/>
        <v>30182.285714285714</v>
      </c>
      <c r="V28" s="18">
        <f t="shared" si="20"/>
        <v>30214.464285714283</v>
      </c>
      <c r="W28" s="18">
        <f t="shared" si="20"/>
        <v>30246.642857142855</v>
      </c>
      <c r="X28" s="106">
        <f t="shared" ref="X28:X30" si="29" xml:space="preserve"> IF($AF28="Company forecast",J28, IF($AF28="Ofwat forecast",Q28))</f>
        <v>30053.571428571428</v>
      </c>
      <c r="Y28" s="106">
        <f t="shared" si="21"/>
        <v>30085.749999999996</v>
      </c>
      <c r="Z28" s="106">
        <f t="shared" si="22"/>
        <v>30117.928571428569</v>
      </c>
      <c r="AA28" s="106">
        <f t="shared" si="23"/>
        <v>30150.107142857141</v>
      </c>
      <c r="AB28" s="106">
        <f t="shared" si="24"/>
        <v>30182.285714285714</v>
      </c>
      <c r="AC28" s="106">
        <f t="shared" si="25"/>
        <v>30214.464285714283</v>
      </c>
      <c r="AD28" s="106">
        <f t="shared" si="26"/>
        <v>30246.642857142855</v>
      </c>
      <c r="AF28" s="35" t="s">
        <v>29</v>
      </c>
      <c r="AG28" s="5" t="s">
        <v>29</v>
      </c>
      <c r="AH28" s="13" t="str">
        <f t="shared" si="27"/>
        <v>OK</v>
      </c>
    </row>
    <row r="29" spans="1:46">
      <c r="B29" s="3" t="s">
        <v>20</v>
      </c>
      <c r="C29" s="36">
        <v>76637.780333813178</v>
      </c>
      <c r="D29" s="36">
        <v>76745.479307413785</v>
      </c>
      <c r="E29" s="36">
        <v>76997.59909839688</v>
      </c>
      <c r="F29" s="36">
        <v>77100.743257196926</v>
      </c>
      <c r="G29" s="36">
        <v>77192.356066762644</v>
      </c>
      <c r="H29" s="36">
        <v>77331</v>
      </c>
      <c r="I29" s="36">
        <v>77339</v>
      </c>
      <c r="J29" s="97">
        <v>77452.333333333299</v>
      </c>
      <c r="K29" s="97">
        <v>77565.666666666701</v>
      </c>
      <c r="L29" s="97">
        <v>77679</v>
      </c>
      <c r="M29" s="97">
        <v>77792.333333333299</v>
      </c>
      <c r="N29" s="97">
        <v>77905.666666666701</v>
      </c>
      <c r="O29" s="97">
        <v>78019</v>
      </c>
      <c r="P29" s="97">
        <v>78132.333333333299</v>
      </c>
      <c r="Q29" s="18">
        <f t="shared" si="28"/>
        <v>77544.773630811716</v>
      </c>
      <c r="R29" s="18">
        <f t="shared" si="20"/>
        <v>77668.682821958108</v>
      </c>
      <c r="S29" s="18">
        <f t="shared" si="20"/>
        <v>77792.592013104484</v>
      </c>
      <c r="T29" s="18">
        <f t="shared" si="20"/>
        <v>77916.501204250861</v>
      </c>
      <c r="U29" s="18">
        <f t="shared" si="20"/>
        <v>78040.410395397237</v>
      </c>
      <c r="V29" s="18">
        <f t="shared" si="20"/>
        <v>78164.319586543628</v>
      </c>
      <c r="W29" s="18">
        <f t="shared" si="20"/>
        <v>78288.228777690005</v>
      </c>
      <c r="X29" s="106">
        <f t="shared" si="29"/>
        <v>77544.773630811716</v>
      </c>
      <c r="Y29" s="106">
        <f t="shared" si="21"/>
        <v>77668.682821958108</v>
      </c>
      <c r="Z29" s="106">
        <f t="shared" si="22"/>
        <v>77792.592013104484</v>
      </c>
      <c r="AA29" s="106">
        <f t="shared" si="23"/>
        <v>77916.501204250861</v>
      </c>
      <c r="AB29" s="106">
        <f t="shared" si="24"/>
        <v>78040.410395397237</v>
      </c>
      <c r="AC29" s="106">
        <f t="shared" si="25"/>
        <v>78164.319586543628</v>
      </c>
      <c r="AD29" s="106">
        <f t="shared" si="26"/>
        <v>78288.228777690005</v>
      </c>
      <c r="AF29" s="35" t="s">
        <v>29</v>
      </c>
      <c r="AG29" s="5" t="s">
        <v>29</v>
      </c>
      <c r="AH29" s="13" t="str">
        <f t="shared" si="27"/>
        <v>OK</v>
      </c>
    </row>
    <row r="30" spans="1:46">
      <c r="B30" s="3" t="s">
        <v>21</v>
      </c>
      <c r="C30" s="36">
        <v>38917.660000000003</v>
      </c>
      <c r="D30" s="36">
        <v>39138.649999999994</v>
      </c>
      <c r="E30" s="36">
        <v>39271.850000000006</v>
      </c>
      <c r="F30" s="36">
        <v>39412.699999999997</v>
      </c>
      <c r="G30" s="36">
        <v>39407.17</v>
      </c>
      <c r="H30" s="36">
        <v>39442</v>
      </c>
      <c r="I30" s="36">
        <v>39540.9</v>
      </c>
      <c r="J30" s="97">
        <v>39656</v>
      </c>
      <c r="K30" s="97">
        <v>39767</v>
      </c>
      <c r="L30" s="97">
        <v>39886</v>
      </c>
      <c r="M30" s="97">
        <v>40036</v>
      </c>
      <c r="N30" s="97">
        <v>40166</v>
      </c>
      <c r="O30" s="97">
        <v>40308</v>
      </c>
      <c r="P30" s="97">
        <v>40448</v>
      </c>
      <c r="Q30" s="18">
        <f t="shared" si="28"/>
        <v>39677.52428571428</v>
      </c>
      <c r="R30" s="18">
        <f t="shared" si="20"/>
        <v>39770.80071428571</v>
      </c>
      <c r="S30" s="18">
        <f t="shared" si="20"/>
        <v>39864.077142857139</v>
      </c>
      <c r="T30" s="18">
        <f t="shared" si="20"/>
        <v>39957.353571428568</v>
      </c>
      <c r="U30" s="18">
        <f t="shared" si="20"/>
        <v>40050.629999999997</v>
      </c>
      <c r="V30" s="18">
        <f t="shared" si="20"/>
        <v>40143.906428571427</v>
      </c>
      <c r="W30" s="18">
        <f t="shared" si="20"/>
        <v>40237.182857142849</v>
      </c>
      <c r="X30" s="106">
        <f t="shared" si="29"/>
        <v>39677.52428571428</v>
      </c>
      <c r="Y30" s="106">
        <f t="shared" si="21"/>
        <v>39770.80071428571</v>
      </c>
      <c r="Z30" s="106">
        <f t="shared" si="22"/>
        <v>39864.077142857139</v>
      </c>
      <c r="AA30" s="106">
        <f t="shared" si="23"/>
        <v>39957.353571428568</v>
      </c>
      <c r="AB30" s="106">
        <f t="shared" si="24"/>
        <v>40050.629999999997</v>
      </c>
      <c r="AC30" s="106">
        <f t="shared" si="25"/>
        <v>40143.906428571427</v>
      </c>
      <c r="AD30" s="106">
        <f t="shared" si="26"/>
        <v>40237.182857142849</v>
      </c>
      <c r="AF30" s="35" t="s">
        <v>29</v>
      </c>
      <c r="AG30" s="5" t="s">
        <v>29</v>
      </c>
      <c r="AH30" s="13" t="str">
        <f t="shared" si="27"/>
        <v>OK</v>
      </c>
    </row>
    <row r="31" spans="1:46">
      <c r="B31" s="3" t="s">
        <v>67</v>
      </c>
      <c r="C31" s="37">
        <v>92190.366897806001</v>
      </c>
      <c r="D31" s="37">
        <v>92928.662743405992</v>
      </c>
      <c r="E31" s="37">
        <v>93369.846379206996</v>
      </c>
      <c r="F31" s="37">
        <v>93139.023198998999</v>
      </c>
      <c r="G31" s="37">
        <v>93272.250955998999</v>
      </c>
      <c r="H31" s="37">
        <v>93727.061857998997</v>
      </c>
      <c r="I31" s="37">
        <v>94027</v>
      </c>
      <c r="J31" s="97">
        <v>94324.093915565696</v>
      </c>
      <c r="K31" s="97">
        <v>94621.232794132302</v>
      </c>
      <c r="L31" s="97">
        <v>94918.371672698995</v>
      </c>
      <c r="M31" s="97">
        <v>95215.510551265703</v>
      </c>
      <c r="N31" s="97">
        <v>95512.649429832411</v>
      </c>
      <c r="O31" s="97">
        <v>95809.788308399002</v>
      </c>
      <c r="P31" s="97">
        <v>96106.92718696571</v>
      </c>
      <c r="Q31" s="37">
        <f t="shared" si="28"/>
        <v>94237.616306568016</v>
      </c>
      <c r="R31" s="37">
        <f t="shared" si="20"/>
        <v>94487.941382016579</v>
      </c>
      <c r="S31" s="37">
        <f t="shared" si="20"/>
        <v>94738.266457465157</v>
      </c>
      <c r="T31" s="37">
        <f t="shared" si="20"/>
        <v>94988.591532913721</v>
      </c>
      <c r="U31" s="37">
        <f t="shared" si="20"/>
        <v>95238.916608362299</v>
      </c>
      <c r="V31" s="37">
        <f t="shared" si="20"/>
        <v>95489.241683810862</v>
      </c>
      <c r="W31" s="37">
        <f t="shared" si="20"/>
        <v>95739.56675925944</v>
      </c>
      <c r="X31" s="106">
        <f t="shared" ref="X31" si="30" xml:space="preserve"> IF($AF31="Company forecast",J31, IF($AF31="Ofwat forecast",Q31))</f>
        <v>94237.616306568016</v>
      </c>
      <c r="Y31" s="106">
        <f t="shared" ref="Y31" si="31" xml:space="preserve"> IF($AF31="Company forecast",K31, IF($AF31="Ofwat forecast",R31))</f>
        <v>94487.941382016579</v>
      </c>
      <c r="Z31" s="106">
        <f t="shared" ref="Z31" si="32" xml:space="preserve"> IF($AF31="Company forecast",L31, IF($AF31="Ofwat forecast",S31))</f>
        <v>94738.266457465157</v>
      </c>
      <c r="AA31" s="106">
        <f t="shared" ref="AA31" si="33" xml:space="preserve"> IF($AF31="Company forecast",M31, IF($AF31="Ofwat forecast",T31))</f>
        <v>94988.591532913721</v>
      </c>
      <c r="AB31" s="106">
        <f t="shared" ref="AB31" si="34" xml:space="preserve"> IF($AF31="Company forecast",N31, IF($AF31="Ofwat forecast",U31))</f>
        <v>95238.916608362299</v>
      </c>
      <c r="AC31" s="106">
        <f t="shared" ref="AC31" si="35" xml:space="preserve"> IF($AF31="Company forecast",O31, IF($AF31="Ofwat forecast",V31))</f>
        <v>95489.241683810862</v>
      </c>
      <c r="AD31" s="106">
        <f t="shared" ref="AD31" si="36" xml:space="preserve"> IF($AF31="Company forecast",P31, IF($AF31="Ofwat forecast",W31))</f>
        <v>95739.56675925944</v>
      </c>
      <c r="AF31" s="35" t="s">
        <v>29</v>
      </c>
      <c r="AG31" s="5" t="s">
        <v>29</v>
      </c>
      <c r="AH31" s="13" t="str">
        <f t="shared" si="27"/>
        <v>OK</v>
      </c>
    </row>
    <row r="32" spans="1:46">
      <c r="B32" s="3" t="s">
        <v>22</v>
      </c>
      <c r="C32" s="36">
        <v>92190.366897806001</v>
      </c>
      <c r="D32" s="36">
        <v>92928.662743405992</v>
      </c>
      <c r="E32" s="36">
        <v>93369.846379206996</v>
      </c>
      <c r="F32" s="36">
        <v>93139.023198998999</v>
      </c>
      <c r="G32" s="36">
        <v>93272.250955998999</v>
      </c>
      <c r="H32" s="36">
        <v>93727.061857998997</v>
      </c>
      <c r="I32" s="36">
        <v>94027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18">
        <f t="shared" si="28"/>
        <v>94237.616306568016</v>
      </c>
      <c r="R32" s="18">
        <f t="shared" si="20"/>
        <v>94487.941382016579</v>
      </c>
      <c r="S32" s="18">
        <f t="shared" si="20"/>
        <v>94738.266457465157</v>
      </c>
      <c r="T32" s="18">
        <f t="shared" si="20"/>
        <v>94988.591532913721</v>
      </c>
      <c r="U32" s="18">
        <f t="shared" si="20"/>
        <v>95238.916608362299</v>
      </c>
      <c r="V32" s="18">
        <f t="shared" si="20"/>
        <v>95489.241683810862</v>
      </c>
      <c r="W32" s="18">
        <f t="shared" si="20"/>
        <v>95739.56675925944</v>
      </c>
      <c r="X32" s="48">
        <f t="shared" ref="X32" si="37" xml:space="preserve"> IF($AF32="Company forecast",J32, IF($AF32="Ofwat forecast",Q32))</f>
        <v>94237.616306568016</v>
      </c>
      <c r="Y32" s="48">
        <f t="shared" ref="Y32" si="38" xml:space="preserve"> IF($AF32="Company forecast",K32, IF($AF32="Ofwat forecast",R32))</f>
        <v>94487.941382016579</v>
      </c>
      <c r="Z32" s="48">
        <f t="shared" ref="Z32" si="39" xml:space="preserve"> IF($AF32="Company forecast",L32, IF($AF32="Ofwat forecast",S32))</f>
        <v>94738.266457465157</v>
      </c>
      <c r="AA32" s="48">
        <f t="shared" ref="AA32" si="40" xml:space="preserve"> IF($AF32="Company forecast",M32, IF($AF32="Ofwat forecast",T32))</f>
        <v>94988.591532913721</v>
      </c>
      <c r="AB32" s="48">
        <f t="shared" ref="AB32" si="41" xml:space="preserve"> IF($AF32="Company forecast",N32, IF($AF32="Ofwat forecast",U32))</f>
        <v>95238.916608362299</v>
      </c>
      <c r="AC32" s="48">
        <f t="shared" ref="AC32" si="42" xml:space="preserve"> IF($AF32="Company forecast",O32, IF($AF32="Ofwat forecast",V32))</f>
        <v>95489.241683810862</v>
      </c>
      <c r="AD32" s="48">
        <f t="shared" ref="AD32" si="43" xml:space="preserve"> IF($AF32="Company forecast",P32, IF($AF32="Ofwat forecast",W32))</f>
        <v>95739.56675925944</v>
      </c>
      <c r="AF32" s="35" t="s">
        <v>29</v>
      </c>
      <c r="AG32" s="5" t="s">
        <v>29</v>
      </c>
      <c r="AH32" s="13" t="str">
        <f t="shared" si="27"/>
        <v>OK</v>
      </c>
    </row>
    <row r="33" spans="1:46">
      <c r="B33" s="3" t="s">
        <v>23</v>
      </c>
      <c r="C33" s="36">
        <v>17218.400000000001</v>
      </c>
      <c r="D33" s="36">
        <v>17193</v>
      </c>
      <c r="E33" s="36">
        <v>17256.8</v>
      </c>
      <c r="F33" s="36">
        <v>17320.5</v>
      </c>
      <c r="G33" s="36">
        <v>17326.5</v>
      </c>
      <c r="H33" s="36">
        <v>17351.7</v>
      </c>
      <c r="I33" s="36">
        <v>17440</v>
      </c>
      <c r="J33" s="97">
        <v>17481</v>
      </c>
      <c r="K33" s="97">
        <v>17531</v>
      </c>
      <c r="L33" s="97">
        <v>17584</v>
      </c>
      <c r="M33" s="97">
        <v>17639</v>
      </c>
      <c r="N33" s="97">
        <v>17694</v>
      </c>
      <c r="O33" s="97">
        <v>17750</v>
      </c>
      <c r="P33" s="97">
        <v>17803</v>
      </c>
      <c r="Q33" s="18">
        <f t="shared" si="28"/>
        <v>17451.257142857143</v>
      </c>
      <c r="R33" s="18">
        <f t="shared" si="20"/>
        <v>17488.825000000001</v>
      </c>
      <c r="S33" s="18">
        <f t="shared" si="20"/>
        <v>17526.392857142855</v>
      </c>
      <c r="T33" s="18">
        <f t="shared" si="20"/>
        <v>17563.960714285713</v>
      </c>
      <c r="U33" s="18">
        <f t="shared" si="20"/>
        <v>17601.528571428571</v>
      </c>
      <c r="V33" s="18">
        <f t="shared" si="20"/>
        <v>17639.096428571429</v>
      </c>
      <c r="W33" s="18">
        <f t="shared" si="20"/>
        <v>17676.664285714287</v>
      </c>
      <c r="X33" s="106">
        <f t="shared" ref="X33:X37" si="44" xml:space="preserve"> IF($AF33="Company forecast",J33, IF($AF33="Ofwat forecast",Q33))</f>
        <v>17451.257142857143</v>
      </c>
      <c r="Y33" s="106">
        <f t="shared" ref="Y33:Y37" si="45" xml:space="preserve"> IF($AF33="Company forecast",K33, IF($AF33="Ofwat forecast",R33))</f>
        <v>17488.825000000001</v>
      </c>
      <c r="Z33" s="106">
        <f t="shared" ref="Z33:Z37" si="46" xml:space="preserve"> IF($AF33="Company forecast",L33, IF($AF33="Ofwat forecast",S33))</f>
        <v>17526.392857142855</v>
      </c>
      <c r="AA33" s="106">
        <f t="shared" ref="AA33:AA37" si="47" xml:space="preserve"> IF($AF33="Company forecast",M33, IF($AF33="Ofwat forecast",T33))</f>
        <v>17563.960714285713</v>
      </c>
      <c r="AB33" s="106">
        <f t="shared" ref="AB33:AB37" si="48" xml:space="preserve"> IF($AF33="Company forecast",N33, IF($AF33="Ofwat forecast",U33))</f>
        <v>17601.528571428571</v>
      </c>
      <c r="AC33" s="106">
        <f t="shared" ref="AC33:AC37" si="49" xml:space="preserve"> IF($AF33="Company forecast",O33, IF($AF33="Ofwat forecast",V33))</f>
        <v>17639.096428571429</v>
      </c>
      <c r="AD33" s="106">
        <f t="shared" ref="AD33:AD37" si="50" xml:space="preserve"> IF($AF33="Company forecast",P33, IF($AF33="Ofwat forecast",W33))</f>
        <v>17676.664285714287</v>
      </c>
      <c r="AF33" s="35" t="s">
        <v>29</v>
      </c>
      <c r="AG33" s="5" t="s">
        <v>29</v>
      </c>
      <c r="AH33" s="13" t="str">
        <f t="shared" si="27"/>
        <v>OK</v>
      </c>
    </row>
    <row r="34" spans="1:46">
      <c r="B34" s="3" t="s">
        <v>24</v>
      </c>
      <c r="C34" s="36">
        <v>108657.14000000001</v>
      </c>
      <c r="D34" s="36">
        <v>108758.58</v>
      </c>
      <c r="E34" s="36">
        <v>108748.40999999999</v>
      </c>
      <c r="F34" s="36">
        <v>108799.55</v>
      </c>
      <c r="G34" s="36">
        <v>108844.48000000001</v>
      </c>
      <c r="H34" s="36">
        <v>108901.66</v>
      </c>
      <c r="I34" s="36">
        <v>108980.01</v>
      </c>
      <c r="J34" s="97">
        <v>109176.36359840169</v>
      </c>
      <c r="K34" s="97">
        <v>109253.6166822517</v>
      </c>
      <c r="L34" s="97">
        <v>109331.10819979239</v>
      </c>
      <c r="M34" s="97">
        <v>109406.92583525091</v>
      </c>
      <c r="N34" s="97">
        <v>109476.0383404559</v>
      </c>
      <c r="O34" s="97">
        <v>109544.80657958979</v>
      </c>
      <c r="P34" s="97">
        <v>109611.4233840933</v>
      </c>
      <c r="Q34" s="18">
        <f t="shared" si="28"/>
        <v>109005.81000000001</v>
      </c>
      <c r="R34" s="18">
        <f t="shared" si="20"/>
        <v>109054.05428571429</v>
      </c>
      <c r="S34" s="18">
        <f t="shared" si="20"/>
        <v>109102.29857142858</v>
      </c>
      <c r="T34" s="18">
        <f t="shared" si="20"/>
        <v>109150.54285714286</v>
      </c>
      <c r="U34" s="18">
        <f t="shared" si="20"/>
        <v>109198.78714285715</v>
      </c>
      <c r="V34" s="18">
        <f t="shared" si="20"/>
        <v>109247.03142857143</v>
      </c>
      <c r="W34" s="18">
        <f t="shared" si="20"/>
        <v>109295.27571428572</v>
      </c>
      <c r="X34" s="106">
        <f t="shared" si="44"/>
        <v>109005.81000000001</v>
      </c>
      <c r="Y34" s="106">
        <f t="shared" si="45"/>
        <v>109054.05428571429</v>
      </c>
      <c r="Z34" s="106">
        <f t="shared" si="46"/>
        <v>109102.29857142858</v>
      </c>
      <c r="AA34" s="106">
        <f t="shared" si="47"/>
        <v>109150.54285714286</v>
      </c>
      <c r="AB34" s="106">
        <f t="shared" si="48"/>
        <v>109198.78714285715</v>
      </c>
      <c r="AC34" s="106">
        <f t="shared" si="49"/>
        <v>109247.03142857143</v>
      </c>
      <c r="AD34" s="106">
        <f t="shared" si="50"/>
        <v>109295.27571428572</v>
      </c>
      <c r="AF34" s="35" t="s">
        <v>29</v>
      </c>
      <c r="AG34" s="5" t="s">
        <v>29</v>
      </c>
      <c r="AH34" s="13" t="str">
        <f t="shared" si="27"/>
        <v>OK</v>
      </c>
    </row>
    <row r="35" spans="1:46">
      <c r="B35" s="3" t="s">
        <v>25</v>
      </c>
      <c r="C35" s="36">
        <v>35768.6</v>
      </c>
      <c r="D35" s="36">
        <v>35840.199999999997</v>
      </c>
      <c r="E35" s="36">
        <v>35926.31</v>
      </c>
      <c r="F35" s="36">
        <v>35987</v>
      </c>
      <c r="G35" s="36">
        <v>36050.199999999997</v>
      </c>
      <c r="H35" s="36">
        <v>36118.5</v>
      </c>
      <c r="I35" s="36">
        <v>36260</v>
      </c>
      <c r="J35" s="97">
        <v>36343</v>
      </c>
      <c r="K35" s="97">
        <v>36427</v>
      </c>
      <c r="L35" s="97">
        <v>36518</v>
      </c>
      <c r="M35" s="97">
        <v>36609</v>
      </c>
      <c r="N35" s="97">
        <v>36690</v>
      </c>
      <c r="O35" s="97">
        <v>36773</v>
      </c>
      <c r="P35" s="97">
        <v>36855</v>
      </c>
      <c r="Q35" s="18">
        <f t="shared" si="28"/>
        <v>36300.78571428571</v>
      </c>
      <c r="R35" s="18">
        <f t="shared" si="20"/>
        <v>36377.738928571431</v>
      </c>
      <c r="S35" s="18">
        <f t="shared" si="20"/>
        <v>36454.692142857144</v>
      </c>
      <c r="T35" s="18">
        <f t="shared" si="20"/>
        <v>36531.645357142857</v>
      </c>
      <c r="U35" s="18">
        <f t="shared" si="20"/>
        <v>36608.598571428571</v>
      </c>
      <c r="V35" s="18">
        <f t="shared" si="20"/>
        <v>36685.551785714284</v>
      </c>
      <c r="W35" s="18">
        <f t="shared" si="20"/>
        <v>36762.505000000005</v>
      </c>
      <c r="X35" s="106">
        <f t="shared" si="44"/>
        <v>36300.78571428571</v>
      </c>
      <c r="Y35" s="106">
        <f t="shared" si="45"/>
        <v>36377.738928571431</v>
      </c>
      <c r="Z35" s="106">
        <f t="shared" si="46"/>
        <v>36454.692142857144</v>
      </c>
      <c r="AA35" s="106">
        <f t="shared" si="47"/>
        <v>36531.645357142857</v>
      </c>
      <c r="AB35" s="106">
        <f t="shared" si="48"/>
        <v>36608.598571428571</v>
      </c>
      <c r="AC35" s="106">
        <f t="shared" si="49"/>
        <v>36685.551785714284</v>
      </c>
      <c r="AD35" s="106">
        <f t="shared" si="50"/>
        <v>36762.505000000005</v>
      </c>
      <c r="AF35" s="35" t="s">
        <v>29</v>
      </c>
      <c r="AG35" s="5" t="s">
        <v>29</v>
      </c>
      <c r="AH35" s="13" t="str">
        <f t="shared" si="27"/>
        <v>OK</v>
      </c>
    </row>
    <row r="36" spans="1:46">
      <c r="B36" s="3" t="s">
        <v>26</v>
      </c>
      <c r="C36" s="36">
        <v>34288</v>
      </c>
      <c r="D36" s="36">
        <v>34554</v>
      </c>
      <c r="E36" s="36">
        <v>34577.58</v>
      </c>
      <c r="F36" s="36">
        <v>34633</v>
      </c>
      <c r="G36" s="36">
        <v>34711</v>
      </c>
      <c r="H36" s="36">
        <v>34785.729999999996</v>
      </c>
      <c r="I36" s="36">
        <v>34944.490000000005</v>
      </c>
      <c r="J36" s="97">
        <v>35109.394465000005</v>
      </c>
      <c r="K36" s="97">
        <v>35276.319124775</v>
      </c>
      <c r="L36" s="97">
        <v>35445.2907458728</v>
      </c>
      <c r="M36" s="97">
        <v>35616.336459525395</v>
      </c>
      <c r="N36" s="97">
        <v>35789.483766675505</v>
      </c>
      <c r="O36" s="97">
        <v>35964.760543072698</v>
      </c>
      <c r="P36" s="97">
        <v>36142.195044440399</v>
      </c>
      <c r="Q36" s="18">
        <f t="shared" si="28"/>
        <v>35008.592857142859</v>
      </c>
      <c r="R36" s="18">
        <f t="shared" si="20"/>
        <v>35100.248214285712</v>
      </c>
      <c r="S36" s="18">
        <f t="shared" si="20"/>
        <v>35191.903571428571</v>
      </c>
      <c r="T36" s="18">
        <f t="shared" si="20"/>
        <v>35283.55892857143</v>
      </c>
      <c r="U36" s="18">
        <f t="shared" si="20"/>
        <v>35375.21428571429</v>
      </c>
      <c r="V36" s="18">
        <f t="shared" si="20"/>
        <v>35466.869642857142</v>
      </c>
      <c r="W36" s="18">
        <f t="shared" si="20"/>
        <v>35558.525000000001</v>
      </c>
      <c r="X36" s="106">
        <f t="shared" si="44"/>
        <v>35008.592857142859</v>
      </c>
      <c r="Y36" s="106">
        <f t="shared" si="45"/>
        <v>35100.248214285712</v>
      </c>
      <c r="Z36" s="106">
        <f t="shared" si="46"/>
        <v>35191.903571428571</v>
      </c>
      <c r="AA36" s="106">
        <f t="shared" si="47"/>
        <v>35283.55892857143</v>
      </c>
      <c r="AB36" s="106">
        <f t="shared" si="48"/>
        <v>35375.21428571429</v>
      </c>
      <c r="AC36" s="106">
        <f t="shared" si="49"/>
        <v>35466.869642857142</v>
      </c>
      <c r="AD36" s="106">
        <f t="shared" si="50"/>
        <v>35558.525000000001</v>
      </c>
      <c r="AF36" s="35" t="s">
        <v>29</v>
      </c>
      <c r="AG36" s="5" t="s">
        <v>29</v>
      </c>
      <c r="AH36" s="13" t="str">
        <f t="shared" si="27"/>
        <v>OK</v>
      </c>
    </row>
    <row r="37" spans="1:46">
      <c r="B37" s="3" t="s">
        <v>27</v>
      </c>
      <c r="C37" s="36">
        <v>52009.572425097678</v>
      </c>
      <c r="D37" s="36">
        <v>52044.801426892882</v>
      </c>
      <c r="E37" s="36">
        <v>52091.153489795222</v>
      </c>
      <c r="F37" s="36">
        <v>52123.428996432573</v>
      </c>
      <c r="G37" s="36">
        <v>52180.001818508346</v>
      </c>
      <c r="H37" s="36">
        <v>52229.304116934116</v>
      </c>
      <c r="I37" s="36">
        <v>52264</v>
      </c>
      <c r="J37" s="97">
        <v>52312</v>
      </c>
      <c r="K37" s="97">
        <v>52360</v>
      </c>
      <c r="L37" s="97">
        <v>52406</v>
      </c>
      <c r="M37" s="97">
        <v>52451</v>
      </c>
      <c r="N37" s="97">
        <v>52494</v>
      </c>
      <c r="O37" s="97">
        <v>52540</v>
      </c>
      <c r="P37" s="97">
        <v>52584</v>
      </c>
      <c r="Q37" s="18">
        <f t="shared" si="28"/>
        <v>52309.056958166191</v>
      </c>
      <c r="R37" s="18">
        <f t="shared" si="20"/>
        <v>52352.668973648426</v>
      </c>
      <c r="S37" s="18">
        <f t="shared" si="20"/>
        <v>52396.280989130661</v>
      </c>
      <c r="T37" s="18">
        <f t="shared" si="20"/>
        <v>52439.893004612895</v>
      </c>
      <c r="U37" s="18">
        <f t="shared" si="20"/>
        <v>52483.50502009513</v>
      </c>
      <c r="V37" s="18">
        <f t="shared" si="20"/>
        <v>52527.117035577365</v>
      </c>
      <c r="W37" s="18">
        <f t="shared" si="20"/>
        <v>52570.729051059599</v>
      </c>
      <c r="X37" s="106">
        <f t="shared" si="44"/>
        <v>52309.056958166191</v>
      </c>
      <c r="Y37" s="106">
        <f t="shared" si="45"/>
        <v>52352.668973648426</v>
      </c>
      <c r="Z37" s="106">
        <f t="shared" si="46"/>
        <v>52396.280989130661</v>
      </c>
      <c r="AA37" s="106">
        <f t="shared" si="47"/>
        <v>52439.893004612895</v>
      </c>
      <c r="AB37" s="106">
        <f t="shared" si="48"/>
        <v>52483.50502009513</v>
      </c>
      <c r="AC37" s="106">
        <f t="shared" si="49"/>
        <v>52527.117035577365</v>
      </c>
      <c r="AD37" s="106">
        <f t="shared" si="50"/>
        <v>52570.729051059599</v>
      </c>
      <c r="AF37" s="35" t="s">
        <v>29</v>
      </c>
      <c r="AG37" s="5" t="s">
        <v>29</v>
      </c>
      <c r="AH37" s="13" t="str">
        <f t="shared" si="27"/>
        <v>OK</v>
      </c>
    </row>
    <row r="38" spans="1:46">
      <c r="B38" s="4" t="s">
        <v>31</v>
      </c>
      <c r="C38" s="49">
        <f t="shared" ref="C38:W38" si="51">SUM(C27:C37)</f>
        <v>653643.29939052311</v>
      </c>
      <c r="D38" s="49">
        <f t="shared" si="51"/>
        <v>655946.22384511866</v>
      </c>
      <c r="E38" s="49">
        <f t="shared" si="51"/>
        <v>657673.71299460623</v>
      </c>
      <c r="F38" s="49">
        <f t="shared" si="51"/>
        <v>657913.76925362775</v>
      </c>
      <c r="G38" s="49">
        <f t="shared" si="51"/>
        <v>658800.00574526889</v>
      </c>
      <c r="H38" s="49">
        <f t="shared" si="51"/>
        <v>660421.48680993228</v>
      </c>
      <c r="I38" s="49">
        <f t="shared" si="51"/>
        <v>661285.19999999995</v>
      </c>
      <c r="J38" s="44">
        <f t="shared" si="51"/>
        <v>568418.18531230069</v>
      </c>
      <c r="K38" s="44">
        <f t="shared" si="51"/>
        <v>569468.83526782575</v>
      </c>
      <c r="L38" s="44">
        <f t="shared" si="51"/>
        <v>570544.77061836421</v>
      </c>
      <c r="M38" s="44">
        <f t="shared" si="51"/>
        <v>571662.10617937532</v>
      </c>
      <c r="N38" s="44">
        <f t="shared" si="51"/>
        <v>572763.83820363053</v>
      </c>
      <c r="O38" s="44">
        <f t="shared" si="51"/>
        <v>573903.35543106147</v>
      </c>
      <c r="P38" s="44">
        <f t="shared" si="51"/>
        <v>575057.87894883263</v>
      </c>
      <c r="Q38" s="50">
        <f t="shared" si="51"/>
        <v>662669.45979254262</v>
      </c>
      <c r="R38" s="50">
        <f t="shared" si="51"/>
        <v>663848.12123928266</v>
      </c>
      <c r="S38" s="50">
        <f t="shared" si="51"/>
        <v>665026.78268602246</v>
      </c>
      <c r="T38" s="50">
        <f t="shared" si="51"/>
        <v>666205.44413276261</v>
      </c>
      <c r="U38" s="50">
        <f t="shared" si="51"/>
        <v>667384.10557950276</v>
      </c>
      <c r="V38" s="50">
        <f t="shared" si="51"/>
        <v>668562.76702624257</v>
      </c>
      <c r="W38" s="50">
        <f t="shared" si="51"/>
        <v>669741.4284729826</v>
      </c>
      <c r="X38" s="107">
        <f xml:space="preserve"> IF($AF38="Company forecast",#REF!, IF($AF38="Ofwat forecast",Q38))</f>
        <v>662669.45979254262</v>
      </c>
      <c r="Y38" s="107">
        <f xml:space="preserve"> IF($AF38="Company forecast",#REF!, IF($AF38="Ofwat forecast",R38))</f>
        <v>663848.12123928266</v>
      </c>
      <c r="Z38" s="107">
        <f xml:space="preserve"> IF($AF38="Company forecast",#REF!, IF($AF38="Ofwat forecast",S38))</f>
        <v>665026.78268602246</v>
      </c>
      <c r="AA38" s="107">
        <f xml:space="preserve"> IF($AF38="Company forecast",#REF!, IF($AF38="Ofwat forecast",T38))</f>
        <v>666205.44413276261</v>
      </c>
      <c r="AB38" s="107">
        <f xml:space="preserve"> IF($AF38="Company forecast",#REF!, IF($AF38="Ofwat forecast",U38))</f>
        <v>667384.10557950276</v>
      </c>
      <c r="AC38" s="107">
        <f xml:space="preserve"> IF($AF38="Company forecast",#REF!, IF($AF38="Ofwat forecast",V38))</f>
        <v>668562.76702624257</v>
      </c>
      <c r="AD38" s="107">
        <f xml:space="preserve"> IF($AF38="Company forecast",#REF!, IF($AF38="Ofwat forecast",W38))</f>
        <v>669741.4284729826</v>
      </c>
      <c r="AF38" s="35" t="s">
        <v>29</v>
      </c>
      <c r="AG38" s="5" t="s">
        <v>29</v>
      </c>
      <c r="AH38" s="13" t="str">
        <f t="shared" si="27"/>
        <v>OK</v>
      </c>
    </row>
    <row r="39" spans="1:46">
      <c r="B39" s="76"/>
    </row>
    <row r="40" spans="1:46" s="59" customFormat="1">
      <c r="A40" s="58" t="s">
        <v>45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1"/>
    </row>
    <row r="41" spans="1:46">
      <c r="A41" s="71"/>
    </row>
    <row r="42" spans="1:46">
      <c r="B42" s="75" t="s">
        <v>40</v>
      </c>
      <c r="C42" s="17" t="s">
        <v>28</v>
      </c>
      <c r="D42" s="19"/>
      <c r="E42" s="19"/>
      <c r="F42" s="19"/>
      <c r="G42" s="19"/>
      <c r="H42" s="19"/>
      <c r="I42" s="20"/>
      <c r="J42" s="28" t="s">
        <v>32</v>
      </c>
      <c r="K42" s="29"/>
      <c r="L42" s="29"/>
      <c r="M42" s="29"/>
      <c r="N42" s="29"/>
      <c r="O42" s="29"/>
      <c r="P42" s="30"/>
      <c r="Q42" s="7" t="s">
        <v>72</v>
      </c>
      <c r="R42" s="8"/>
      <c r="S42" s="8"/>
      <c r="T42" s="8"/>
      <c r="U42" s="8"/>
      <c r="V42" s="8"/>
      <c r="W42" s="9"/>
      <c r="X42" s="11" t="s">
        <v>0</v>
      </c>
      <c r="Y42" s="63"/>
      <c r="Z42" s="63"/>
      <c r="AA42" s="63"/>
      <c r="AB42" s="63"/>
      <c r="AC42" s="63"/>
      <c r="AD42" s="64"/>
      <c r="AF42" s="155" t="s">
        <v>0</v>
      </c>
      <c r="AG42" s="155" t="s">
        <v>34</v>
      </c>
      <c r="AH42" s="155" t="s">
        <v>30</v>
      </c>
    </row>
    <row r="43" spans="1:46">
      <c r="B43" s="34"/>
      <c r="C43" s="22" t="s">
        <v>5</v>
      </c>
      <c r="D43" s="22" t="s">
        <v>6</v>
      </c>
      <c r="E43" s="22" t="s">
        <v>7</v>
      </c>
      <c r="F43" s="22" t="s">
        <v>8</v>
      </c>
      <c r="G43" s="22" t="s">
        <v>9</v>
      </c>
      <c r="H43" s="22" t="s">
        <v>10</v>
      </c>
      <c r="I43" s="22" t="s">
        <v>11</v>
      </c>
      <c r="J43" s="31" t="s">
        <v>12</v>
      </c>
      <c r="K43" s="31" t="s">
        <v>13</v>
      </c>
      <c r="L43" s="31" t="s">
        <v>14</v>
      </c>
      <c r="M43" s="31" t="s">
        <v>15</v>
      </c>
      <c r="N43" s="31" t="s">
        <v>16</v>
      </c>
      <c r="O43" s="31" t="s">
        <v>17</v>
      </c>
      <c r="P43" s="31" t="s">
        <v>18</v>
      </c>
      <c r="Q43" s="23" t="s">
        <v>12</v>
      </c>
      <c r="R43" s="23" t="s">
        <v>13</v>
      </c>
      <c r="S43" s="23" t="s">
        <v>14</v>
      </c>
      <c r="T43" s="23" t="s">
        <v>15</v>
      </c>
      <c r="U43" s="23" t="s">
        <v>16</v>
      </c>
      <c r="V43" s="23" t="s">
        <v>17</v>
      </c>
      <c r="W43" s="23" t="s">
        <v>18</v>
      </c>
      <c r="X43" s="24" t="s">
        <v>12</v>
      </c>
      <c r="Y43" s="24" t="s">
        <v>13</v>
      </c>
      <c r="Z43" s="24" t="s">
        <v>14</v>
      </c>
      <c r="AA43" s="24" t="s">
        <v>15</v>
      </c>
      <c r="AB43" s="24" t="s">
        <v>16</v>
      </c>
      <c r="AC43" s="24" t="s">
        <v>17</v>
      </c>
      <c r="AD43" s="24" t="s">
        <v>18</v>
      </c>
      <c r="AF43" s="155"/>
      <c r="AG43" s="155"/>
      <c r="AH43" s="155"/>
    </row>
    <row r="44" spans="1:46">
      <c r="B44" s="77"/>
      <c r="C44" s="25">
        <v>1</v>
      </c>
      <c r="D44" s="25">
        <v>2</v>
      </c>
      <c r="E44" s="25">
        <v>3</v>
      </c>
      <c r="F44" s="25">
        <v>4</v>
      </c>
      <c r="G44" s="25">
        <v>5</v>
      </c>
      <c r="H44" s="25">
        <v>6</v>
      </c>
      <c r="I44" s="25">
        <v>7</v>
      </c>
      <c r="J44" s="32">
        <v>8</v>
      </c>
      <c r="K44" s="32">
        <v>9</v>
      </c>
      <c r="L44" s="32">
        <v>10</v>
      </c>
      <c r="M44" s="32">
        <v>11</v>
      </c>
      <c r="N44" s="32">
        <v>12</v>
      </c>
      <c r="O44" s="32">
        <v>13</v>
      </c>
      <c r="P44" s="32">
        <v>14</v>
      </c>
      <c r="Q44" s="26">
        <v>8</v>
      </c>
      <c r="R44" s="26">
        <v>9</v>
      </c>
      <c r="S44" s="26">
        <v>10</v>
      </c>
      <c r="T44" s="26">
        <v>11</v>
      </c>
      <c r="U44" s="26">
        <v>12</v>
      </c>
      <c r="V44" s="26">
        <v>13</v>
      </c>
      <c r="W44" s="26">
        <v>14</v>
      </c>
      <c r="X44" s="27">
        <v>8</v>
      </c>
      <c r="Y44" s="27">
        <v>9</v>
      </c>
      <c r="Z44" s="27">
        <v>10</v>
      </c>
      <c r="AA44" s="27">
        <v>11</v>
      </c>
      <c r="AB44" s="27">
        <v>12</v>
      </c>
      <c r="AC44" s="27">
        <v>13</v>
      </c>
      <c r="AD44" s="27">
        <v>14</v>
      </c>
      <c r="AF44" s="66"/>
      <c r="AG44" s="66"/>
      <c r="AH44" s="66"/>
    </row>
    <row r="45" spans="1:46">
      <c r="B45" s="3" t="s">
        <v>4</v>
      </c>
      <c r="C45" s="36">
        <v>405546.37104631058</v>
      </c>
      <c r="D45" s="36">
        <v>405368.16698184604</v>
      </c>
      <c r="E45" s="36">
        <v>416936.54324143147</v>
      </c>
      <c r="F45" s="36">
        <v>418401.08980411774</v>
      </c>
      <c r="G45" s="36">
        <v>416515.73869037617</v>
      </c>
      <c r="H45" s="36">
        <v>418392.80279376073</v>
      </c>
      <c r="I45" s="36">
        <v>417946</v>
      </c>
      <c r="J45" s="97">
        <v>421575.48050643702</v>
      </c>
      <c r="K45" s="97">
        <v>424815.19981569599</v>
      </c>
      <c r="L45" s="97">
        <v>429503.31467860198</v>
      </c>
      <c r="M45" s="97">
        <v>434802.83435412502</v>
      </c>
      <c r="N45" s="97">
        <v>440251.63721402799</v>
      </c>
      <c r="O45" s="97">
        <v>445572.06132326002</v>
      </c>
      <c r="P45" s="97">
        <v>450552.63480391598</v>
      </c>
      <c r="Q45" s="18">
        <f>INTERCEPT($C45:$I45,$C$8:$I$8)+SLOPE($C45:$I45,$C$8:$I$8)*Q$8</f>
        <v>423133.43807024078</v>
      </c>
      <c r="R45" s="18">
        <f t="shared" ref="R45:W55" si="52">INTERCEPT($C45:$I45,$C$8:$I$8)+SLOPE($C45:$I45,$C$8:$I$8)*R$8</f>
        <v>425377.27213930653</v>
      </c>
      <c r="S45" s="18">
        <f t="shared" si="52"/>
        <v>427621.10620837234</v>
      </c>
      <c r="T45" s="18">
        <f t="shared" si="52"/>
        <v>429864.94027743815</v>
      </c>
      <c r="U45" s="18">
        <f t="shared" si="52"/>
        <v>432108.77434650395</v>
      </c>
      <c r="V45" s="18">
        <f t="shared" si="52"/>
        <v>434352.60841556976</v>
      </c>
      <c r="W45" s="18">
        <f t="shared" si="52"/>
        <v>436596.44248463551</v>
      </c>
      <c r="X45" s="106">
        <f xml:space="preserve"> IF($AF45="Company forecast",J45, IF($AF45="Ofwat forecast",Q45))</f>
        <v>423133.43807024078</v>
      </c>
      <c r="Y45" s="106">
        <f t="shared" ref="Y45" si="53" xml:space="preserve"> IF($AF45="Company forecast",K45, IF($AF45="Ofwat forecast",R45))</f>
        <v>425377.27213930653</v>
      </c>
      <c r="Z45" s="106">
        <f t="shared" ref="Z45" si="54" xml:space="preserve"> IF($AF45="Company forecast",L45, IF($AF45="Ofwat forecast",S45))</f>
        <v>427621.10620837234</v>
      </c>
      <c r="AA45" s="106">
        <f t="shared" ref="AA45" si="55" xml:space="preserve"> IF($AF45="Company forecast",M45, IF($AF45="Ofwat forecast",T45))</f>
        <v>429864.94027743815</v>
      </c>
      <c r="AB45" s="106">
        <f t="shared" ref="AB45" si="56" xml:space="preserve"> IF($AF45="Company forecast",N45, IF($AF45="Ofwat forecast",U45))</f>
        <v>432108.77434650395</v>
      </c>
      <c r="AC45" s="106">
        <f t="shared" ref="AC45" si="57" xml:space="preserve"> IF($AF45="Company forecast",O45, IF($AF45="Ofwat forecast",V45))</f>
        <v>434352.60841556976</v>
      </c>
      <c r="AD45" s="106">
        <f t="shared" ref="AD45" si="58" xml:space="preserve"> IF($AF45="Company forecast",P45, IF($AF45="Ofwat forecast",W45))</f>
        <v>436596.44248463551</v>
      </c>
      <c r="AF45" s="35" t="s">
        <v>29</v>
      </c>
      <c r="AG45" s="5" t="s">
        <v>29</v>
      </c>
      <c r="AH45" s="13" t="str">
        <f t="shared" ref="AH45:AH56" si="59" xml:space="preserve"> IF(AF45=AG45, "OK", "error")</f>
        <v>OK</v>
      </c>
    </row>
    <row r="46" spans="1:46">
      <c r="B46" s="3" t="s">
        <v>19</v>
      </c>
      <c r="C46" s="36">
        <v>189909</v>
      </c>
      <c r="D46" s="36">
        <v>192168</v>
      </c>
      <c r="E46" s="36">
        <v>187201</v>
      </c>
      <c r="F46" s="36">
        <v>187305</v>
      </c>
      <c r="G46" s="36">
        <v>178979</v>
      </c>
      <c r="H46" s="36">
        <v>177757</v>
      </c>
      <c r="I46" s="36">
        <v>177871</v>
      </c>
      <c r="J46" s="97">
        <v>178801</v>
      </c>
      <c r="K46" s="97">
        <v>179847</v>
      </c>
      <c r="L46" s="97">
        <v>180930</v>
      </c>
      <c r="M46" s="97">
        <v>181990</v>
      </c>
      <c r="N46" s="97">
        <v>183064</v>
      </c>
      <c r="O46" s="97">
        <v>184104</v>
      </c>
      <c r="P46" s="97">
        <v>185123</v>
      </c>
      <c r="Q46" s="145">
        <f>AVERAGE($G$46:$I$46)</f>
        <v>178202.33333333334</v>
      </c>
      <c r="R46" s="145">
        <f t="shared" ref="R46:W46" si="60">AVERAGE($G$46:$I$46)</f>
        <v>178202.33333333334</v>
      </c>
      <c r="S46" s="145">
        <f t="shared" si="60"/>
        <v>178202.33333333334</v>
      </c>
      <c r="T46" s="145">
        <f t="shared" si="60"/>
        <v>178202.33333333334</v>
      </c>
      <c r="U46" s="145">
        <f t="shared" si="60"/>
        <v>178202.33333333334</v>
      </c>
      <c r="V46" s="145">
        <f t="shared" si="60"/>
        <v>178202.33333333334</v>
      </c>
      <c r="W46" s="145">
        <f t="shared" si="60"/>
        <v>178202.33333333334</v>
      </c>
      <c r="X46" s="106">
        <f t="shared" ref="X46:X55" si="61" xml:space="preserve"> IF($AF46="Company forecast",J46, IF($AF46="Ofwat forecast",Q46))</f>
        <v>178202.33333333334</v>
      </c>
      <c r="Y46" s="106">
        <f t="shared" ref="Y46:Y55" si="62" xml:space="preserve"> IF($AF46="Company forecast",K46, IF($AF46="Ofwat forecast",R46))</f>
        <v>178202.33333333334</v>
      </c>
      <c r="Z46" s="106">
        <f t="shared" ref="Z46:Z55" si="63" xml:space="preserve"> IF($AF46="Company forecast",L46, IF($AF46="Ofwat forecast",S46))</f>
        <v>178202.33333333334</v>
      </c>
      <c r="AA46" s="106">
        <f t="shared" ref="AA46:AA55" si="64" xml:space="preserve"> IF($AF46="Company forecast",M46, IF($AF46="Ofwat forecast",T46))</f>
        <v>178202.33333333334</v>
      </c>
      <c r="AB46" s="106">
        <f t="shared" ref="AB46:AB55" si="65" xml:space="preserve"> IF($AF46="Company forecast",N46, IF($AF46="Ofwat forecast",U46))</f>
        <v>178202.33333333334</v>
      </c>
      <c r="AC46" s="106">
        <f t="shared" ref="AC46:AC55" si="66" xml:space="preserve"> IF($AF46="Company forecast",O46, IF($AF46="Ofwat forecast",V46))</f>
        <v>178202.33333333334</v>
      </c>
      <c r="AD46" s="106">
        <f t="shared" ref="AD46:AD55" si="67" xml:space="preserve"> IF($AF46="Company forecast",P46, IF($AF46="Ofwat forecast",W46))</f>
        <v>178202.33333333334</v>
      </c>
      <c r="AF46" s="35" t="s">
        <v>29</v>
      </c>
      <c r="AG46" s="5" t="s">
        <v>29</v>
      </c>
      <c r="AH46" s="13" t="str">
        <f t="shared" si="59"/>
        <v>OK</v>
      </c>
    </row>
    <row r="47" spans="1:46">
      <c r="B47" s="3" t="s">
        <v>20</v>
      </c>
      <c r="C47" s="36">
        <v>520728.71797005483</v>
      </c>
      <c r="D47" s="36">
        <v>539578.97742377152</v>
      </c>
      <c r="E47" s="36">
        <v>527276.62581953441</v>
      </c>
      <c r="F47" s="36">
        <v>528452.4449661891</v>
      </c>
      <c r="G47" s="36">
        <v>525612.25212451781</v>
      </c>
      <c r="H47" s="36">
        <v>537708.88442341413</v>
      </c>
      <c r="I47" s="36">
        <v>546892.69000325003</v>
      </c>
      <c r="J47" s="97">
        <v>548815.26450630696</v>
      </c>
      <c r="K47" s="97">
        <v>550174.69739362702</v>
      </c>
      <c r="L47" s="97">
        <v>551503.17766065802</v>
      </c>
      <c r="M47" s="97">
        <v>553055.23227713699</v>
      </c>
      <c r="N47" s="97">
        <v>554988.97589978401</v>
      </c>
      <c r="O47" s="97">
        <v>556166.51190411695</v>
      </c>
      <c r="P47" s="97">
        <v>557450.77872097702</v>
      </c>
      <c r="Q47" s="18">
        <f t="shared" ref="Q47:Q55" si="68">INTERCEPT($C47:$I47,$C$8:$I$8)+SLOPE($C47:$I47,$C$8:$I$8)*Q$8</f>
        <v>542762.56416208379</v>
      </c>
      <c r="R47" s="18">
        <f t="shared" si="52"/>
        <v>545372.82689079281</v>
      </c>
      <c r="S47" s="18">
        <f t="shared" si="52"/>
        <v>547983.08961950196</v>
      </c>
      <c r="T47" s="18">
        <f t="shared" si="52"/>
        <v>550593.35234821099</v>
      </c>
      <c r="U47" s="18">
        <f t="shared" si="52"/>
        <v>553203.61507692013</v>
      </c>
      <c r="V47" s="18">
        <f t="shared" si="52"/>
        <v>555813.87780562916</v>
      </c>
      <c r="W47" s="18">
        <f t="shared" si="52"/>
        <v>558424.14053433831</v>
      </c>
      <c r="X47" s="106">
        <f t="shared" si="61"/>
        <v>542762.56416208379</v>
      </c>
      <c r="Y47" s="106">
        <f t="shared" si="62"/>
        <v>545372.82689079281</v>
      </c>
      <c r="Z47" s="106">
        <f t="shared" si="63"/>
        <v>547983.08961950196</v>
      </c>
      <c r="AA47" s="106">
        <f t="shared" si="64"/>
        <v>550593.35234821099</v>
      </c>
      <c r="AB47" s="106">
        <f t="shared" si="65"/>
        <v>553203.61507692013</v>
      </c>
      <c r="AC47" s="106">
        <f t="shared" si="66"/>
        <v>555813.87780562916</v>
      </c>
      <c r="AD47" s="106">
        <f t="shared" si="67"/>
        <v>558424.14053433831</v>
      </c>
      <c r="AF47" s="35" t="s">
        <v>29</v>
      </c>
      <c r="AG47" s="5" t="s">
        <v>29</v>
      </c>
      <c r="AH47" s="13" t="str">
        <f t="shared" si="59"/>
        <v>OK</v>
      </c>
    </row>
    <row r="48" spans="1:46">
      <c r="B48" s="3" t="s">
        <v>21</v>
      </c>
      <c r="C48" s="36">
        <v>262533.12186400004</v>
      </c>
      <c r="D48" s="36">
        <v>281691.91107199993</v>
      </c>
      <c r="E48" s="36">
        <v>282099.00201356597</v>
      </c>
      <c r="F48" s="36">
        <v>285740.26520263485</v>
      </c>
      <c r="G48" s="36">
        <v>288944.13839264034</v>
      </c>
      <c r="H48" s="36">
        <v>292432.48565337819</v>
      </c>
      <c r="I48" s="36">
        <v>296193.98744535999</v>
      </c>
      <c r="J48" s="97">
        <v>302565.59064765298</v>
      </c>
      <c r="K48" s="97">
        <v>305158.76135301101</v>
      </c>
      <c r="L48" s="97">
        <v>307828.44257788302</v>
      </c>
      <c r="M48" s="97">
        <v>310380.72120291</v>
      </c>
      <c r="N48" s="97">
        <v>312948.60868736001</v>
      </c>
      <c r="O48" s="97">
        <v>315489.91022840602</v>
      </c>
      <c r="P48" s="97">
        <v>319110.93722522102</v>
      </c>
      <c r="Q48" s="18">
        <f t="shared" si="68"/>
        <v>302706.25627564138</v>
      </c>
      <c r="R48" s="18">
        <f t="shared" si="52"/>
        <v>307324.43064299534</v>
      </c>
      <c r="S48" s="18">
        <f t="shared" si="52"/>
        <v>311942.6050103493</v>
      </c>
      <c r="T48" s="18">
        <f t="shared" si="52"/>
        <v>316560.77937770326</v>
      </c>
      <c r="U48" s="18">
        <f t="shared" si="52"/>
        <v>321178.95374505722</v>
      </c>
      <c r="V48" s="18">
        <f t="shared" si="52"/>
        <v>325797.12811241118</v>
      </c>
      <c r="W48" s="18">
        <f t="shared" si="52"/>
        <v>330415.30247976515</v>
      </c>
      <c r="X48" s="106">
        <f t="shared" si="61"/>
        <v>302706.25627564138</v>
      </c>
      <c r="Y48" s="106">
        <f t="shared" si="62"/>
        <v>307324.43064299534</v>
      </c>
      <c r="Z48" s="106">
        <f t="shared" si="63"/>
        <v>311942.6050103493</v>
      </c>
      <c r="AA48" s="106">
        <f t="shared" si="64"/>
        <v>316560.77937770326</v>
      </c>
      <c r="AB48" s="106">
        <f t="shared" si="65"/>
        <v>321178.95374505722</v>
      </c>
      <c r="AC48" s="106">
        <f t="shared" si="66"/>
        <v>325797.12811241118</v>
      </c>
      <c r="AD48" s="106">
        <f t="shared" si="67"/>
        <v>330415.30247976515</v>
      </c>
      <c r="AF48" s="35" t="s">
        <v>29</v>
      </c>
      <c r="AG48" s="5" t="s">
        <v>29</v>
      </c>
      <c r="AH48" s="13" t="str">
        <f t="shared" si="59"/>
        <v>OK</v>
      </c>
    </row>
    <row r="49" spans="1:46">
      <c r="B49" s="3" t="s">
        <v>67</v>
      </c>
      <c r="C49" s="37">
        <v>599854.93622499343</v>
      </c>
      <c r="D49" s="37">
        <v>608287.35053984378</v>
      </c>
      <c r="E49" s="37">
        <v>611618.48864900752</v>
      </c>
      <c r="F49" s="37">
        <v>608549.18397792045</v>
      </c>
      <c r="G49" s="37">
        <v>609769.95406159223</v>
      </c>
      <c r="H49" s="37">
        <v>611764.91665052192</v>
      </c>
      <c r="I49" s="37">
        <v>616828.45004287711</v>
      </c>
      <c r="J49" s="97">
        <v>615278</v>
      </c>
      <c r="K49" s="97">
        <v>617931</v>
      </c>
      <c r="L49" s="97">
        <v>620579</v>
      </c>
      <c r="M49" s="97">
        <v>623218</v>
      </c>
      <c r="N49" s="97">
        <v>625928</v>
      </c>
      <c r="O49" s="97">
        <v>628638</v>
      </c>
      <c r="P49" s="97">
        <v>631344</v>
      </c>
      <c r="Q49" s="43">
        <f t="shared" si="68"/>
        <v>617528.6313191927</v>
      </c>
      <c r="R49" s="43">
        <f t="shared" si="52"/>
        <v>619529.60057232098</v>
      </c>
      <c r="S49" s="43">
        <f t="shared" si="52"/>
        <v>621530.56982544926</v>
      </c>
      <c r="T49" s="43">
        <f t="shared" si="52"/>
        <v>623531.53907857754</v>
      </c>
      <c r="U49" s="43">
        <f t="shared" si="52"/>
        <v>625532.50833170582</v>
      </c>
      <c r="V49" s="43">
        <f t="shared" si="52"/>
        <v>627533.47758483409</v>
      </c>
      <c r="W49" s="43">
        <f t="shared" si="52"/>
        <v>629534.44683796237</v>
      </c>
      <c r="X49" s="106">
        <f t="shared" si="61"/>
        <v>617528.6313191927</v>
      </c>
      <c r="Y49" s="106">
        <f t="shared" si="62"/>
        <v>619529.60057232098</v>
      </c>
      <c r="Z49" s="106">
        <f t="shared" si="63"/>
        <v>621530.56982544926</v>
      </c>
      <c r="AA49" s="106">
        <f t="shared" si="64"/>
        <v>623531.53907857754</v>
      </c>
      <c r="AB49" s="106">
        <f t="shared" si="65"/>
        <v>625532.50833170582</v>
      </c>
      <c r="AC49" s="106">
        <f t="shared" si="66"/>
        <v>627533.47758483409</v>
      </c>
      <c r="AD49" s="106">
        <f t="shared" si="67"/>
        <v>629534.44683796237</v>
      </c>
      <c r="AF49" s="35" t="s">
        <v>29</v>
      </c>
      <c r="AG49" s="5" t="s">
        <v>29</v>
      </c>
      <c r="AH49" s="13" t="str">
        <f t="shared" si="59"/>
        <v>OK</v>
      </c>
    </row>
    <row r="50" spans="1:46">
      <c r="B50" s="3" t="s">
        <v>22</v>
      </c>
      <c r="C50" s="36">
        <v>599854.93622499343</v>
      </c>
      <c r="D50" s="36">
        <v>608287.35053984378</v>
      </c>
      <c r="E50" s="36">
        <v>611618.48864900752</v>
      </c>
      <c r="F50" s="36">
        <v>608549.18397792045</v>
      </c>
      <c r="G50" s="36">
        <v>609769.95406159223</v>
      </c>
      <c r="H50" s="36">
        <v>611764.91665052192</v>
      </c>
      <c r="I50" s="36">
        <v>616828.45004287711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18">
        <f t="shared" si="68"/>
        <v>617528.6313191927</v>
      </c>
      <c r="R50" s="18">
        <f t="shared" si="52"/>
        <v>619529.60057232098</v>
      </c>
      <c r="S50" s="18">
        <f t="shared" si="52"/>
        <v>621530.56982544926</v>
      </c>
      <c r="T50" s="18">
        <f t="shared" si="52"/>
        <v>623531.53907857754</v>
      </c>
      <c r="U50" s="18">
        <f t="shared" si="52"/>
        <v>625532.50833170582</v>
      </c>
      <c r="V50" s="18">
        <f t="shared" si="52"/>
        <v>627533.47758483409</v>
      </c>
      <c r="W50" s="18">
        <f t="shared" si="52"/>
        <v>629534.44683796237</v>
      </c>
      <c r="X50" s="48">
        <f t="shared" si="61"/>
        <v>617528.6313191927</v>
      </c>
      <c r="Y50" s="48">
        <f t="shared" si="62"/>
        <v>619529.60057232098</v>
      </c>
      <c r="Z50" s="48">
        <f t="shared" si="63"/>
        <v>621530.56982544926</v>
      </c>
      <c r="AA50" s="48">
        <f t="shared" si="64"/>
        <v>623531.53907857754</v>
      </c>
      <c r="AB50" s="48">
        <f t="shared" si="65"/>
        <v>625532.50833170582</v>
      </c>
      <c r="AC50" s="48">
        <f t="shared" si="66"/>
        <v>627533.47758483409</v>
      </c>
      <c r="AD50" s="48">
        <f t="shared" si="67"/>
        <v>629534.44683796237</v>
      </c>
      <c r="AF50" s="35" t="s">
        <v>29</v>
      </c>
      <c r="AG50" s="5" t="s">
        <v>29</v>
      </c>
      <c r="AH50" s="13" t="str">
        <f t="shared" si="59"/>
        <v>OK</v>
      </c>
    </row>
    <row r="51" spans="1:46">
      <c r="B51" s="3" t="s">
        <v>23</v>
      </c>
      <c r="C51" s="36">
        <v>99953.601654689774</v>
      </c>
      <c r="D51" s="36">
        <v>102307.01437155454</v>
      </c>
      <c r="E51" s="36">
        <v>103367.08734590182</v>
      </c>
      <c r="F51" s="36">
        <v>105258.06109038705</v>
      </c>
      <c r="G51" s="36">
        <v>105401.21435662065</v>
      </c>
      <c r="H51" s="36">
        <v>106303</v>
      </c>
      <c r="I51" s="36">
        <v>106303</v>
      </c>
      <c r="J51" s="97">
        <v>106988</v>
      </c>
      <c r="K51" s="97">
        <v>107663</v>
      </c>
      <c r="L51" s="97">
        <v>108375</v>
      </c>
      <c r="M51" s="97">
        <v>109045</v>
      </c>
      <c r="N51" s="97">
        <v>109734</v>
      </c>
      <c r="O51" s="97">
        <v>110366</v>
      </c>
      <c r="P51" s="97">
        <v>111067</v>
      </c>
      <c r="Q51" s="18">
        <f t="shared" si="68"/>
        <v>108281.03887467062</v>
      </c>
      <c r="R51" s="18">
        <f t="shared" si="52"/>
        <v>109319.40649265421</v>
      </c>
      <c r="S51" s="18">
        <f t="shared" si="52"/>
        <v>110357.77411063778</v>
      </c>
      <c r="T51" s="18">
        <f t="shared" si="52"/>
        <v>111396.14172862137</v>
      </c>
      <c r="U51" s="18">
        <f t="shared" si="52"/>
        <v>112434.50934660496</v>
      </c>
      <c r="V51" s="18">
        <f t="shared" si="52"/>
        <v>113472.87696458855</v>
      </c>
      <c r="W51" s="18">
        <f t="shared" si="52"/>
        <v>114511.24458257214</v>
      </c>
      <c r="X51" s="106">
        <f t="shared" si="61"/>
        <v>108281.03887467062</v>
      </c>
      <c r="Y51" s="106">
        <f t="shared" si="62"/>
        <v>109319.40649265421</v>
      </c>
      <c r="Z51" s="106">
        <f t="shared" si="63"/>
        <v>110357.77411063778</v>
      </c>
      <c r="AA51" s="106">
        <f t="shared" si="64"/>
        <v>111396.14172862137</v>
      </c>
      <c r="AB51" s="106">
        <f t="shared" si="65"/>
        <v>112434.50934660496</v>
      </c>
      <c r="AC51" s="106">
        <f t="shared" si="66"/>
        <v>113472.87696458855</v>
      </c>
      <c r="AD51" s="106">
        <f t="shared" si="67"/>
        <v>114511.24458257214</v>
      </c>
      <c r="AF51" s="35" t="s">
        <v>29</v>
      </c>
      <c r="AG51" s="5" t="s">
        <v>29</v>
      </c>
      <c r="AH51" s="13" t="str">
        <f t="shared" si="59"/>
        <v>OK</v>
      </c>
    </row>
    <row r="52" spans="1:46">
      <c r="B52" s="3" t="s">
        <v>24</v>
      </c>
      <c r="C52" s="36">
        <v>905791.2</v>
      </c>
      <c r="D52" s="36">
        <v>916517.14736516483</v>
      </c>
      <c r="E52" s="36">
        <v>925393.53322649898</v>
      </c>
      <c r="F52" s="36">
        <v>932932.57642796123</v>
      </c>
      <c r="G52" s="36">
        <v>967610.96597218013</v>
      </c>
      <c r="H52" s="36">
        <v>960571.53308466764</v>
      </c>
      <c r="I52" s="36">
        <v>970143.97506195505</v>
      </c>
      <c r="J52" s="97">
        <v>977864.82</v>
      </c>
      <c r="K52" s="97">
        <v>985399</v>
      </c>
      <c r="L52" s="97">
        <v>992654</v>
      </c>
      <c r="M52" s="97">
        <v>999363</v>
      </c>
      <c r="N52" s="97">
        <v>1005514</v>
      </c>
      <c r="O52" s="97">
        <v>1011120</v>
      </c>
      <c r="P52" s="97">
        <v>1016523</v>
      </c>
      <c r="Q52" s="18">
        <f t="shared" si="68"/>
        <v>986049.35150128277</v>
      </c>
      <c r="R52" s="18">
        <f t="shared" si="52"/>
        <v>997598.79897880252</v>
      </c>
      <c r="S52" s="18">
        <f t="shared" si="52"/>
        <v>1009148.2464563223</v>
      </c>
      <c r="T52" s="18">
        <f t="shared" si="52"/>
        <v>1020697.6939338419</v>
      </c>
      <c r="U52" s="18">
        <f t="shared" si="52"/>
        <v>1032247.1414113616</v>
      </c>
      <c r="V52" s="18">
        <f t="shared" si="52"/>
        <v>1043796.5888888814</v>
      </c>
      <c r="W52" s="18">
        <f t="shared" si="52"/>
        <v>1055346.036366401</v>
      </c>
      <c r="X52" s="106">
        <f t="shared" si="61"/>
        <v>986049.35150128277</v>
      </c>
      <c r="Y52" s="106">
        <f t="shared" si="62"/>
        <v>997598.79897880252</v>
      </c>
      <c r="Z52" s="106">
        <f t="shared" si="63"/>
        <v>1009148.2464563223</v>
      </c>
      <c r="AA52" s="106">
        <f t="shared" si="64"/>
        <v>1020697.6939338419</v>
      </c>
      <c r="AB52" s="106">
        <f t="shared" si="65"/>
        <v>1032247.1414113616</v>
      </c>
      <c r="AC52" s="106">
        <f t="shared" si="66"/>
        <v>1043796.5888888814</v>
      </c>
      <c r="AD52" s="106">
        <f t="shared" si="67"/>
        <v>1055346.036366401</v>
      </c>
      <c r="AF52" s="35" t="s">
        <v>29</v>
      </c>
      <c r="AG52" s="5" t="s">
        <v>29</v>
      </c>
      <c r="AH52" s="13" t="str">
        <f t="shared" si="59"/>
        <v>OK</v>
      </c>
    </row>
    <row r="53" spans="1:46">
      <c r="B53" s="3" t="s">
        <v>25</v>
      </c>
      <c r="C53" s="36">
        <v>233765</v>
      </c>
      <c r="D53" s="36">
        <v>229479.6286345</v>
      </c>
      <c r="E53" s="36">
        <v>231766</v>
      </c>
      <c r="F53" s="36">
        <v>252857</v>
      </c>
      <c r="G53" s="36">
        <v>248891</v>
      </c>
      <c r="H53" s="36">
        <v>250450</v>
      </c>
      <c r="I53" s="36">
        <v>245516.472242424</v>
      </c>
      <c r="J53" s="97">
        <v>246843.31857031901</v>
      </c>
      <c r="K53" s="97">
        <v>248181.52893169501</v>
      </c>
      <c r="L53" s="97">
        <v>249531.219161791</v>
      </c>
      <c r="M53" s="97">
        <v>250892.506371314</v>
      </c>
      <c r="N53" s="97">
        <v>252737.89214154999</v>
      </c>
      <c r="O53" s="97">
        <v>254157.35074691099</v>
      </c>
      <c r="P53" s="97">
        <v>255588.733667241</v>
      </c>
      <c r="Q53" s="18">
        <f t="shared" si="68"/>
        <v>255292.18004788514</v>
      </c>
      <c r="R53" s="18">
        <f t="shared" si="52"/>
        <v>258660.75717139483</v>
      </c>
      <c r="S53" s="18">
        <f t="shared" si="52"/>
        <v>262029.33429490455</v>
      </c>
      <c r="T53" s="18">
        <f t="shared" si="52"/>
        <v>265397.91141841427</v>
      </c>
      <c r="U53" s="18">
        <f t="shared" si="52"/>
        <v>268766.48854192399</v>
      </c>
      <c r="V53" s="18">
        <f t="shared" si="52"/>
        <v>272135.06566543371</v>
      </c>
      <c r="W53" s="18">
        <f t="shared" si="52"/>
        <v>275503.64278894343</v>
      </c>
      <c r="X53" s="106">
        <f t="shared" si="61"/>
        <v>255292.18004788514</v>
      </c>
      <c r="Y53" s="106">
        <f t="shared" si="62"/>
        <v>258660.75717139483</v>
      </c>
      <c r="Z53" s="106">
        <f t="shared" si="63"/>
        <v>262029.33429490455</v>
      </c>
      <c r="AA53" s="106">
        <f t="shared" si="64"/>
        <v>265397.91141841427</v>
      </c>
      <c r="AB53" s="106">
        <f t="shared" si="65"/>
        <v>268766.48854192399</v>
      </c>
      <c r="AC53" s="106">
        <f t="shared" si="66"/>
        <v>272135.06566543371</v>
      </c>
      <c r="AD53" s="106">
        <f t="shared" si="67"/>
        <v>275503.64278894343</v>
      </c>
      <c r="AF53" s="35" t="s">
        <v>29</v>
      </c>
      <c r="AG53" s="5" t="s">
        <v>29</v>
      </c>
      <c r="AH53" s="13" t="str">
        <f t="shared" si="59"/>
        <v>OK</v>
      </c>
    </row>
    <row r="54" spans="1:46">
      <c r="B54" s="3" t="s">
        <v>26</v>
      </c>
      <c r="C54" s="36">
        <v>177644.36255654163</v>
      </c>
      <c r="D54" s="36">
        <v>178550.08907916662</v>
      </c>
      <c r="E54" s="36">
        <v>173656.06731249997</v>
      </c>
      <c r="F54" s="36">
        <v>178049.20592916664</v>
      </c>
      <c r="G54" s="36">
        <v>182141.4815916667</v>
      </c>
      <c r="H54" s="36">
        <v>185627.53273750003</v>
      </c>
      <c r="I54" s="36">
        <v>182334.07745000001</v>
      </c>
      <c r="J54" s="97">
        <v>183935.50756101901</v>
      </c>
      <c r="K54" s="97">
        <v>185434.26665554199</v>
      </c>
      <c r="L54" s="97">
        <v>186437.81486047001</v>
      </c>
      <c r="M54" s="97">
        <v>187642.228601282</v>
      </c>
      <c r="N54" s="97">
        <v>188656.413376012</v>
      </c>
      <c r="O54" s="97">
        <v>189408.08281807901</v>
      </c>
      <c r="P54" s="97">
        <v>190160.956337507</v>
      </c>
      <c r="Q54" s="18">
        <f t="shared" si="68"/>
        <v>184958.89470467862</v>
      </c>
      <c r="R54" s="18">
        <f t="shared" si="52"/>
        <v>186269.94635740036</v>
      </c>
      <c r="S54" s="18">
        <f t="shared" si="52"/>
        <v>187580.9980101221</v>
      </c>
      <c r="T54" s="18">
        <f t="shared" si="52"/>
        <v>188892.04966284384</v>
      </c>
      <c r="U54" s="18">
        <f t="shared" si="52"/>
        <v>190203.10131556558</v>
      </c>
      <c r="V54" s="18">
        <f t="shared" si="52"/>
        <v>191514.15296828729</v>
      </c>
      <c r="W54" s="18">
        <f t="shared" si="52"/>
        <v>192825.20462100906</v>
      </c>
      <c r="X54" s="106">
        <f t="shared" si="61"/>
        <v>184958.89470467862</v>
      </c>
      <c r="Y54" s="106">
        <f t="shared" si="62"/>
        <v>186269.94635740036</v>
      </c>
      <c r="Z54" s="106">
        <f t="shared" si="63"/>
        <v>187580.9980101221</v>
      </c>
      <c r="AA54" s="106">
        <f t="shared" si="64"/>
        <v>188892.04966284384</v>
      </c>
      <c r="AB54" s="106">
        <f t="shared" si="65"/>
        <v>190203.10131556558</v>
      </c>
      <c r="AC54" s="106">
        <f t="shared" si="66"/>
        <v>191514.15296828729</v>
      </c>
      <c r="AD54" s="106">
        <f t="shared" si="67"/>
        <v>192825.20462100906</v>
      </c>
      <c r="AF54" s="35" t="s">
        <v>29</v>
      </c>
      <c r="AG54" s="5" t="s">
        <v>29</v>
      </c>
      <c r="AH54" s="13" t="str">
        <f t="shared" si="59"/>
        <v>OK</v>
      </c>
    </row>
    <row r="55" spans="1:46">
      <c r="B55" s="3" t="s">
        <v>27</v>
      </c>
      <c r="C55" s="36">
        <v>369384.46284152998</v>
      </c>
      <c r="D55" s="36">
        <v>363043.46374429238</v>
      </c>
      <c r="E55" s="36">
        <v>361593.32456620998</v>
      </c>
      <c r="F55" s="36">
        <v>365103.02949771687</v>
      </c>
      <c r="G55" s="36">
        <v>362722</v>
      </c>
      <c r="H55" s="36">
        <v>445917.28474885842</v>
      </c>
      <c r="I55" s="36">
        <v>343766</v>
      </c>
      <c r="J55" s="97">
        <v>346981</v>
      </c>
      <c r="K55" s="97">
        <v>349697</v>
      </c>
      <c r="L55" s="97">
        <v>352236</v>
      </c>
      <c r="M55" s="97">
        <v>354659</v>
      </c>
      <c r="N55" s="97">
        <v>357144</v>
      </c>
      <c r="O55" s="97">
        <v>359583</v>
      </c>
      <c r="P55" s="97">
        <v>362091</v>
      </c>
      <c r="Q55" s="18">
        <f t="shared" si="68"/>
        <v>385935.78490241989</v>
      </c>
      <c r="R55" s="18">
        <f t="shared" si="52"/>
        <v>389150.81807807466</v>
      </c>
      <c r="S55" s="18">
        <f t="shared" si="52"/>
        <v>392365.85125372937</v>
      </c>
      <c r="T55" s="18">
        <f t="shared" si="52"/>
        <v>395580.88442938408</v>
      </c>
      <c r="U55" s="18">
        <f t="shared" si="52"/>
        <v>398795.91760503879</v>
      </c>
      <c r="V55" s="18">
        <f t="shared" si="52"/>
        <v>402010.9507806935</v>
      </c>
      <c r="W55" s="18">
        <f t="shared" si="52"/>
        <v>405225.98395634827</v>
      </c>
      <c r="X55" s="106">
        <f t="shared" si="61"/>
        <v>385935.78490241989</v>
      </c>
      <c r="Y55" s="106">
        <f t="shared" si="62"/>
        <v>389150.81807807466</v>
      </c>
      <c r="Z55" s="106">
        <f t="shared" si="63"/>
        <v>392365.85125372937</v>
      </c>
      <c r="AA55" s="106">
        <f t="shared" si="64"/>
        <v>395580.88442938408</v>
      </c>
      <c r="AB55" s="106">
        <f t="shared" si="65"/>
        <v>398795.91760503879</v>
      </c>
      <c r="AC55" s="106">
        <f t="shared" si="66"/>
        <v>402010.9507806935</v>
      </c>
      <c r="AD55" s="106">
        <f t="shared" si="67"/>
        <v>405225.98395634827</v>
      </c>
      <c r="AF55" s="35" t="s">
        <v>29</v>
      </c>
      <c r="AG55" s="5" t="s">
        <v>29</v>
      </c>
      <c r="AH55" s="13" t="str">
        <f t="shared" si="59"/>
        <v>OK</v>
      </c>
    </row>
    <row r="56" spans="1:46">
      <c r="B56" s="4" t="s">
        <v>31</v>
      </c>
      <c r="C56" s="49">
        <f t="shared" ref="C56:W56" si="69">SUM(C45:C55)</f>
        <v>4364965.7103831135</v>
      </c>
      <c r="D56" s="49">
        <f t="shared" si="69"/>
        <v>4425279.0997519838</v>
      </c>
      <c r="E56" s="49">
        <f t="shared" si="69"/>
        <v>4432526.1608236572</v>
      </c>
      <c r="F56" s="49">
        <f t="shared" si="69"/>
        <v>4471197.0408740146</v>
      </c>
      <c r="G56" s="49">
        <f t="shared" si="69"/>
        <v>4496357.6992511861</v>
      </c>
      <c r="H56" s="49">
        <f t="shared" si="69"/>
        <v>4598690.3567426233</v>
      </c>
      <c r="I56" s="49">
        <f t="shared" si="69"/>
        <v>4520624.1022887435</v>
      </c>
      <c r="J56" s="44">
        <f t="shared" si="69"/>
        <v>3929647.9817917352</v>
      </c>
      <c r="K56" s="44">
        <f t="shared" si="69"/>
        <v>3954301.4541495712</v>
      </c>
      <c r="L56" s="44">
        <f t="shared" si="69"/>
        <v>3979577.968939404</v>
      </c>
      <c r="M56" s="44">
        <f t="shared" si="69"/>
        <v>4005048.5228067683</v>
      </c>
      <c r="N56" s="44">
        <f t="shared" si="69"/>
        <v>4030967.5273187337</v>
      </c>
      <c r="O56" s="44">
        <f t="shared" si="69"/>
        <v>4054604.9170207726</v>
      </c>
      <c r="P56" s="44">
        <f t="shared" si="69"/>
        <v>4079012.0407548617</v>
      </c>
      <c r="Q56" s="50">
        <f t="shared" si="69"/>
        <v>4602379.1045106212</v>
      </c>
      <c r="R56" s="50">
        <f t="shared" si="69"/>
        <v>4636335.7912293971</v>
      </c>
      <c r="S56" s="50">
        <f t="shared" si="69"/>
        <v>4670292.4779481711</v>
      </c>
      <c r="T56" s="50">
        <f t="shared" si="69"/>
        <v>4704249.164666946</v>
      </c>
      <c r="U56" s="50">
        <f t="shared" si="69"/>
        <v>4738205.851385721</v>
      </c>
      <c r="V56" s="50">
        <f t="shared" si="69"/>
        <v>4772162.538104496</v>
      </c>
      <c r="W56" s="50">
        <f t="shared" si="69"/>
        <v>4806119.2248232719</v>
      </c>
      <c r="X56" s="107">
        <f xml:space="preserve"> IF($AF56="Company forecast",#REF!, IF($AF56="Ofwat forecast",Q56))</f>
        <v>4602379.1045106212</v>
      </c>
      <c r="Y56" s="107">
        <f xml:space="preserve"> IF($AF56="Company forecast",#REF!, IF($AF56="Ofwat forecast",R56))</f>
        <v>4636335.7912293971</v>
      </c>
      <c r="Z56" s="107">
        <f xml:space="preserve"> IF($AF56="Company forecast",#REF!, IF($AF56="Ofwat forecast",S56))</f>
        <v>4670292.4779481711</v>
      </c>
      <c r="AA56" s="107">
        <f xml:space="preserve"> IF($AF56="Company forecast",#REF!, IF($AF56="Ofwat forecast",T56))</f>
        <v>4704249.164666946</v>
      </c>
      <c r="AB56" s="107">
        <f xml:space="preserve"> IF($AF56="Company forecast",#REF!, IF($AF56="Ofwat forecast",U56))</f>
        <v>4738205.851385721</v>
      </c>
      <c r="AC56" s="107">
        <f xml:space="preserve"> IF($AF56="Company forecast",#REF!, IF($AF56="Ofwat forecast",V56))</f>
        <v>4772162.538104496</v>
      </c>
      <c r="AD56" s="107">
        <f xml:space="preserve"> IF($AF56="Company forecast",#REF!, IF($AF56="Ofwat forecast",W56))</f>
        <v>4806119.2248232719</v>
      </c>
      <c r="AF56" s="35" t="s">
        <v>29</v>
      </c>
      <c r="AG56" s="5" t="s">
        <v>29</v>
      </c>
      <c r="AH56" s="13" t="str">
        <f t="shared" si="59"/>
        <v>OK</v>
      </c>
    </row>
    <row r="57" spans="1:46">
      <c r="B57" s="76"/>
    </row>
    <row r="58" spans="1:46" s="59" customFormat="1">
      <c r="A58" s="58" t="s">
        <v>44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1"/>
    </row>
    <row r="59" spans="1:46">
      <c r="A59" s="71"/>
    </row>
    <row r="60" spans="1:46">
      <c r="A60" s="71"/>
      <c r="B60" s="75" t="s">
        <v>41</v>
      </c>
      <c r="C60" s="17" t="s">
        <v>28</v>
      </c>
      <c r="D60" s="19"/>
      <c r="E60" s="19"/>
      <c r="F60" s="19"/>
      <c r="G60" s="19"/>
      <c r="H60" s="19"/>
      <c r="I60" s="20"/>
      <c r="J60" s="28" t="s">
        <v>32</v>
      </c>
      <c r="K60" s="29"/>
      <c r="L60" s="29"/>
      <c r="M60" s="29"/>
      <c r="N60" s="29"/>
      <c r="O60" s="29"/>
      <c r="P60" s="30"/>
      <c r="Q60" s="7" t="s">
        <v>65</v>
      </c>
      <c r="R60" s="8"/>
      <c r="S60" s="8"/>
      <c r="T60" s="8"/>
      <c r="U60" s="8"/>
      <c r="V60" s="8"/>
      <c r="W60" s="9"/>
      <c r="X60" s="11" t="s">
        <v>0</v>
      </c>
      <c r="Y60" s="63"/>
      <c r="Z60" s="63"/>
      <c r="AA60" s="63"/>
      <c r="AB60" s="63"/>
      <c r="AC60" s="63"/>
      <c r="AD60" s="64"/>
      <c r="AF60" s="155" t="s">
        <v>0</v>
      </c>
      <c r="AG60" s="155" t="s">
        <v>34</v>
      </c>
      <c r="AH60" s="155" t="s">
        <v>30</v>
      </c>
    </row>
    <row r="61" spans="1:46">
      <c r="A61" s="72"/>
      <c r="B61" s="51"/>
      <c r="C61" s="22" t="s">
        <v>5</v>
      </c>
      <c r="D61" s="22" t="s">
        <v>6</v>
      </c>
      <c r="E61" s="22" t="s">
        <v>7</v>
      </c>
      <c r="F61" s="22" t="s">
        <v>8</v>
      </c>
      <c r="G61" s="22" t="s">
        <v>9</v>
      </c>
      <c r="H61" s="22" t="s">
        <v>10</v>
      </c>
      <c r="I61" s="22" t="s">
        <v>11</v>
      </c>
      <c r="J61" s="31" t="s">
        <v>12</v>
      </c>
      <c r="K61" s="31" t="s">
        <v>13</v>
      </c>
      <c r="L61" s="31" t="s">
        <v>14</v>
      </c>
      <c r="M61" s="31" t="s">
        <v>15</v>
      </c>
      <c r="N61" s="31" t="s">
        <v>16</v>
      </c>
      <c r="O61" s="31" t="s">
        <v>17</v>
      </c>
      <c r="P61" s="31" t="s">
        <v>18</v>
      </c>
      <c r="Q61" s="23" t="s">
        <v>12</v>
      </c>
      <c r="R61" s="23" t="s">
        <v>13</v>
      </c>
      <c r="S61" s="23" t="s">
        <v>14</v>
      </c>
      <c r="T61" s="23" t="s">
        <v>15</v>
      </c>
      <c r="U61" s="23" t="s">
        <v>16</v>
      </c>
      <c r="V61" s="23" t="s">
        <v>17</v>
      </c>
      <c r="W61" s="23" t="s">
        <v>18</v>
      </c>
      <c r="X61" s="24" t="s">
        <v>12</v>
      </c>
      <c r="Y61" s="24" t="s">
        <v>13</v>
      </c>
      <c r="Z61" s="24" t="s">
        <v>14</v>
      </c>
      <c r="AA61" s="24" t="s">
        <v>15</v>
      </c>
      <c r="AB61" s="24" t="s">
        <v>16</v>
      </c>
      <c r="AC61" s="24" t="s">
        <v>17</v>
      </c>
      <c r="AD61" s="24" t="s">
        <v>18</v>
      </c>
      <c r="AF61" s="155"/>
      <c r="AG61" s="155"/>
      <c r="AH61" s="155"/>
    </row>
    <row r="62" spans="1:46">
      <c r="A62" s="73"/>
      <c r="B62" s="77"/>
      <c r="C62" s="25">
        <v>1</v>
      </c>
      <c r="D62" s="25">
        <v>2</v>
      </c>
      <c r="E62" s="25">
        <v>3</v>
      </c>
      <c r="F62" s="25">
        <v>4</v>
      </c>
      <c r="G62" s="25">
        <v>5</v>
      </c>
      <c r="H62" s="25">
        <v>6</v>
      </c>
      <c r="I62" s="25">
        <v>7</v>
      </c>
      <c r="J62" s="32">
        <v>8</v>
      </c>
      <c r="K62" s="32">
        <v>9</v>
      </c>
      <c r="L62" s="32">
        <v>10</v>
      </c>
      <c r="M62" s="32">
        <v>11</v>
      </c>
      <c r="N62" s="32">
        <v>12</v>
      </c>
      <c r="O62" s="32">
        <v>13</v>
      </c>
      <c r="P62" s="32">
        <v>14</v>
      </c>
      <c r="Q62" s="26">
        <v>8</v>
      </c>
      <c r="R62" s="26">
        <v>9</v>
      </c>
      <c r="S62" s="26">
        <v>10</v>
      </c>
      <c r="T62" s="26">
        <v>11</v>
      </c>
      <c r="U62" s="26">
        <v>12</v>
      </c>
      <c r="V62" s="26">
        <v>13</v>
      </c>
      <c r="W62" s="26">
        <v>14</v>
      </c>
      <c r="X62" s="27">
        <v>8</v>
      </c>
      <c r="Y62" s="27">
        <v>9</v>
      </c>
      <c r="Z62" s="27">
        <v>10</v>
      </c>
      <c r="AA62" s="27">
        <v>11</v>
      </c>
      <c r="AB62" s="27">
        <v>12</v>
      </c>
      <c r="AC62" s="27">
        <v>13</v>
      </c>
      <c r="AD62" s="27">
        <v>14</v>
      </c>
      <c r="AF62" s="66"/>
      <c r="AG62" s="66"/>
      <c r="AH62" s="66"/>
    </row>
    <row r="63" spans="1:46">
      <c r="A63" s="73"/>
      <c r="B63" s="3" t="s">
        <v>4</v>
      </c>
      <c r="C63" s="36">
        <v>143.6</v>
      </c>
      <c r="D63" s="80">
        <v>141.1</v>
      </c>
      <c r="E63" s="80">
        <v>144.1</v>
      </c>
      <c r="F63" s="80">
        <v>147.69999999999999</v>
      </c>
      <c r="G63" s="80">
        <v>150.80000000000001</v>
      </c>
      <c r="H63" s="80">
        <v>147.19999999999999</v>
      </c>
      <c r="I63" s="80">
        <v>142.4</v>
      </c>
      <c r="J63" s="97">
        <v>154.113</v>
      </c>
      <c r="K63" s="97">
        <v>155.43620000000001</v>
      </c>
      <c r="L63" s="97">
        <v>156.44129000000001</v>
      </c>
      <c r="M63" s="97">
        <v>157.91130999999999</v>
      </c>
      <c r="N63" s="97">
        <v>159.32920999999999</v>
      </c>
      <c r="O63" s="97">
        <v>160.71587</v>
      </c>
      <c r="P63" s="97">
        <v>166.13853</v>
      </c>
      <c r="Q63" s="45">
        <f>J63</f>
        <v>154.113</v>
      </c>
      <c r="R63" s="45">
        <f t="shared" ref="R63:W63" si="70">K63</f>
        <v>155.43620000000001</v>
      </c>
      <c r="S63" s="45">
        <f t="shared" si="70"/>
        <v>156.44129000000001</v>
      </c>
      <c r="T63" s="45">
        <f t="shared" si="70"/>
        <v>157.91130999999999</v>
      </c>
      <c r="U63" s="45">
        <f t="shared" si="70"/>
        <v>159.32920999999999</v>
      </c>
      <c r="V63" s="45">
        <f t="shared" si="70"/>
        <v>160.71587</v>
      </c>
      <c r="W63" s="45">
        <f t="shared" si="70"/>
        <v>166.13853</v>
      </c>
      <c r="X63" s="106">
        <f xml:space="preserve"> IF($AF63="Company forecast",J63, IF($AF63="Ofwat forecast",Q63))</f>
        <v>154.113</v>
      </c>
      <c r="Y63" s="106">
        <f t="shared" ref="Y63" si="71" xml:space="preserve"> IF($AF63="Company forecast",K63, IF($AF63="Ofwat forecast",R63))</f>
        <v>155.43620000000001</v>
      </c>
      <c r="Z63" s="106">
        <f t="shared" ref="Z63" si="72" xml:space="preserve"> IF($AF63="Company forecast",L63, IF($AF63="Ofwat forecast",S63))</f>
        <v>156.44129000000001</v>
      </c>
      <c r="AA63" s="106">
        <f t="shared" ref="AA63" si="73" xml:space="preserve"> IF($AF63="Company forecast",M63, IF($AF63="Ofwat forecast",T63))</f>
        <v>157.91130999999999</v>
      </c>
      <c r="AB63" s="106">
        <f t="shared" ref="AB63" si="74" xml:space="preserve"> IF($AF63="Company forecast",N63, IF($AF63="Ofwat forecast",U63))</f>
        <v>159.32920999999999</v>
      </c>
      <c r="AC63" s="106">
        <f t="shared" ref="AC63" si="75" xml:space="preserve"> IF($AF63="Company forecast",O63, IF($AF63="Ofwat forecast",V63))</f>
        <v>160.71587</v>
      </c>
      <c r="AD63" s="106">
        <f t="shared" ref="AD63" si="76" xml:space="preserve"> IF($AF63="Company forecast",P63, IF($AF63="Ofwat forecast",W63))</f>
        <v>166.13853</v>
      </c>
      <c r="AF63" s="35" t="s">
        <v>32</v>
      </c>
      <c r="AG63" s="5" t="s">
        <v>29</v>
      </c>
      <c r="AH63" s="13" t="str">
        <f t="shared" ref="AH63:AH74" si="77" xml:space="preserve"> IF(AF63=AG63, "OK", "error")</f>
        <v>error</v>
      </c>
    </row>
    <row r="64" spans="1:46">
      <c r="A64" s="73"/>
      <c r="B64" s="3" t="s">
        <v>19</v>
      </c>
      <c r="C64" s="80">
        <v>76.5</v>
      </c>
      <c r="D64" s="80">
        <v>74.8</v>
      </c>
      <c r="E64" s="80">
        <v>75.5</v>
      </c>
      <c r="F64" s="80">
        <v>70</v>
      </c>
      <c r="G64" s="80">
        <v>68.2</v>
      </c>
      <c r="H64" s="80">
        <v>67.7</v>
      </c>
      <c r="I64" s="80">
        <v>70.3</v>
      </c>
      <c r="J64" s="97">
        <v>71.3</v>
      </c>
      <c r="K64" s="97">
        <v>72</v>
      </c>
      <c r="L64" s="97">
        <v>72.7</v>
      </c>
      <c r="M64" s="97">
        <v>73.5</v>
      </c>
      <c r="N64" s="97">
        <v>74.2</v>
      </c>
      <c r="O64" s="97">
        <v>75</v>
      </c>
      <c r="P64" s="97">
        <v>75.7</v>
      </c>
      <c r="Q64" s="45">
        <f t="shared" ref="Q64:Q73" si="78">J64</f>
        <v>71.3</v>
      </c>
      <c r="R64" s="45">
        <f t="shared" ref="R64:R73" si="79">K64</f>
        <v>72</v>
      </c>
      <c r="S64" s="45">
        <f t="shared" ref="S64:S73" si="80">L64</f>
        <v>72.7</v>
      </c>
      <c r="T64" s="45">
        <f t="shared" ref="T64:T73" si="81">M64</f>
        <v>73.5</v>
      </c>
      <c r="U64" s="45">
        <f t="shared" ref="U64:U73" si="82">N64</f>
        <v>74.2</v>
      </c>
      <c r="V64" s="45">
        <f t="shared" ref="V64:V73" si="83">O64</f>
        <v>75</v>
      </c>
      <c r="W64" s="45">
        <f t="shared" ref="W64:W73" si="84">P64</f>
        <v>75.7</v>
      </c>
      <c r="X64" s="106">
        <f t="shared" ref="X64:X73" si="85" xml:space="preserve"> IF($AF64="Company forecast",J64, IF($AF64="Ofwat forecast",Q64))</f>
        <v>71.3</v>
      </c>
      <c r="Y64" s="106">
        <f t="shared" ref="Y64:Y74" si="86" xml:space="preserve"> IF($AF64="Company forecast",K64, IF($AF64="Ofwat forecast",R64))</f>
        <v>72</v>
      </c>
      <c r="Z64" s="106">
        <f t="shared" ref="Z64:Z74" si="87" xml:space="preserve"> IF($AF64="Company forecast",L64, IF($AF64="Ofwat forecast",S64))</f>
        <v>72.7</v>
      </c>
      <c r="AA64" s="106">
        <f t="shared" ref="AA64:AA74" si="88" xml:space="preserve"> IF($AF64="Company forecast",M64, IF($AF64="Ofwat forecast",T64))</f>
        <v>73.5</v>
      </c>
      <c r="AB64" s="106">
        <f t="shared" ref="AB64:AB74" si="89" xml:space="preserve"> IF($AF64="Company forecast",N64, IF($AF64="Ofwat forecast",U64))</f>
        <v>74.2</v>
      </c>
      <c r="AC64" s="106">
        <f t="shared" ref="AC64:AC74" si="90" xml:space="preserve"> IF($AF64="Company forecast",O64, IF($AF64="Ofwat forecast",V64))</f>
        <v>75</v>
      </c>
      <c r="AD64" s="106">
        <f t="shared" ref="AD64:AD74" si="91" xml:space="preserve"> IF($AF64="Company forecast",P64, IF($AF64="Ofwat forecast",W64))</f>
        <v>75.7</v>
      </c>
      <c r="AF64" s="35" t="s">
        <v>32</v>
      </c>
      <c r="AG64" s="5" t="s">
        <v>29</v>
      </c>
      <c r="AH64" s="13" t="str">
        <f t="shared" si="77"/>
        <v>error</v>
      </c>
    </row>
    <row r="65" spans="1:46">
      <c r="A65" s="73"/>
      <c r="B65" s="3" t="s">
        <v>20</v>
      </c>
      <c r="C65" s="80">
        <v>196.36591000000001</v>
      </c>
      <c r="D65" s="80">
        <v>175.60000000000002</v>
      </c>
      <c r="E65" s="80">
        <v>159.6</v>
      </c>
      <c r="F65" s="80">
        <v>168.30941000000001</v>
      </c>
      <c r="G65" s="80">
        <v>185.1</v>
      </c>
      <c r="H65" s="80">
        <v>189.3</v>
      </c>
      <c r="I65" s="80">
        <v>190.2</v>
      </c>
      <c r="J65" s="97">
        <v>191.74100000000001</v>
      </c>
      <c r="K65" s="97">
        <v>193.785</v>
      </c>
      <c r="L65" s="97">
        <v>195.962014535984</v>
      </c>
      <c r="M65" s="97">
        <v>197.39397487372301</v>
      </c>
      <c r="N65" s="97">
        <v>199.215599845935</v>
      </c>
      <c r="O65" s="97">
        <v>201.74614203635201</v>
      </c>
      <c r="P65" s="97">
        <v>205.07856012146701</v>
      </c>
      <c r="Q65" s="45">
        <f t="shared" si="78"/>
        <v>191.74100000000001</v>
      </c>
      <c r="R65" s="45">
        <f t="shared" si="79"/>
        <v>193.785</v>
      </c>
      <c r="S65" s="45">
        <f t="shared" si="80"/>
        <v>195.962014535984</v>
      </c>
      <c r="T65" s="45">
        <f t="shared" si="81"/>
        <v>197.39397487372301</v>
      </c>
      <c r="U65" s="45">
        <f t="shared" si="82"/>
        <v>199.215599845935</v>
      </c>
      <c r="V65" s="45">
        <f t="shared" si="83"/>
        <v>201.74614203635201</v>
      </c>
      <c r="W65" s="45">
        <f t="shared" si="84"/>
        <v>205.07856012146701</v>
      </c>
      <c r="X65" s="106">
        <f t="shared" si="85"/>
        <v>191.74100000000001</v>
      </c>
      <c r="Y65" s="106">
        <f t="shared" si="86"/>
        <v>193.785</v>
      </c>
      <c r="Z65" s="106">
        <f t="shared" si="87"/>
        <v>195.962014535984</v>
      </c>
      <c r="AA65" s="106">
        <f t="shared" si="88"/>
        <v>197.39397487372301</v>
      </c>
      <c r="AB65" s="106">
        <f t="shared" si="89"/>
        <v>199.215599845935</v>
      </c>
      <c r="AC65" s="106">
        <f t="shared" si="90"/>
        <v>201.74614203635201</v>
      </c>
      <c r="AD65" s="106">
        <f t="shared" si="91"/>
        <v>205.07856012146701</v>
      </c>
      <c r="AF65" s="35" t="s">
        <v>32</v>
      </c>
      <c r="AG65" s="5" t="s">
        <v>29</v>
      </c>
      <c r="AH65" s="13" t="str">
        <f t="shared" si="77"/>
        <v>error</v>
      </c>
    </row>
    <row r="66" spans="1:46">
      <c r="A66" s="73"/>
      <c r="B66" s="3" t="s">
        <v>21</v>
      </c>
      <c r="C66" s="80">
        <v>101.53700000000001</v>
      </c>
      <c r="D66" s="80">
        <v>99.820999999999998</v>
      </c>
      <c r="E66" s="80">
        <v>112.312</v>
      </c>
      <c r="F66" s="80">
        <v>115.61799999999999</v>
      </c>
      <c r="G66" s="80">
        <v>121.611</v>
      </c>
      <c r="H66" s="80">
        <v>119.261</v>
      </c>
      <c r="I66" s="80">
        <v>119</v>
      </c>
      <c r="J66" s="97">
        <v>121.1</v>
      </c>
      <c r="K66" s="97">
        <v>123.5</v>
      </c>
      <c r="L66" s="97">
        <v>124.5</v>
      </c>
      <c r="M66" s="97">
        <v>125.6</v>
      </c>
      <c r="N66" s="97">
        <v>126.5</v>
      </c>
      <c r="O66" s="97">
        <v>127.7</v>
      </c>
      <c r="P66" s="97">
        <v>129.1</v>
      </c>
      <c r="Q66" s="45">
        <f t="shared" si="78"/>
        <v>121.1</v>
      </c>
      <c r="R66" s="45">
        <f t="shared" si="79"/>
        <v>123.5</v>
      </c>
      <c r="S66" s="45">
        <f t="shared" si="80"/>
        <v>124.5</v>
      </c>
      <c r="T66" s="45">
        <f t="shared" si="81"/>
        <v>125.6</v>
      </c>
      <c r="U66" s="45">
        <f t="shared" si="82"/>
        <v>126.5</v>
      </c>
      <c r="V66" s="45">
        <f t="shared" si="83"/>
        <v>127.7</v>
      </c>
      <c r="W66" s="45">
        <f t="shared" si="84"/>
        <v>129.1</v>
      </c>
      <c r="X66" s="106">
        <f t="shared" si="85"/>
        <v>121.1</v>
      </c>
      <c r="Y66" s="106">
        <f t="shared" si="86"/>
        <v>123.5</v>
      </c>
      <c r="Z66" s="106">
        <f t="shared" si="87"/>
        <v>124.5</v>
      </c>
      <c r="AA66" s="106">
        <f t="shared" si="88"/>
        <v>125.6</v>
      </c>
      <c r="AB66" s="106">
        <f t="shared" si="89"/>
        <v>126.5</v>
      </c>
      <c r="AC66" s="106">
        <f t="shared" si="90"/>
        <v>127.7</v>
      </c>
      <c r="AD66" s="106">
        <f t="shared" si="91"/>
        <v>129.1</v>
      </c>
      <c r="AF66" s="35" t="s">
        <v>32</v>
      </c>
      <c r="AG66" s="5" t="s">
        <v>29</v>
      </c>
      <c r="AH66" s="13" t="str">
        <f t="shared" si="77"/>
        <v>error</v>
      </c>
    </row>
    <row r="67" spans="1:46">
      <c r="A67" s="73"/>
      <c r="B67" s="3" t="s">
        <v>67</v>
      </c>
      <c r="C67" s="81">
        <v>216.39500000000001</v>
      </c>
      <c r="D67" s="81">
        <v>197.35300000000001</v>
      </c>
      <c r="E67" s="81">
        <v>226.667</v>
      </c>
      <c r="F67" s="81">
        <v>233.77</v>
      </c>
      <c r="G67" s="81">
        <v>224.46299999999999</v>
      </c>
      <c r="H67" s="81">
        <v>234.72900000000001</v>
      </c>
      <c r="I67" s="81">
        <v>234.482</v>
      </c>
      <c r="J67" s="97">
        <v>235.13707956300445</v>
      </c>
      <c r="K67" s="97">
        <v>236.10281970768347</v>
      </c>
      <c r="L67" s="97">
        <v>238.14250322381685</v>
      </c>
      <c r="M67" s="97">
        <v>238.91176129610227</v>
      </c>
      <c r="N67" s="97">
        <v>239.95180506336101</v>
      </c>
      <c r="O67" s="97">
        <v>240.6098490123382</v>
      </c>
      <c r="P67" s="97">
        <v>241.67043933362919</v>
      </c>
      <c r="Q67" s="45">
        <f t="shared" si="78"/>
        <v>235.13707956300445</v>
      </c>
      <c r="R67" s="45">
        <f t="shared" si="79"/>
        <v>236.10281970768347</v>
      </c>
      <c r="S67" s="45">
        <f t="shared" si="80"/>
        <v>238.14250322381685</v>
      </c>
      <c r="T67" s="45">
        <f t="shared" si="81"/>
        <v>238.91176129610227</v>
      </c>
      <c r="U67" s="45">
        <f t="shared" si="82"/>
        <v>239.95180506336101</v>
      </c>
      <c r="V67" s="45">
        <f t="shared" si="83"/>
        <v>240.6098490123382</v>
      </c>
      <c r="W67" s="45">
        <f t="shared" si="84"/>
        <v>241.67043933362919</v>
      </c>
      <c r="X67" s="106">
        <f t="shared" si="85"/>
        <v>235.13707956300445</v>
      </c>
      <c r="Y67" s="106">
        <f t="shared" si="86"/>
        <v>236.10281970768347</v>
      </c>
      <c r="Z67" s="106">
        <f t="shared" si="87"/>
        <v>238.14250322381685</v>
      </c>
      <c r="AA67" s="106">
        <f t="shared" si="88"/>
        <v>238.91176129610227</v>
      </c>
      <c r="AB67" s="106">
        <f t="shared" si="89"/>
        <v>239.95180506336101</v>
      </c>
      <c r="AC67" s="106">
        <f t="shared" si="90"/>
        <v>240.6098490123382</v>
      </c>
      <c r="AD67" s="106">
        <f t="shared" si="91"/>
        <v>241.67043933362919</v>
      </c>
      <c r="AF67" s="35" t="s">
        <v>32</v>
      </c>
      <c r="AG67" s="5" t="s">
        <v>29</v>
      </c>
      <c r="AH67" s="13" t="str">
        <f t="shared" si="77"/>
        <v>error</v>
      </c>
    </row>
    <row r="68" spans="1:46">
      <c r="A68" s="73"/>
      <c r="B68" s="3" t="s">
        <v>22</v>
      </c>
      <c r="C68" s="80">
        <v>216.39500000000001</v>
      </c>
      <c r="D68" s="80">
        <v>197.35300000000001</v>
      </c>
      <c r="E68" s="80">
        <v>226.667</v>
      </c>
      <c r="F68" s="80">
        <v>233.77</v>
      </c>
      <c r="G68" s="80">
        <v>224.46299999999999</v>
      </c>
      <c r="H68" s="80">
        <v>234.72900000000001</v>
      </c>
      <c r="I68" s="80">
        <v>234.482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38">
        <f>J67</f>
        <v>235.13707956300445</v>
      </c>
      <c r="R68" s="38">
        <f t="shared" ref="R68:W68" si="92">K67</f>
        <v>236.10281970768347</v>
      </c>
      <c r="S68" s="38">
        <f t="shared" si="92"/>
        <v>238.14250322381685</v>
      </c>
      <c r="T68" s="38">
        <f t="shared" si="92"/>
        <v>238.91176129610227</v>
      </c>
      <c r="U68" s="38">
        <f t="shared" si="92"/>
        <v>239.95180506336101</v>
      </c>
      <c r="V68" s="38">
        <f t="shared" si="92"/>
        <v>240.6098490123382</v>
      </c>
      <c r="W68" s="38">
        <f t="shared" si="92"/>
        <v>241.67043933362919</v>
      </c>
      <c r="X68" s="48">
        <f t="shared" si="85"/>
        <v>0</v>
      </c>
      <c r="Y68" s="48">
        <f t="shared" si="86"/>
        <v>0</v>
      </c>
      <c r="Z68" s="48">
        <f t="shared" si="87"/>
        <v>0</v>
      </c>
      <c r="AA68" s="48">
        <f t="shared" si="88"/>
        <v>0</v>
      </c>
      <c r="AB68" s="48">
        <f t="shared" si="89"/>
        <v>0</v>
      </c>
      <c r="AC68" s="48">
        <f t="shared" si="90"/>
        <v>0</v>
      </c>
      <c r="AD68" s="48">
        <f t="shared" si="91"/>
        <v>0</v>
      </c>
      <c r="AF68" s="35" t="s">
        <v>32</v>
      </c>
      <c r="AG68" s="5" t="s">
        <v>29</v>
      </c>
      <c r="AH68" s="13" t="str">
        <f t="shared" si="77"/>
        <v>error</v>
      </c>
    </row>
    <row r="69" spans="1:46">
      <c r="A69" s="73"/>
      <c r="B69" s="3" t="s">
        <v>23</v>
      </c>
      <c r="C69" s="80">
        <v>47.7</v>
      </c>
      <c r="D69" s="80">
        <v>45.2</v>
      </c>
      <c r="E69" s="80">
        <v>42.4</v>
      </c>
      <c r="F69" s="80">
        <v>41.415999999999997</v>
      </c>
      <c r="G69" s="80">
        <v>37.9</v>
      </c>
      <c r="H69" s="80">
        <v>40.125999999999998</v>
      </c>
      <c r="I69" s="80">
        <v>39.299999999999997</v>
      </c>
      <c r="J69" s="97">
        <v>40.6</v>
      </c>
      <c r="K69" s="97">
        <v>41.8</v>
      </c>
      <c r="L69" s="97">
        <v>42.1</v>
      </c>
      <c r="M69" s="97">
        <v>42.4</v>
      </c>
      <c r="N69" s="97">
        <v>42.7</v>
      </c>
      <c r="O69" s="97">
        <v>43</v>
      </c>
      <c r="P69" s="97">
        <v>43.4</v>
      </c>
      <c r="Q69" s="45">
        <f t="shared" si="78"/>
        <v>40.6</v>
      </c>
      <c r="R69" s="45">
        <f t="shared" si="79"/>
        <v>41.8</v>
      </c>
      <c r="S69" s="45">
        <f t="shared" si="80"/>
        <v>42.1</v>
      </c>
      <c r="T69" s="45">
        <f t="shared" si="81"/>
        <v>42.4</v>
      </c>
      <c r="U69" s="45">
        <f t="shared" si="82"/>
        <v>42.7</v>
      </c>
      <c r="V69" s="45">
        <f t="shared" si="83"/>
        <v>43</v>
      </c>
      <c r="W69" s="45">
        <f t="shared" si="84"/>
        <v>43.4</v>
      </c>
      <c r="X69" s="106">
        <f t="shared" si="85"/>
        <v>40.6</v>
      </c>
      <c r="Y69" s="106">
        <f t="shared" si="86"/>
        <v>41.8</v>
      </c>
      <c r="Z69" s="106">
        <f t="shared" si="87"/>
        <v>42.1</v>
      </c>
      <c r="AA69" s="106">
        <f t="shared" si="88"/>
        <v>42.4</v>
      </c>
      <c r="AB69" s="106">
        <f t="shared" si="89"/>
        <v>42.7</v>
      </c>
      <c r="AC69" s="106">
        <f t="shared" si="90"/>
        <v>43</v>
      </c>
      <c r="AD69" s="106">
        <f t="shared" si="91"/>
        <v>43.4</v>
      </c>
      <c r="AF69" s="35" t="s">
        <v>32</v>
      </c>
      <c r="AG69" s="5" t="s">
        <v>29</v>
      </c>
      <c r="AH69" s="13" t="str">
        <f t="shared" si="77"/>
        <v>error</v>
      </c>
    </row>
    <row r="70" spans="1:46">
      <c r="A70" s="73"/>
      <c r="B70" s="3" t="s">
        <v>24</v>
      </c>
      <c r="C70" s="80">
        <v>380.70872449341749</v>
      </c>
      <c r="D70" s="80">
        <v>375.22385306781888</v>
      </c>
      <c r="E70" s="80">
        <v>359.99163745267748</v>
      </c>
      <c r="F70" s="80">
        <v>361.31282408149849</v>
      </c>
      <c r="G70" s="80">
        <v>391.96290048470649</v>
      </c>
      <c r="H70" s="80">
        <v>382.563855393425</v>
      </c>
      <c r="I70" s="80">
        <v>366.2</v>
      </c>
      <c r="J70" s="97">
        <v>400.21486604111197</v>
      </c>
      <c r="K70" s="97">
        <v>405.66026056439301</v>
      </c>
      <c r="L70" s="97">
        <v>412.23916029225001</v>
      </c>
      <c r="M70" s="97">
        <v>423.221008548881</v>
      </c>
      <c r="N70" s="97">
        <v>426.142034775686</v>
      </c>
      <c r="O70" s="97">
        <v>429.063061002491</v>
      </c>
      <c r="P70" s="97">
        <v>431.98408722929599</v>
      </c>
      <c r="Q70" s="45">
        <f t="shared" si="78"/>
        <v>400.21486604111197</v>
      </c>
      <c r="R70" s="45">
        <f t="shared" si="79"/>
        <v>405.66026056439301</v>
      </c>
      <c r="S70" s="45">
        <f t="shared" si="80"/>
        <v>412.23916029225001</v>
      </c>
      <c r="T70" s="45">
        <f t="shared" si="81"/>
        <v>423.221008548881</v>
      </c>
      <c r="U70" s="45">
        <f t="shared" si="82"/>
        <v>426.142034775686</v>
      </c>
      <c r="V70" s="45">
        <f t="shared" si="83"/>
        <v>429.063061002491</v>
      </c>
      <c r="W70" s="45">
        <f t="shared" si="84"/>
        <v>431.98408722929599</v>
      </c>
      <c r="X70" s="106">
        <f t="shared" si="85"/>
        <v>400.21486604111197</v>
      </c>
      <c r="Y70" s="106">
        <f t="shared" si="86"/>
        <v>405.66026056439301</v>
      </c>
      <c r="Z70" s="106">
        <f t="shared" si="87"/>
        <v>412.23916029225001</v>
      </c>
      <c r="AA70" s="106">
        <f t="shared" si="88"/>
        <v>423.221008548881</v>
      </c>
      <c r="AB70" s="106">
        <f t="shared" si="89"/>
        <v>426.142034775686</v>
      </c>
      <c r="AC70" s="106">
        <f t="shared" si="90"/>
        <v>429.063061002491</v>
      </c>
      <c r="AD70" s="106">
        <f t="shared" si="91"/>
        <v>431.98408722929599</v>
      </c>
      <c r="AF70" s="35" t="s">
        <v>32</v>
      </c>
      <c r="AG70" s="5" t="s">
        <v>29</v>
      </c>
      <c r="AH70" s="13" t="str">
        <f t="shared" si="77"/>
        <v>error</v>
      </c>
    </row>
    <row r="71" spans="1:46">
      <c r="A71" s="73"/>
      <c r="B71" s="3" t="s">
        <v>25</v>
      </c>
      <c r="C71" s="80">
        <v>62.5</v>
      </c>
      <c r="D71" s="80">
        <v>59</v>
      </c>
      <c r="E71" s="80">
        <v>61</v>
      </c>
      <c r="F71" s="80">
        <v>61.1</v>
      </c>
      <c r="G71" s="80">
        <v>63.5</v>
      </c>
      <c r="H71" s="80">
        <v>66.13</v>
      </c>
      <c r="I71" s="80">
        <v>69.7</v>
      </c>
      <c r="J71" s="97">
        <v>70.900000000000006</v>
      </c>
      <c r="K71" s="97">
        <v>72.599999999999994</v>
      </c>
      <c r="L71" s="97">
        <v>73.400000000000006</v>
      </c>
      <c r="M71" s="97">
        <v>74.2</v>
      </c>
      <c r="N71" s="97">
        <v>75.099999999999994</v>
      </c>
      <c r="O71" s="97">
        <v>75.900000000000006</v>
      </c>
      <c r="P71" s="97">
        <v>76.8</v>
      </c>
      <c r="Q71" s="45">
        <f t="shared" si="78"/>
        <v>70.900000000000006</v>
      </c>
      <c r="R71" s="45">
        <f t="shared" si="79"/>
        <v>72.599999999999994</v>
      </c>
      <c r="S71" s="45">
        <f t="shared" si="80"/>
        <v>73.400000000000006</v>
      </c>
      <c r="T71" s="45">
        <f t="shared" si="81"/>
        <v>74.2</v>
      </c>
      <c r="U71" s="45">
        <f t="shared" si="82"/>
        <v>75.099999999999994</v>
      </c>
      <c r="V71" s="45">
        <f t="shared" si="83"/>
        <v>75.900000000000006</v>
      </c>
      <c r="W71" s="45">
        <f t="shared" si="84"/>
        <v>76.8</v>
      </c>
      <c r="X71" s="106">
        <f t="shared" si="85"/>
        <v>70.900000000000006</v>
      </c>
      <c r="Y71" s="106">
        <f t="shared" si="86"/>
        <v>72.599999999999994</v>
      </c>
      <c r="Z71" s="106">
        <f t="shared" si="87"/>
        <v>73.400000000000006</v>
      </c>
      <c r="AA71" s="106">
        <f t="shared" si="88"/>
        <v>74.2</v>
      </c>
      <c r="AB71" s="106">
        <f t="shared" si="89"/>
        <v>75.099999999999994</v>
      </c>
      <c r="AC71" s="106">
        <f t="shared" si="90"/>
        <v>75.900000000000006</v>
      </c>
      <c r="AD71" s="106">
        <f t="shared" si="91"/>
        <v>76.8</v>
      </c>
      <c r="AF71" s="35" t="s">
        <v>32</v>
      </c>
      <c r="AG71" s="5" t="s">
        <v>29</v>
      </c>
      <c r="AH71" s="13" t="str">
        <f t="shared" si="77"/>
        <v>error</v>
      </c>
    </row>
    <row r="72" spans="1:46">
      <c r="A72" s="73"/>
      <c r="B72" s="3" t="s">
        <v>26</v>
      </c>
      <c r="C72" s="80">
        <v>67.8</v>
      </c>
      <c r="D72" s="80">
        <v>69.2</v>
      </c>
      <c r="E72" s="80">
        <v>69.099999999999994</v>
      </c>
      <c r="F72" s="80">
        <v>74</v>
      </c>
      <c r="G72" s="80">
        <v>67.599999999999994</v>
      </c>
      <c r="H72" s="80">
        <v>68.2</v>
      </c>
      <c r="I72" s="80">
        <v>74.87</v>
      </c>
      <c r="J72" s="97">
        <v>73.321660032224003</v>
      </c>
      <c r="K72" s="97">
        <v>74.053073851398494</v>
      </c>
      <c r="L72" s="97">
        <v>74.436007921814294</v>
      </c>
      <c r="M72" s="97">
        <v>75.050654329605806</v>
      </c>
      <c r="N72" s="97">
        <v>75.533418320889993</v>
      </c>
      <c r="O72" s="97">
        <v>76.365948502318105</v>
      </c>
      <c r="P72" s="97">
        <v>77.833413320770802</v>
      </c>
      <c r="Q72" s="45">
        <f t="shared" si="78"/>
        <v>73.321660032224003</v>
      </c>
      <c r="R72" s="45">
        <f t="shared" si="79"/>
        <v>74.053073851398494</v>
      </c>
      <c r="S72" s="45">
        <f t="shared" si="80"/>
        <v>74.436007921814294</v>
      </c>
      <c r="T72" s="45">
        <f t="shared" si="81"/>
        <v>75.050654329605806</v>
      </c>
      <c r="U72" s="45">
        <f t="shared" si="82"/>
        <v>75.533418320889993</v>
      </c>
      <c r="V72" s="45">
        <f t="shared" si="83"/>
        <v>76.365948502318105</v>
      </c>
      <c r="W72" s="45">
        <f t="shared" si="84"/>
        <v>77.833413320770802</v>
      </c>
      <c r="X72" s="106">
        <f t="shared" si="85"/>
        <v>73.321660032224003</v>
      </c>
      <c r="Y72" s="106">
        <f t="shared" si="86"/>
        <v>74.053073851398494</v>
      </c>
      <c r="Z72" s="106">
        <f t="shared" si="87"/>
        <v>74.436007921814294</v>
      </c>
      <c r="AA72" s="106">
        <f t="shared" si="88"/>
        <v>75.050654329605806</v>
      </c>
      <c r="AB72" s="106">
        <f t="shared" si="89"/>
        <v>75.533418320889993</v>
      </c>
      <c r="AC72" s="106">
        <f t="shared" si="90"/>
        <v>76.365948502318105</v>
      </c>
      <c r="AD72" s="106">
        <f t="shared" si="91"/>
        <v>77.833413320770802</v>
      </c>
      <c r="AF72" s="35" t="s">
        <v>32</v>
      </c>
      <c r="AG72" s="5" t="s">
        <v>29</v>
      </c>
      <c r="AH72" s="13" t="str">
        <f t="shared" si="77"/>
        <v>error</v>
      </c>
    </row>
    <row r="73" spans="1:46">
      <c r="A73" s="73"/>
      <c r="B73" s="3" t="s">
        <v>27</v>
      </c>
      <c r="C73" s="80">
        <v>154</v>
      </c>
      <c r="D73" s="80">
        <v>158.19999999999999</v>
      </c>
      <c r="E73" s="80">
        <v>136.10000000000002</v>
      </c>
      <c r="F73" s="80">
        <v>140.5</v>
      </c>
      <c r="G73" s="80">
        <v>123.89999999999999</v>
      </c>
      <c r="H73" s="80">
        <v>142.30000000000001</v>
      </c>
      <c r="I73" s="80">
        <v>146.6</v>
      </c>
      <c r="J73" s="97">
        <v>149.1</v>
      </c>
      <c r="K73" s="97">
        <v>151.1</v>
      </c>
      <c r="L73" s="97">
        <v>152.69999999999999</v>
      </c>
      <c r="M73" s="97">
        <v>153.69999999999999</v>
      </c>
      <c r="N73" s="97">
        <v>155</v>
      </c>
      <c r="O73" s="97">
        <v>160.19999999999999</v>
      </c>
      <c r="P73" s="97">
        <v>176.4</v>
      </c>
      <c r="Q73" s="45">
        <f t="shared" si="78"/>
        <v>149.1</v>
      </c>
      <c r="R73" s="45">
        <f t="shared" si="79"/>
        <v>151.1</v>
      </c>
      <c r="S73" s="45">
        <f t="shared" si="80"/>
        <v>152.69999999999999</v>
      </c>
      <c r="T73" s="45">
        <f t="shared" si="81"/>
        <v>153.69999999999999</v>
      </c>
      <c r="U73" s="45">
        <f t="shared" si="82"/>
        <v>155</v>
      </c>
      <c r="V73" s="45">
        <f t="shared" si="83"/>
        <v>160.19999999999999</v>
      </c>
      <c r="W73" s="45">
        <f t="shared" si="84"/>
        <v>176.4</v>
      </c>
      <c r="X73" s="106">
        <f t="shared" si="85"/>
        <v>149.1</v>
      </c>
      <c r="Y73" s="106">
        <f t="shared" si="86"/>
        <v>151.1</v>
      </c>
      <c r="Z73" s="106">
        <f t="shared" si="87"/>
        <v>152.69999999999999</v>
      </c>
      <c r="AA73" s="106">
        <f t="shared" si="88"/>
        <v>153.69999999999999</v>
      </c>
      <c r="AB73" s="106">
        <f t="shared" si="89"/>
        <v>155</v>
      </c>
      <c r="AC73" s="106">
        <f t="shared" si="90"/>
        <v>160.19999999999999</v>
      </c>
      <c r="AD73" s="106">
        <f t="shared" si="91"/>
        <v>176.4</v>
      </c>
      <c r="AF73" s="35" t="s">
        <v>32</v>
      </c>
      <c r="AG73" s="5" t="s">
        <v>29</v>
      </c>
      <c r="AH73" s="13" t="str">
        <f t="shared" si="77"/>
        <v>error</v>
      </c>
    </row>
    <row r="74" spans="1:46">
      <c r="A74" s="71"/>
      <c r="B74" s="4" t="s">
        <v>31</v>
      </c>
      <c r="C74" s="49">
        <f t="shared" ref="C74:W74" si="93">SUM(C63:C73)</f>
        <v>1663.5016344934174</v>
      </c>
      <c r="D74" s="49">
        <f t="shared" si="93"/>
        <v>1592.8508530678191</v>
      </c>
      <c r="E74" s="49">
        <f t="shared" si="93"/>
        <v>1613.4376374526773</v>
      </c>
      <c r="F74" s="49">
        <f t="shared" si="93"/>
        <v>1647.4962340814984</v>
      </c>
      <c r="G74" s="49">
        <f t="shared" si="93"/>
        <v>1659.4999004847064</v>
      </c>
      <c r="H74" s="49">
        <f t="shared" si="93"/>
        <v>1692.2388553934252</v>
      </c>
      <c r="I74" s="49">
        <f t="shared" si="93"/>
        <v>1687.5340000000001</v>
      </c>
      <c r="J74" s="44">
        <f t="shared" si="93"/>
        <v>1507.5276056363405</v>
      </c>
      <c r="K74" s="44">
        <f t="shared" si="93"/>
        <v>1526.0373541234746</v>
      </c>
      <c r="L74" s="44">
        <f t="shared" si="93"/>
        <v>1542.6209759738654</v>
      </c>
      <c r="M74" s="44">
        <f t="shared" si="93"/>
        <v>1561.8887090483122</v>
      </c>
      <c r="N74" s="44">
        <f t="shared" si="93"/>
        <v>1573.6720680058718</v>
      </c>
      <c r="O74" s="44">
        <f t="shared" si="93"/>
        <v>1590.3008705534994</v>
      </c>
      <c r="P74" s="44">
        <f t="shared" si="93"/>
        <v>1624.1050300051631</v>
      </c>
      <c r="Q74" s="50">
        <f t="shared" si="93"/>
        <v>1742.6646851993448</v>
      </c>
      <c r="R74" s="50">
        <f t="shared" si="93"/>
        <v>1762.1401738311581</v>
      </c>
      <c r="S74" s="50">
        <f t="shared" si="93"/>
        <v>1780.7634791976823</v>
      </c>
      <c r="T74" s="50">
        <f t="shared" si="93"/>
        <v>1800.8004703444144</v>
      </c>
      <c r="U74" s="50">
        <f t="shared" si="93"/>
        <v>1813.6238730692328</v>
      </c>
      <c r="V74" s="50">
        <f t="shared" si="93"/>
        <v>1830.9107195658376</v>
      </c>
      <c r="W74" s="50">
        <f t="shared" si="93"/>
        <v>1865.7754693387924</v>
      </c>
      <c r="X74" s="107">
        <f xml:space="preserve"> IF($AF74="Company forecast",J74, IF($AF74="Ofwat forecast",Q74))</f>
        <v>1507.5276056363405</v>
      </c>
      <c r="Y74" s="107">
        <f t="shared" si="86"/>
        <v>1526.0373541234746</v>
      </c>
      <c r="Z74" s="107">
        <f t="shared" si="87"/>
        <v>1542.6209759738654</v>
      </c>
      <c r="AA74" s="107">
        <f t="shared" si="88"/>
        <v>1561.8887090483122</v>
      </c>
      <c r="AB74" s="107">
        <f t="shared" si="89"/>
        <v>1573.6720680058718</v>
      </c>
      <c r="AC74" s="107">
        <f t="shared" si="90"/>
        <v>1590.3008705534994</v>
      </c>
      <c r="AD74" s="107">
        <f t="shared" si="91"/>
        <v>1624.1050300051631</v>
      </c>
      <c r="AF74" s="35" t="s">
        <v>32</v>
      </c>
      <c r="AG74" s="5" t="s">
        <v>29</v>
      </c>
      <c r="AH74" s="13" t="str">
        <f t="shared" si="77"/>
        <v>error</v>
      </c>
    </row>
    <row r="75" spans="1:46">
      <c r="A75" s="71"/>
      <c r="B75" s="76"/>
    </row>
    <row r="76" spans="1:46" s="59" customFormat="1">
      <c r="A76" s="58" t="s">
        <v>56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1"/>
    </row>
    <row r="77" spans="1:46">
      <c r="A77" s="71"/>
    </row>
    <row r="78" spans="1:46">
      <c r="B78" s="75" t="s">
        <v>50</v>
      </c>
      <c r="C78" s="17" t="s">
        <v>28</v>
      </c>
      <c r="D78" s="19"/>
      <c r="E78" s="19"/>
      <c r="F78" s="19"/>
      <c r="G78" s="19"/>
      <c r="H78" s="19"/>
      <c r="I78" s="20"/>
      <c r="J78" s="28" t="s">
        <v>32</v>
      </c>
      <c r="K78" s="29"/>
      <c r="L78" s="29"/>
      <c r="M78" s="29"/>
      <c r="N78" s="29"/>
      <c r="O78" s="29"/>
      <c r="P78" s="30"/>
      <c r="Q78" s="7" t="s">
        <v>63</v>
      </c>
      <c r="R78" s="8"/>
      <c r="S78" s="8"/>
      <c r="T78" s="8"/>
      <c r="U78" s="8"/>
      <c r="V78" s="8"/>
      <c r="W78" s="9"/>
      <c r="X78" s="11" t="s">
        <v>0</v>
      </c>
      <c r="Y78" s="63"/>
      <c r="Z78" s="63"/>
      <c r="AA78" s="63"/>
      <c r="AB78" s="63"/>
      <c r="AC78" s="63"/>
      <c r="AD78" s="64"/>
      <c r="AF78" s="155" t="s">
        <v>0</v>
      </c>
      <c r="AG78" s="155" t="s">
        <v>34</v>
      </c>
      <c r="AH78" s="155" t="s">
        <v>30</v>
      </c>
    </row>
    <row r="79" spans="1:46">
      <c r="B79" s="51"/>
      <c r="C79" s="22" t="s">
        <v>5</v>
      </c>
      <c r="D79" s="22" t="s">
        <v>6</v>
      </c>
      <c r="E79" s="22" t="s">
        <v>7</v>
      </c>
      <c r="F79" s="22" t="s">
        <v>8</v>
      </c>
      <c r="G79" s="22" t="s">
        <v>9</v>
      </c>
      <c r="H79" s="22" t="s">
        <v>10</v>
      </c>
      <c r="I79" s="22" t="s">
        <v>11</v>
      </c>
      <c r="J79" s="31" t="s">
        <v>12</v>
      </c>
      <c r="K79" s="31" t="s">
        <v>13</v>
      </c>
      <c r="L79" s="31" t="s">
        <v>14</v>
      </c>
      <c r="M79" s="31" t="s">
        <v>15</v>
      </c>
      <c r="N79" s="31" t="s">
        <v>16</v>
      </c>
      <c r="O79" s="31" t="s">
        <v>17</v>
      </c>
      <c r="P79" s="31" t="s">
        <v>18</v>
      </c>
      <c r="Q79" s="23" t="s">
        <v>12</v>
      </c>
      <c r="R79" s="23" t="s">
        <v>13</v>
      </c>
      <c r="S79" s="23" t="s">
        <v>14</v>
      </c>
      <c r="T79" s="23" t="s">
        <v>15</v>
      </c>
      <c r="U79" s="23" t="s">
        <v>16</v>
      </c>
      <c r="V79" s="23" t="s">
        <v>17</v>
      </c>
      <c r="W79" s="23" t="s">
        <v>18</v>
      </c>
      <c r="X79" s="24" t="s">
        <v>12</v>
      </c>
      <c r="Y79" s="24" t="s">
        <v>13</v>
      </c>
      <c r="Z79" s="24" t="s">
        <v>14</v>
      </c>
      <c r="AA79" s="24" t="s">
        <v>15</v>
      </c>
      <c r="AB79" s="24" t="s">
        <v>16</v>
      </c>
      <c r="AC79" s="24" t="s">
        <v>17</v>
      </c>
      <c r="AD79" s="24" t="s">
        <v>18</v>
      </c>
      <c r="AF79" s="155"/>
      <c r="AG79" s="155"/>
      <c r="AH79" s="155"/>
    </row>
    <row r="80" spans="1:46">
      <c r="B80" s="77"/>
      <c r="C80" s="25">
        <v>1</v>
      </c>
      <c r="D80" s="25">
        <v>2</v>
      </c>
      <c r="E80" s="25">
        <v>3</v>
      </c>
      <c r="F80" s="25">
        <v>4</v>
      </c>
      <c r="G80" s="25">
        <v>5</v>
      </c>
      <c r="H80" s="25">
        <v>6</v>
      </c>
      <c r="I80" s="25">
        <v>7</v>
      </c>
      <c r="J80" s="32">
        <v>8</v>
      </c>
      <c r="K80" s="32">
        <v>9</v>
      </c>
      <c r="L80" s="32">
        <v>10</v>
      </c>
      <c r="M80" s="32">
        <v>11</v>
      </c>
      <c r="N80" s="32">
        <v>12</v>
      </c>
      <c r="O80" s="32">
        <v>13</v>
      </c>
      <c r="P80" s="32">
        <v>14</v>
      </c>
      <c r="Q80" s="26">
        <v>8</v>
      </c>
      <c r="R80" s="26">
        <v>9</v>
      </c>
      <c r="S80" s="26">
        <v>10</v>
      </c>
      <c r="T80" s="26">
        <v>11</v>
      </c>
      <c r="U80" s="26">
        <v>12</v>
      </c>
      <c r="V80" s="26">
        <v>13</v>
      </c>
      <c r="W80" s="26">
        <v>14</v>
      </c>
      <c r="X80" s="27">
        <v>8</v>
      </c>
      <c r="Y80" s="27">
        <v>9</v>
      </c>
      <c r="Z80" s="27">
        <v>10</v>
      </c>
      <c r="AA80" s="27">
        <v>11</v>
      </c>
      <c r="AB80" s="27">
        <v>12</v>
      </c>
      <c r="AC80" s="27">
        <v>13</v>
      </c>
      <c r="AD80" s="27">
        <v>14</v>
      </c>
      <c r="AF80" s="66"/>
      <c r="AG80" s="66"/>
      <c r="AH80" s="66"/>
    </row>
    <row r="81" spans="1:46">
      <c r="B81" s="3" t="s">
        <v>4</v>
      </c>
      <c r="C81" s="36">
        <v>35.006210219491294</v>
      </c>
      <c r="D81" s="36">
        <v>35.241874756793777</v>
      </c>
      <c r="E81" s="36">
        <v>35.317693295426359</v>
      </c>
      <c r="F81" s="36">
        <v>35.530269007199458</v>
      </c>
      <c r="G81" s="36">
        <v>35.407281695068491</v>
      </c>
      <c r="H81" s="36">
        <v>35.710171987278244</v>
      </c>
      <c r="I81" s="36">
        <v>36.059489669897218</v>
      </c>
      <c r="J81" s="97">
        <v>36.289153961987921</v>
      </c>
      <c r="K81" s="97">
        <v>36.62412086795262</v>
      </c>
      <c r="L81" s="97">
        <v>37.097500022610667</v>
      </c>
      <c r="M81" s="97">
        <v>37.618639013854505</v>
      </c>
      <c r="N81" s="97">
        <v>38.136587233895519</v>
      </c>
      <c r="O81" s="97">
        <v>38.647892706875176</v>
      </c>
      <c r="P81" s="97">
        <v>39.111186571543499</v>
      </c>
      <c r="Q81" s="18">
        <f t="shared" ref="Q81:W81" si="94">Q9/Q27</f>
        <v>36.061822829651014</v>
      </c>
      <c r="R81" s="18">
        <f t="shared" si="94"/>
        <v>36.208912290368886</v>
      </c>
      <c r="S81" s="18">
        <f t="shared" si="94"/>
        <v>36.355503411777207</v>
      </c>
      <c r="T81" s="18">
        <f t="shared" si="94"/>
        <v>36.501598722154533</v>
      </c>
      <c r="U81" s="18">
        <f t="shared" si="94"/>
        <v>36.647200732705656</v>
      </c>
      <c r="V81" s="18">
        <f t="shared" si="94"/>
        <v>36.792311937705485</v>
      </c>
      <c r="W81" s="18">
        <f t="shared" si="94"/>
        <v>36.93693481464144</v>
      </c>
      <c r="X81" s="106">
        <f xml:space="preserve"> IF($AF81="Company forecast",J81, IF($AF81="Ofwat forecast",Q81))</f>
        <v>36.061822829651014</v>
      </c>
      <c r="Y81" s="106">
        <f t="shared" ref="Y81" si="95" xml:space="preserve"> IF($AF81="Company forecast",K81, IF($AF81="Ofwat forecast",R81))</f>
        <v>36.208912290368886</v>
      </c>
      <c r="Z81" s="106">
        <f t="shared" ref="Z81" si="96" xml:space="preserve"> IF($AF81="Company forecast",L81, IF($AF81="Ofwat forecast",S81))</f>
        <v>36.355503411777207</v>
      </c>
      <c r="AA81" s="106">
        <f t="shared" ref="AA81" si="97" xml:space="preserve"> IF($AF81="Company forecast",M81, IF($AF81="Ofwat forecast",T81))</f>
        <v>36.501598722154533</v>
      </c>
      <c r="AB81" s="106">
        <f t="shared" ref="AB81" si="98" xml:space="preserve"> IF($AF81="Company forecast",N81, IF($AF81="Ofwat forecast",U81))</f>
        <v>36.647200732705656</v>
      </c>
      <c r="AC81" s="106">
        <f t="shared" ref="AC81" si="99" xml:space="preserve"> IF($AF81="Company forecast",O81, IF($AF81="Ofwat forecast",V81))</f>
        <v>36.792311937705485</v>
      </c>
      <c r="AD81" s="106">
        <f t="shared" ref="AD81" si="100" xml:space="preserve"> IF($AF81="Company forecast",P81, IF($AF81="Ofwat forecast",W81))</f>
        <v>36.93693481464144</v>
      </c>
      <c r="AF81" s="35" t="s">
        <v>29</v>
      </c>
      <c r="AG81" s="5" t="s">
        <v>29</v>
      </c>
      <c r="AH81" s="13" t="str">
        <f t="shared" ref="AH81:AH92" si="101" xml:space="preserve"> IF(AF81=AG81, "OK", "error")</f>
        <v>OK</v>
      </c>
    </row>
    <row r="82" spans="1:46">
      <c r="B82" s="3" t="s">
        <v>19</v>
      </c>
      <c r="C82" s="80">
        <v>41.289736542200181</v>
      </c>
      <c r="D82" s="80">
        <v>41.367633270827753</v>
      </c>
      <c r="E82" s="80">
        <v>41.427806412745163</v>
      </c>
      <c r="F82" s="80">
        <v>41.524395134340331</v>
      </c>
      <c r="G82" s="80">
        <v>41.667512097447023</v>
      </c>
      <c r="H82" s="80">
        <v>41.88363405930027</v>
      </c>
      <c r="I82" s="80">
        <v>42.097215746353157</v>
      </c>
      <c r="J82" s="97">
        <v>42.303239970727162</v>
      </c>
      <c r="K82" s="97">
        <v>42.527910685805423</v>
      </c>
      <c r="L82" s="97">
        <v>42.777265184201795</v>
      </c>
      <c r="M82" s="97">
        <v>43.037162274158796</v>
      </c>
      <c r="N82" s="97">
        <v>43.279909930792414</v>
      </c>
      <c r="O82" s="97">
        <v>43.509624288927107</v>
      </c>
      <c r="P82" s="97">
        <v>43.737306332793764</v>
      </c>
      <c r="Q82" s="18">
        <f t="shared" ref="Q82:W82" si="102">Q10/Q28</f>
        <v>42.134597742127141</v>
      </c>
      <c r="R82" s="18">
        <f t="shared" si="102"/>
        <v>42.265332068694121</v>
      </c>
      <c r="S82" s="18">
        <f t="shared" si="102"/>
        <v>42.395787037146832</v>
      </c>
      <c r="T82" s="18">
        <f t="shared" si="102"/>
        <v>42.525963541944286</v>
      </c>
      <c r="U82" s="18">
        <f t="shared" si="102"/>
        <v>42.655862473731034</v>
      </c>
      <c r="V82" s="18">
        <f t="shared" si="102"/>
        <v>42.785484719357441</v>
      </c>
      <c r="W82" s="18">
        <f t="shared" si="102"/>
        <v>42.91483116189989</v>
      </c>
      <c r="X82" s="106">
        <f t="shared" ref="X82:X91" si="103" xml:space="preserve"> IF($AF82="Company forecast",J82, IF($AF82="Ofwat forecast",Q82))</f>
        <v>42.134597742127141</v>
      </c>
      <c r="Y82" s="106">
        <f t="shared" ref="Y82:Y91" si="104" xml:space="preserve"> IF($AF82="Company forecast",K82, IF($AF82="Ofwat forecast",R82))</f>
        <v>42.265332068694121</v>
      </c>
      <c r="Z82" s="106">
        <f t="shared" ref="Z82:Z91" si="105" xml:space="preserve"> IF($AF82="Company forecast",L82, IF($AF82="Ofwat forecast",S82))</f>
        <v>42.395787037146832</v>
      </c>
      <c r="AA82" s="106">
        <f t="shared" ref="AA82:AA91" si="106" xml:space="preserve"> IF($AF82="Company forecast",M82, IF($AF82="Ofwat forecast",T82))</f>
        <v>42.525963541944286</v>
      </c>
      <c r="AB82" s="106">
        <f t="shared" ref="AB82:AB91" si="107" xml:space="preserve"> IF($AF82="Company forecast",N82, IF($AF82="Ofwat forecast",U82))</f>
        <v>42.655862473731034</v>
      </c>
      <c r="AC82" s="106">
        <f t="shared" ref="AC82:AC91" si="108" xml:space="preserve"> IF($AF82="Company forecast",O82, IF($AF82="Ofwat forecast",V82))</f>
        <v>42.785484719357441</v>
      </c>
      <c r="AD82" s="106">
        <f t="shared" ref="AD82:AD91" si="109" xml:space="preserve"> IF($AF82="Company forecast",P82, IF($AF82="Ofwat forecast",W82))</f>
        <v>42.91483116189989</v>
      </c>
      <c r="AF82" s="35" t="s">
        <v>29</v>
      </c>
      <c r="AG82" s="5" t="s">
        <v>29</v>
      </c>
      <c r="AH82" s="13" t="str">
        <f t="shared" si="101"/>
        <v>OK</v>
      </c>
    </row>
    <row r="83" spans="1:46">
      <c r="B83" s="3" t="s">
        <v>20</v>
      </c>
      <c r="C83" s="80">
        <v>41.945643336719719</v>
      </c>
      <c r="D83" s="80">
        <v>42.010930534230695</v>
      </c>
      <c r="E83" s="80">
        <v>42.002504465978021</v>
      </c>
      <c r="F83" s="80">
        <v>42.106909257284755</v>
      </c>
      <c r="G83" s="80">
        <v>42.340196186954785</v>
      </c>
      <c r="H83" s="80">
        <v>42.540391304910059</v>
      </c>
      <c r="I83" s="80">
        <v>42.871836977462856</v>
      </c>
      <c r="J83" s="97">
        <v>43.090331947579777</v>
      </c>
      <c r="K83" s="97">
        <v>43.298973349104955</v>
      </c>
      <c r="L83" s="97">
        <v>43.515845853318915</v>
      </c>
      <c r="M83" s="97">
        <v>43.744059999172258</v>
      </c>
      <c r="N83" s="97">
        <v>43.98537184730116</v>
      </c>
      <c r="O83" s="97">
        <v>44.239734752888275</v>
      </c>
      <c r="P83" s="97">
        <v>44.507084881220386</v>
      </c>
      <c r="Q83" s="18">
        <f t="shared" ref="Q83:W83" si="110">Q11/Q29</f>
        <v>42.85357424739869</v>
      </c>
      <c r="R83" s="18">
        <f t="shared" si="110"/>
        <v>43.000620484672574</v>
      </c>
      <c r="S83" s="18">
        <f t="shared" si="110"/>
        <v>43.147198287103237</v>
      </c>
      <c r="T83" s="18">
        <f t="shared" si="110"/>
        <v>43.293309889520856</v>
      </c>
      <c r="U83" s="18">
        <f t="shared" si="110"/>
        <v>43.438957512562112</v>
      </c>
      <c r="V83" s="18">
        <f t="shared" si="110"/>
        <v>43.584143362782761</v>
      </c>
      <c r="W83" s="18">
        <f t="shared" si="110"/>
        <v>43.728869632768991</v>
      </c>
      <c r="X83" s="106">
        <f t="shared" si="103"/>
        <v>42.85357424739869</v>
      </c>
      <c r="Y83" s="106">
        <f t="shared" si="104"/>
        <v>43.000620484672574</v>
      </c>
      <c r="Z83" s="106">
        <f t="shared" si="105"/>
        <v>43.147198287103237</v>
      </c>
      <c r="AA83" s="106">
        <f t="shared" si="106"/>
        <v>43.293309889520856</v>
      </c>
      <c r="AB83" s="106">
        <f t="shared" si="107"/>
        <v>43.438957512562112</v>
      </c>
      <c r="AC83" s="106">
        <f t="shared" si="108"/>
        <v>43.584143362782761</v>
      </c>
      <c r="AD83" s="106">
        <f t="shared" si="109"/>
        <v>43.728869632768991</v>
      </c>
      <c r="AF83" s="35" t="s">
        <v>29</v>
      </c>
      <c r="AG83" s="5" t="s">
        <v>29</v>
      </c>
      <c r="AH83" s="13" t="str">
        <f t="shared" si="101"/>
        <v>OK</v>
      </c>
    </row>
    <row r="84" spans="1:46">
      <c r="B84" s="3" t="s">
        <v>21</v>
      </c>
      <c r="C84" s="80">
        <v>48.639016376077045</v>
      </c>
      <c r="D84" s="80">
        <v>48.934033238244048</v>
      </c>
      <c r="E84" s="80">
        <v>49.088902101632591</v>
      </c>
      <c r="F84" s="80">
        <v>49.153800678461508</v>
      </c>
      <c r="G84" s="80">
        <v>49.433935499555041</v>
      </c>
      <c r="H84" s="80">
        <v>49.76720247451955</v>
      </c>
      <c r="I84" s="80">
        <v>49.91608688724839</v>
      </c>
      <c r="J84" s="97">
        <v>50.158790599152717</v>
      </c>
      <c r="K84" s="97">
        <v>50.383156888877714</v>
      </c>
      <c r="L84" s="97">
        <v>50.83523040665898</v>
      </c>
      <c r="M84" s="97">
        <v>51.220401638525324</v>
      </c>
      <c r="N84" s="97">
        <v>51.61768660060747</v>
      </c>
      <c r="O84" s="97">
        <v>51.986007740398932</v>
      </c>
      <c r="P84" s="97">
        <v>52.331981803797468</v>
      </c>
      <c r="Q84" s="18">
        <f t="shared" ref="Q84:W84" si="111">Q12/Q30</f>
        <v>50.103945482639752</v>
      </c>
      <c r="R84" s="18">
        <f t="shared" si="111"/>
        <v>50.307993167991484</v>
      </c>
      <c r="S84" s="18">
        <f t="shared" si="111"/>
        <v>50.511085966602465</v>
      </c>
      <c r="T84" s="18">
        <f t="shared" si="111"/>
        <v>50.713230565734257</v>
      </c>
      <c r="U84" s="18">
        <f t="shared" si="111"/>
        <v>50.914433590350896</v>
      </c>
      <c r="V84" s="18">
        <f t="shared" si="111"/>
        <v>51.114701603842626</v>
      </c>
      <c r="W84" s="18">
        <f t="shared" si="111"/>
        <v>51.314041108739616</v>
      </c>
      <c r="X84" s="106">
        <f t="shared" si="103"/>
        <v>50.103945482639752</v>
      </c>
      <c r="Y84" s="106">
        <f t="shared" si="104"/>
        <v>50.307993167991484</v>
      </c>
      <c r="Z84" s="106">
        <f t="shared" si="105"/>
        <v>50.511085966602465</v>
      </c>
      <c r="AA84" s="106">
        <f t="shared" si="106"/>
        <v>50.713230565734257</v>
      </c>
      <c r="AB84" s="106">
        <f t="shared" si="107"/>
        <v>50.914433590350896</v>
      </c>
      <c r="AC84" s="106">
        <f t="shared" si="108"/>
        <v>51.114701603842626</v>
      </c>
      <c r="AD84" s="106">
        <f t="shared" si="109"/>
        <v>51.314041108739616</v>
      </c>
      <c r="AF84" s="35" t="s">
        <v>29</v>
      </c>
      <c r="AG84" s="5" t="s">
        <v>29</v>
      </c>
      <c r="AH84" s="13" t="str">
        <f t="shared" si="101"/>
        <v>OK</v>
      </c>
    </row>
    <row r="85" spans="1:46">
      <c r="B85" s="3" t="s">
        <v>67</v>
      </c>
      <c r="C85" s="81">
        <v>42.65050820720375</v>
      </c>
      <c r="D85" s="81">
        <v>42.611158743710412</v>
      </c>
      <c r="E85" s="81">
        <v>42.604482648970873</v>
      </c>
      <c r="F85" s="81">
        <v>42.925820592490055</v>
      </c>
      <c r="G85" s="81">
        <v>43.199472069145415</v>
      </c>
      <c r="H85" s="81">
        <v>43.516396643046079</v>
      </c>
      <c r="I85" s="81">
        <v>43.932200325438437</v>
      </c>
      <c r="J85" s="97">
        <v>44.020812276675528</v>
      </c>
      <c r="K85" s="97">
        <v>44.099705684396596</v>
      </c>
      <c r="L85" s="97">
        <v>44.182382160196745</v>
      </c>
      <c r="M85" s="97">
        <v>44.280932380043765</v>
      </c>
      <c r="N85" s="97">
        <v>44.394204270712905</v>
      </c>
      <c r="O85" s="97">
        <v>44.511259078381762</v>
      </c>
      <c r="P85" s="97">
        <v>44.632051576208518</v>
      </c>
      <c r="Q85" s="43">
        <f t="shared" ref="Q85:W85" si="112">Q13/Q31</f>
        <v>43.950006584092606</v>
      </c>
      <c r="R85" s="43">
        <f t="shared" si="112"/>
        <v>44.168311430932164</v>
      </c>
      <c r="S85" s="43">
        <f t="shared" si="112"/>
        <v>44.38546263248562</v>
      </c>
      <c r="T85" s="43">
        <f t="shared" si="112"/>
        <v>44.601469309417013</v>
      </c>
      <c r="U85" s="43">
        <f t="shared" si="112"/>
        <v>44.816340486499683</v>
      </c>
      <c r="V85" s="43">
        <f t="shared" si="112"/>
        <v>45.030085093873225</v>
      </c>
      <c r="W85" s="43">
        <f t="shared" si="112"/>
        <v>45.24271196828056</v>
      </c>
      <c r="X85" s="106">
        <f t="shared" si="103"/>
        <v>43.950006584092606</v>
      </c>
      <c r="Y85" s="106">
        <f t="shared" si="104"/>
        <v>44.168311430932164</v>
      </c>
      <c r="Z85" s="106">
        <f t="shared" si="105"/>
        <v>44.38546263248562</v>
      </c>
      <c r="AA85" s="106">
        <f t="shared" si="106"/>
        <v>44.601469309417013</v>
      </c>
      <c r="AB85" s="106">
        <f t="shared" si="107"/>
        <v>44.816340486499683</v>
      </c>
      <c r="AC85" s="106">
        <f t="shared" si="108"/>
        <v>45.030085093873225</v>
      </c>
      <c r="AD85" s="106">
        <f t="shared" si="109"/>
        <v>45.24271196828056</v>
      </c>
      <c r="AF85" s="35" t="s">
        <v>29</v>
      </c>
      <c r="AG85" s="5" t="s">
        <v>29</v>
      </c>
      <c r="AH85" s="13" t="str">
        <f t="shared" si="101"/>
        <v>OK</v>
      </c>
    </row>
    <row r="86" spans="1:46">
      <c r="B86" s="3" t="s">
        <v>22</v>
      </c>
      <c r="C86" s="36">
        <v>42.65050820720375</v>
      </c>
      <c r="D86" s="36">
        <v>42.611158743710412</v>
      </c>
      <c r="E86" s="36">
        <v>42.604482648970873</v>
      </c>
      <c r="F86" s="36">
        <v>42.925820592490055</v>
      </c>
      <c r="G86" s="36">
        <v>43.199472069145415</v>
      </c>
      <c r="H86" s="36">
        <v>43.516396643046079</v>
      </c>
      <c r="I86" s="36">
        <v>43.932200325438437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18">
        <f t="shared" ref="Q86:W86" si="113">Q14/Q32</f>
        <v>43.950006584092606</v>
      </c>
      <c r="R86" s="18">
        <f t="shared" si="113"/>
        <v>44.168311430932164</v>
      </c>
      <c r="S86" s="18">
        <f t="shared" si="113"/>
        <v>44.38546263248562</v>
      </c>
      <c r="T86" s="18">
        <f t="shared" si="113"/>
        <v>44.601469309417013</v>
      </c>
      <c r="U86" s="18">
        <f t="shared" si="113"/>
        <v>44.816340486499683</v>
      </c>
      <c r="V86" s="18">
        <f t="shared" si="113"/>
        <v>45.030085093873225</v>
      </c>
      <c r="W86" s="18">
        <f t="shared" si="113"/>
        <v>45.24271196828056</v>
      </c>
      <c r="X86" s="48">
        <f t="shared" si="103"/>
        <v>43.950006584092606</v>
      </c>
      <c r="Y86" s="48">
        <f t="shared" si="104"/>
        <v>44.168311430932164</v>
      </c>
      <c r="Z86" s="48">
        <f t="shared" si="105"/>
        <v>44.38546263248562</v>
      </c>
      <c r="AA86" s="48">
        <f t="shared" si="106"/>
        <v>44.601469309417013</v>
      </c>
      <c r="AB86" s="48">
        <f t="shared" si="107"/>
        <v>44.816340486499683</v>
      </c>
      <c r="AC86" s="48">
        <f t="shared" si="108"/>
        <v>45.030085093873225</v>
      </c>
      <c r="AD86" s="48">
        <f t="shared" si="109"/>
        <v>45.24271196828056</v>
      </c>
      <c r="AF86" s="35" t="s">
        <v>29</v>
      </c>
      <c r="AG86" s="5" t="s">
        <v>29</v>
      </c>
      <c r="AH86" s="13" t="str">
        <f t="shared" si="101"/>
        <v>OK</v>
      </c>
    </row>
    <row r="87" spans="1:46">
      <c r="B87" s="3" t="s">
        <v>23</v>
      </c>
      <c r="C87" s="36">
        <v>40.855184957177585</v>
      </c>
      <c r="D87" s="36">
        <v>41.234242618119779</v>
      </c>
      <c r="E87" s="36">
        <v>41.385168938234976</v>
      </c>
      <c r="F87" s="36">
        <v>41.604726576407529</v>
      </c>
      <c r="G87" s="36">
        <v>41.80407179753557</v>
      </c>
      <c r="H87" s="36">
        <v>42.272687542099185</v>
      </c>
      <c r="I87" s="36">
        <v>42.794954128440367</v>
      </c>
      <c r="J87" s="97">
        <v>43.11664092443224</v>
      </c>
      <c r="K87" s="97">
        <v>43.405282071758599</v>
      </c>
      <c r="L87" s="97">
        <v>43.67703594176524</v>
      </c>
      <c r="M87" s="97">
        <v>43.947332615227623</v>
      </c>
      <c r="N87" s="97">
        <v>44.203006668927323</v>
      </c>
      <c r="O87" s="97">
        <v>44.462760563380279</v>
      </c>
      <c r="P87" s="97">
        <v>44.719148458125034</v>
      </c>
      <c r="Q87" s="18">
        <f t="shared" ref="Q87:W87" si="114">Q15/Q33</f>
        <v>42.889042600882838</v>
      </c>
      <c r="R87" s="18">
        <f t="shared" si="114"/>
        <v>43.180661985866884</v>
      </c>
      <c r="S87" s="18">
        <f t="shared" si="114"/>
        <v>43.47103119741427</v>
      </c>
      <c r="T87" s="18">
        <f t="shared" si="114"/>
        <v>43.760158257577288</v>
      </c>
      <c r="U87" s="18">
        <f t="shared" si="114"/>
        <v>44.048051119920686</v>
      </c>
      <c r="V87" s="18">
        <f t="shared" si="114"/>
        <v>44.334717670251031</v>
      </c>
      <c r="W87" s="18">
        <f t="shared" si="114"/>
        <v>44.620165727336676</v>
      </c>
      <c r="X87" s="106">
        <f t="shared" si="103"/>
        <v>42.889042600882838</v>
      </c>
      <c r="Y87" s="106">
        <f t="shared" si="104"/>
        <v>43.180661985866884</v>
      </c>
      <c r="Z87" s="106">
        <f t="shared" si="105"/>
        <v>43.47103119741427</v>
      </c>
      <c r="AA87" s="106">
        <f t="shared" si="106"/>
        <v>43.760158257577288</v>
      </c>
      <c r="AB87" s="106">
        <f t="shared" si="107"/>
        <v>44.048051119920686</v>
      </c>
      <c r="AC87" s="106">
        <f t="shared" si="108"/>
        <v>44.334717670251031</v>
      </c>
      <c r="AD87" s="106">
        <f t="shared" si="109"/>
        <v>44.620165727336676</v>
      </c>
      <c r="AF87" s="35" t="s">
        <v>29</v>
      </c>
      <c r="AG87" s="5" t="s">
        <v>29</v>
      </c>
      <c r="AH87" s="13" t="str">
        <f t="shared" si="101"/>
        <v>OK</v>
      </c>
    </row>
    <row r="88" spans="1:46">
      <c r="B88" s="3" t="s">
        <v>24</v>
      </c>
      <c r="C88" s="36">
        <v>51.521197778627332</v>
      </c>
      <c r="D88" s="36">
        <v>51.729371604520765</v>
      </c>
      <c r="E88" s="36">
        <v>51.996447580245096</v>
      </c>
      <c r="F88" s="36">
        <v>52.291879883694371</v>
      </c>
      <c r="G88" s="36">
        <v>52.774417223546841</v>
      </c>
      <c r="H88" s="36">
        <v>53.216617634662327</v>
      </c>
      <c r="I88" s="36">
        <v>53.573118593033719</v>
      </c>
      <c r="J88" s="97">
        <v>54.129298734827209</v>
      </c>
      <c r="K88" s="97">
        <v>54.777857079144312</v>
      </c>
      <c r="L88" s="97">
        <v>55.42548776626694</v>
      </c>
      <c r="M88" s="97">
        <v>56.052584908880561</v>
      </c>
      <c r="N88" s="97">
        <v>56.599061255126131</v>
      </c>
      <c r="O88" s="97">
        <v>57.148523927983398</v>
      </c>
      <c r="P88" s="97">
        <v>57.673623832508291</v>
      </c>
      <c r="Q88" s="18">
        <f t="shared" ref="Q88:W88" si="115">Q16/Q34</f>
        <v>53.857110919133568</v>
      </c>
      <c r="R88" s="18">
        <f t="shared" si="115"/>
        <v>54.209626031064701</v>
      </c>
      <c r="S88" s="18">
        <f t="shared" si="115"/>
        <v>54.561829383482021</v>
      </c>
      <c r="T88" s="18">
        <f t="shared" si="115"/>
        <v>54.913721389776477</v>
      </c>
      <c r="U88" s="18">
        <f t="shared" si="115"/>
        <v>55.265302462608453</v>
      </c>
      <c r="V88" s="18">
        <f t="shared" si="115"/>
        <v>55.616573013909424</v>
      </c>
      <c r="W88" s="18">
        <f t="shared" si="115"/>
        <v>55.96753345488348</v>
      </c>
      <c r="X88" s="106">
        <f t="shared" si="103"/>
        <v>53.857110919133568</v>
      </c>
      <c r="Y88" s="106">
        <f t="shared" si="104"/>
        <v>54.209626031064701</v>
      </c>
      <c r="Z88" s="106">
        <f t="shared" si="105"/>
        <v>54.561829383482021</v>
      </c>
      <c r="AA88" s="106">
        <f t="shared" si="106"/>
        <v>54.913721389776477</v>
      </c>
      <c r="AB88" s="106">
        <f t="shared" si="107"/>
        <v>55.265302462608453</v>
      </c>
      <c r="AC88" s="106">
        <f t="shared" si="108"/>
        <v>55.616573013909424</v>
      </c>
      <c r="AD88" s="106">
        <f t="shared" si="109"/>
        <v>55.96753345488348</v>
      </c>
      <c r="AF88" s="35" t="s">
        <v>29</v>
      </c>
      <c r="AG88" s="5" t="s">
        <v>29</v>
      </c>
      <c r="AH88" s="13" t="str">
        <f t="shared" si="101"/>
        <v>OK</v>
      </c>
    </row>
    <row r="89" spans="1:46">
      <c r="B89" s="3" t="s">
        <v>25</v>
      </c>
      <c r="C89" s="36">
        <v>39.185878116560332</v>
      </c>
      <c r="D89" s="36">
        <v>39.22586927528306</v>
      </c>
      <c r="E89" s="36">
        <v>39.392690203920203</v>
      </c>
      <c r="F89" s="36">
        <v>39.31661433295357</v>
      </c>
      <c r="G89" s="36">
        <v>39.758447942036376</v>
      </c>
      <c r="H89" s="36">
        <v>39.819870703379159</v>
      </c>
      <c r="I89" s="36">
        <v>40.003199117484833</v>
      </c>
      <c r="J89" s="97">
        <v>40.066312632418899</v>
      </c>
      <c r="K89" s="97">
        <v>40.227715705383368</v>
      </c>
      <c r="L89" s="97">
        <v>40.380305602716469</v>
      </c>
      <c r="M89" s="97">
        <v>40.538883881012865</v>
      </c>
      <c r="N89" s="97">
        <v>40.709975470155356</v>
      </c>
      <c r="O89" s="97">
        <v>40.878769749544503</v>
      </c>
      <c r="P89" s="97">
        <v>41.048541581874915</v>
      </c>
      <c r="Q89" s="18">
        <f t="shared" ref="Q89:W89" si="116">Q17/Q35</f>
        <v>40.098077373374458</v>
      </c>
      <c r="R89" s="18">
        <f t="shared" si="116"/>
        <v>40.238552877152536</v>
      </c>
      <c r="S89" s="18">
        <f t="shared" si="116"/>
        <v>40.378435313706149</v>
      </c>
      <c r="T89" s="18">
        <f t="shared" si="116"/>
        <v>40.517728430889683</v>
      </c>
      <c r="U89" s="18">
        <f t="shared" si="116"/>
        <v>40.65643594504477</v>
      </c>
      <c r="V89" s="18">
        <f t="shared" si="116"/>
        <v>40.794561541330829</v>
      </c>
      <c r="W89" s="18">
        <f t="shared" si="116"/>
        <v>40.932108874051359</v>
      </c>
      <c r="X89" s="106">
        <f t="shared" si="103"/>
        <v>40.098077373374458</v>
      </c>
      <c r="Y89" s="106">
        <f t="shared" si="104"/>
        <v>40.238552877152536</v>
      </c>
      <c r="Z89" s="106">
        <f t="shared" si="105"/>
        <v>40.378435313706149</v>
      </c>
      <c r="AA89" s="106">
        <f t="shared" si="106"/>
        <v>40.517728430889683</v>
      </c>
      <c r="AB89" s="106">
        <f t="shared" si="107"/>
        <v>40.65643594504477</v>
      </c>
      <c r="AC89" s="106">
        <f t="shared" si="108"/>
        <v>40.794561541330829</v>
      </c>
      <c r="AD89" s="106">
        <f t="shared" si="109"/>
        <v>40.932108874051359</v>
      </c>
      <c r="AF89" s="35" t="s">
        <v>29</v>
      </c>
      <c r="AG89" s="5" t="s">
        <v>29</v>
      </c>
      <c r="AH89" s="13" t="str">
        <f t="shared" si="101"/>
        <v>OK</v>
      </c>
    </row>
    <row r="90" spans="1:46">
      <c r="B90" s="3" t="s">
        <v>26</v>
      </c>
      <c r="C90" s="36">
        <v>34.576207419505366</v>
      </c>
      <c r="D90" s="36">
        <v>34.567980552179201</v>
      </c>
      <c r="E90" s="36">
        <v>34.778865380399665</v>
      </c>
      <c r="F90" s="36">
        <v>34.949210290763148</v>
      </c>
      <c r="G90" s="36">
        <v>35.155887182737452</v>
      </c>
      <c r="H90" s="36">
        <v>35.370595931147626</v>
      </c>
      <c r="I90" s="36">
        <v>35.433139816892442</v>
      </c>
      <c r="J90" s="97">
        <v>35.653762164650303</v>
      </c>
      <c r="K90" s="97">
        <v>35.834549390732747</v>
      </c>
      <c r="L90" s="97">
        <v>35.986642319996321</v>
      </c>
      <c r="M90" s="97">
        <v>36.166746163346552</v>
      </c>
      <c r="N90" s="97">
        <v>36.336847116272381</v>
      </c>
      <c r="O90" s="97">
        <v>36.49500177897923</v>
      </c>
      <c r="P90" s="97">
        <v>36.633801526774434</v>
      </c>
      <c r="Q90" s="18">
        <f t="shared" ref="Q90:W90" si="117">Q18/Q36</f>
        <v>35.621360714910189</v>
      </c>
      <c r="R90" s="18">
        <f t="shared" si="117"/>
        <v>35.780193658581673</v>
      </c>
      <c r="S90" s="18">
        <f t="shared" si="117"/>
        <v>35.938199259103122</v>
      </c>
      <c r="T90" s="18">
        <f t="shared" si="117"/>
        <v>36.095383963990095</v>
      </c>
      <c r="U90" s="18">
        <f t="shared" si="117"/>
        <v>36.251754153937469</v>
      </c>
      <c r="V90" s="18">
        <f t="shared" si="117"/>
        <v>36.407316143682777</v>
      </c>
      <c r="W90" s="18">
        <f t="shared" si="117"/>
        <v>36.562076182856273</v>
      </c>
      <c r="X90" s="106">
        <f t="shared" si="103"/>
        <v>35.621360714910189</v>
      </c>
      <c r="Y90" s="106">
        <f t="shared" si="104"/>
        <v>35.780193658581673</v>
      </c>
      <c r="Z90" s="106">
        <f t="shared" si="105"/>
        <v>35.938199259103122</v>
      </c>
      <c r="AA90" s="106">
        <f t="shared" si="106"/>
        <v>36.095383963990095</v>
      </c>
      <c r="AB90" s="106">
        <f t="shared" si="107"/>
        <v>36.251754153937469</v>
      </c>
      <c r="AC90" s="106">
        <f t="shared" si="108"/>
        <v>36.407316143682777</v>
      </c>
      <c r="AD90" s="106">
        <f t="shared" si="109"/>
        <v>36.562076182856273</v>
      </c>
      <c r="AF90" s="35" t="s">
        <v>29</v>
      </c>
      <c r="AG90" s="5" t="s">
        <v>29</v>
      </c>
      <c r="AH90" s="13" t="str">
        <f t="shared" si="101"/>
        <v>OK</v>
      </c>
    </row>
    <row r="91" spans="1:46">
      <c r="B91" s="3" t="s">
        <v>27</v>
      </c>
      <c r="C91" s="36">
        <v>42.732422059434491</v>
      </c>
      <c r="D91" s="36">
        <v>42.849928116886652</v>
      </c>
      <c r="E91" s="36">
        <v>42.938980040789126</v>
      </c>
      <c r="F91" s="36">
        <v>43.065662471163087</v>
      </c>
      <c r="G91" s="36">
        <v>43.280335785633348</v>
      </c>
      <c r="H91" s="36">
        <v>43.498859737554653</v>
      </c>
      <c r="I91" s="36">
        <v>43.684371651614882</v>
      </c>
      <c r="J91" s="97">
        <v>43.843917265636946</v>
      </c>
      <c r="K91" s="97">
        <v>44.073701298701302</v>
      </c>
      <c r="L91" s="97">
        <v>44.439014616646951</v>
      </c>
      <c r="M91" s="97">
        <v>44.775523822234085</v>
      </c>
      <c r="N91" s="97">
        <v>45.115022669257442</v>
      </c>
      <c r="O91" s="97">
        <v>45.450685192234488</v>
      </c>
      <c r="P91" s="97">
        <v>45.78828160657234</v>
      </c>
      <c r="Q91" s="18">
        <f t="shared" ref="Q91:W91" si="118">Q19/Q37</f>
        <v>43.790792795053115</v>
      </c>
      <c r="R91" s="18">
        <f t="shared" si="118"/>
        <v>43.950169179971112</v>
      </c>
      <c r="S91" s="18">
        <f t="shared" si="118"/>
        <v>44.109280251197553</v>
      </c>
      <c r="T91" s="18">
        <f t="shared" si="118"/>
        <v>44.268126670682577</v>
      </c>
      <c r="U91" s="18">
        <f t="shared" si="118"/>
        <v>44.42670909817609</v>
      </c>
      <c r="V91" s="18">
        <f t="shared" si="118"/>
        <v>44.585028191236894</v>
      </c>
      <c r="W91" s="18">
        <f t="shared" si="118"/>
        <v>44.743084605241798</v>
      </c>
      <c r="X91" s="106">
        <f t="shared" si="103"/>
        <v>43.790792795053115</v>
      </c>
      <c r="Y91" s="106">
        <f t="shared" si="104"/>
        <v>43.950169179971112</v>
      </c>
      <c r="Z91" s="106">
        <f t="shared" si="105"/>
        <v>44.109280251197553</v>
      </c>
      <c r="AA91" s="106">
        <f t="shared" si="106"/>
        <v>44.268126670682577</v>
      </c>
      <c r="AB91" s="106">
        <f t="shared" si="107"/>
        <v>44.42670909817609</v>
      </c>
      <c r="AC91" s="106">
        <f t="shared" si="108"/>
        <v>44.585028191236894</v>
      </c>
      <c r="AD91" s="106">
        <f t="shared" si="109"/>
        <v>44.743084605241798</v>
      </c>
      <c r="AF91" s="35" t="s">
        <v>29</v>
      </c>
      <c r="AG91" s="5" t="s">
        <v>29</v>
      </c>
      <c r="AH91" s="13" t="str">
        <f t="shared" si="101"/>
        <v>OK</v>
      </c>
    </row>
    <row r="92" spans="1:46">
      <c r="A92" s="71"/>
      <c r="B92" s="4" t="s">
        <v>31</v>
      </c>
      <c r="C92" s="49">
        <f t="shared" ref="C92:W92" si="119">SUM(C81:C91)</f>
        <v>461.05251322020081</v>
      </c>
      <c r="D92" s="49">
        <f t="shared" si="119"/>
        <v>462.38418145450657</v>
      </c>
      <c r="E92" s="49">
        <f t="shared" si="119"/>
        <v>463.53802371731297</v>
      </c>
      <c r="F92" s="49">
        <f t="shared" si="119"/>
        <v>465.39510881724783</v>
      </c>
      <c r="G92" s="49">
        <f t="shared" si="119"/>
        <v>468.02102954880576</v>
      </c>
      <c r="H92" s="49">
        <f t="shared" si="119"/>
        <v>471.1128246609432</v>
      </c>
      <c r="I92" s="49">
        <f t="shared" si="119"/>
        <v>474.29781323930473</v>
      </c>
      <c r="J92" s="44">
        <f t="shared" si="119"/>
        <v>432.67226047808873</v>
      </c>
      <c r="K92" s="44">
        <f t="shared" si="119"/>
        <v>435.25297302185766</v>
      </c>
      <c r="L92" s="44">
        <f t="shared" si="119"/>
        <v>438.316709874379</v>
      </c>
      <c r="M92" s="44">
        <f t="shared" si="119"/>
        <v>441.38226669645638</v>
      </c>
      <c r="N92" s="44">
        <f t="shared" si="119"/>
        <v>444.37767306304812</v>
      </c>
      <c r="O92" s="44">
        <f t="shared" si="119"/>
        <v>447.33025977959312</v>
      </c>
      <c r="P92" s="44">
        <f t="shared" si="119"/>
        <v>450.18300817141863</v>
      </c>
      <c r="Q92" s="50">
        <f t="shared" si="119"/>
        <v>475.31033787335588</v>
      </c>
      <c r="R92" s="50">
        <f t="shared" si="119"/>
        <v>477.47868460622828</v>
      </c>
      <c r="S92" s="50">
        <f t="shared" si="119"/>
        <v>479.63927537250407</v>
      </c>
      <c r="T92" s="50">
        <f t="shared" si="119"/>
        <v>481.79216005110413</v>
      </c>
      <c r="U92" s="50">
        <f t="shared" si="119"/>
        <v>483.93738806203663</v>
      </c>
      <c r="V92" s="50">
        <f t="shared" si="119"/>
        <v>486.0750083718458</v>
      </c>
      <c r="W92" s="50">
        <f t="shared" si="119"/>
        <v>488.20506949898066</v>
      </c>
      <c r="X92" s="107">
        <f xml:space="preserve"> IF($AF92="Company forecast",#REF!, IF($AF92="Ofwat forecast",Q92))</f>
        <v>475.31033787335588</v>
      </c>
      <c r="Y92" s="107">
        <f xml:space="preserve"> IF($AF92="Company forecast",#REF!, IF($AF92="Ofwat forecast",R92))</f>
        <v>477.47868460622828</v>
      </c>
      <c r="Z92" s="107">
        <f xml:space="preserve"> IF($AF92="Company forecast",#REF!, IF($AF92="Ofwat forecast",S92))</f>
        <v>479.63927537250407</v>
      </c>
      <c r="AA92" s="107">
        <f xml:space="preserve"> IF($AF92="Company forecast",#REF!, IF($AF92="Ofwat forecast",T92))</f>
        <v>481.79216005110413</v>
      </c>
      <c r="AB92" s="107">
        <f xml:space="preserve"> IF($AF92="Company forecast",#REF!, IF($AF92="Ofwat forecast",U92))</f>
        <v>483.93738806203663</v>
      </c>
      <c r="AC92" s="107">
        <f xml:space="preserve"> IF($AF92="Company forecast",#REF!, IF($AF92="Ofwat forecast",V92))</f>
        <v>486.0750083718458</v>
      </c>
      <c r="AD92" s="107">
        <f xml:space="preserve"> IF($AF92="Company forecast",#REF!, IF($AF92="Ofwat forecast",W92))</f>
        <v>488.20506949898066</v>
      </c>
      <c r="AF92" s="35" t="s">
        <v>29</v>
      </c>
      <c r="AG92" s="5" t="s">
        <v>29</v>
      </c>
      <c r="AH92" s="13" t="str">
        <f t="shared" si="101"/>
        <v>OK</v>
      </c>
    </row>
    <row r="93" spans="1:46">
      <c r="A93" s="71"/>
      <c r="B93" s="76"/>
    </row>
    <row r="94" spans="1:46" s="59" customFormat="1">
      <c r="A94" s="58" t="s">
        <v>55</v>
      </c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1"/>
    </row>
    <row r="95" spans="1:46">
      <c r="A95" s="71"/>
    </row>
    <row r="96" spans="1:46">
      <c r="B96" s="75" t="s">
        <v>51</v>
      </c>
      <c r="C96" s="17" t="s">
        <v>28</v>
      </c>
      <c r="D96" s="19"/>
      <c r="E96" s="19"/>
      <c r="F96" s="19"/>
      <c r="G96" s="19"/>
      <c r="H96" s="19"/>
      <c r="I96" s="20"/>
      <c r="J96" s="28" t="s">
        <v>32</v>
      </c>
      <c r="K96" s="29"/>
      <c r="L96" s="29"/>
      <c r="M96" s="29"/>
      <c r="N96" s="29"/>
      <c r="O96" s="29"/>
      <c r="P96" s="30"/>
      <c r="Q96" s="7" t="s">
        <v>69</v>
      </c>
      <c r="R96" s="8"/>
      <c r="S96" s="8"/>
      <c r="T96" s="8"/>
      <c r="U96" s="8"/>
      <c r="V96" s="8"/>
      <c r="W96" s="9"/>
      <c r="X96" s="11" t="s">
        <v>0</v>
      </c>
      <c r="Y96" s="63"/>
      <c r="Z96" s="63"/>
      <c r="AA96" s="63"/>
      <c r="AB96" s="63"/>
      <c r="AC96" s="63"/>
      <c r="AD96" s="64"/>
      <c r="AF96" s="155" t="s">
        <v>0</v>
      </c>
      <c r="AG96" s="155" t="s">
        <v>34</v>
      </c>
      <c r="AH96" s="155" t="s">
        <v>30</v>
      </c>
    </row>
    <row r="97" spans="1:46">
      <c r="B97" s="51"/>
      <c r="C97" s="22" t="s">
        <v>5</v>
      </c>
      <c r="D97" s="22" t="s">
        <v>6</v>
      </c>
      <c r="E97" s="22" t="s">
        <v>7</v>
      </c>
      <c r="F97" s="22" t="s">
        <v>8</v>
      </c>
      <c r="G97" s="22" t="s">
        <v>9</v>
      </c>
      <c r="H97" s="22" t="s">
        <v>10</v>
      </c>
      <c r="I97" s="22" t="s">
        <v>11</v>
      </c>
      <c r="J97" s="31" t="s">
        <v>12</v>
      </c>
      <c r="K97" s="31" t="s">
        <v>13</v>
      </c>
      <c r="L97" s="31" t="s">
        <v>14</v>
      </c>
      <c r="M97" s="31" t="s">
        <v>15</v>
      </c>
      <c r="N97" s="31" t="s">
        <v>16</v>
      </c>
      <c r="O97" s="31" t="s">
        <v>17</v>
      </c>
      <c r="P97" s="31" t="s">
        <v>18</v>
      </c>
      <c r="Q97" s="23" t="s">
        <v>12</v>
      </c>
      <c r="R97" s="23" t="s">
        <v>13</v>
      </c>
      <c r="S97" s="23" t="s">
        <v>14</v>
      </c>
      <c r="T97" s="23" t="s">
        <v>15</v>
      </c>
      <c r="U97" s="23" t="s">
        <v>16</v>
      </c>
      <c r="V97" s="23" t="s">
        <v>17</v>
      </c>
      <c r="W97" s="23" t="s">
        <v>18</v>
      </c>
      <c r="X97" s="24" t="s">
        <v>12</v>
      </c>
      <c r="Y97" s="24" t="s">
        <v>13</v>
      </c>
      <c r="Z97" s="24" t="s">
        <v>14</v>
      </c>
      <c r="AA97" s="24" t="s">
        <v>15</v>
      </c>
      <c r="AB97" s="24" t="s">
        <v>16</v>
      </c>
      <c r="AC97" s="24" t="s">
        <v>17</v>
      </c>
      <c r="AD97" s="24" t="s">
        <v>18</v>
      </c>
      <c r="AF97" s="155"/>
      <c r="AG97" s="155"/>
      <c r="AH97" s="155"/>
    </row>
    <row r="98" spans="1:46">
      <c r="B98" s="77"/>
      <c r="C98" s="25">
        <v>1</v>
      </c>
      <c r="D98" s="25">
        <v>2</v>
      </c>
      <c r="E98" s="25">
        <v>3</v>
      </c>
      <c r="F98" s="25">
        <v>4</v>
      </c>
      <c r="G98" s="25">
        <v>5</v>
      </c>
      <c r="H98" s="25">
        <v>6</v>
      </c>
      <c r="I98" s="25">
        <v>7</v>
      </c>
      <c r="J98" s="32">
        <v>8</v>
      </c>
      <c r="K98" s="32">
        <v>9</v>
      </c>
      <c r="L98" s="32">
        <v>10</v>
      </c>
      <c r="M98" s="32">
        <v>11</v>
      </c>
      <c r="N98" s="32">
        <v>12</v>
      </c>
      <c r="O98" s="32">
        <v>13</v>
      </c>
      <c r="P98" s="32">
        <v>14</v>
      </c>
      <c r="Q98" s="26">
        <v>8</v>
      </c>
      <c r="R98" s="26">
        <v>9</v>
      </c>
      <c r="S98" s="26">
        <v>10</v>
      </c>
      <c r="T98" s="26">
        <v>11</v>
      </c>
      <c r="U98" s="26">
        <v>12</v>
      </c>
      <c r="V98" s="26">
        <v>13</v>
      </c>
      <c r="W98" s="26">
        <v>14</v>
      </c>
      <c r="X98" s="27">
        <v>8</v>
      </c>
      <c r="Y98" s="27">
        <v>9</v>
      </c>
      <c r="Z98" s="27">
        <v>10</v>
      </c>
      <c r="AA98" s="27">
        <v>11</v>
      </c>
      <c r="AB98" s="27">
        <v>12</v>
      </c>
      <c r="AC98" s="27">
        <v>13</v>
      </c>
      <c r="AD98" s="27">
        <v>14</v>
      </c>
      <c r="AF98" s="66"/>
      <c r="AG98" s="66"/>
      <c r="AH98" s="66"/>
    </row>
    <row r="99" spans="1:46">
      <c r="B99" s="3" t="s">
        <v>4</v>
      </c>
      <c r="C99" s="78">
        <v>1.5278656838714406</v>
      </c>
      <c r="D99" s="78">
        <v>1.5282779889186366</v>
      </c>
      <c r="E99" s="78">
        <v>1.5264026873866432</v>
      </c>
      <c r="F99" s="78">
        <v>1.5297740883460182</v>
      </c>
      <c r="G99" s="78">
        <v>1.5572979246236744</v>
      </c>
      <c r="H99" s="78">
        <v>1.5808635141540581</v>
      </c>
      <c r="I99" s="78">
        <v>1.5479454922236409</v>
      </c>
      <c r="J99" s="95">
        <v>1.5502209092572743</v>
      </c>
      <c r="K99" s="95">
        <v>1.5524154053101042</v>
      </c>
      <c r="L99" s="95">
        <v>1.5508760943024515</v>
      </c>
      <c r="M99" s="95">
        <v>1.5493868188867603</v>
      </c>
      <c r="N99" s="95">
        <v>1.5478350273956558</v>
      </c>
      <c r="O99" s="95">
        <v>1.5476493671872971</v>
      </c>
      <c r="P99" s="100">
        <v>1.5455099605727329</v>
      </c>
      <c r="Q99" s="99">
        <f>AVERAGE($G99:$I99)</f>
        <v>1.5620356436671246</v>
      </c>
      <c r="R99" s="99">
        <f t="shared" ref="R99:W109" si="120">AVERAGE($G99:$I99)</f>
        <v>1.5620356436671246</v>
      </c>
      <c r="S99" s="99">
        <f t="shared" si="120"/>
        <v>1.5620356436671246</v>
      </c>
      <c r="T99" s="99">
        <f t="shared" si="120"/>
        <v>1.5620356436671246</v>
      </c>
      <c r="U99" s="99">
        <f t="shared" si="120"/>
        <v>1.5620356436671246</v>
      </c>
      <c r="V99" s="99">
        <f t="shared" si="120"/>
        <v>1.5620356436671246</v>
      </c>
      <c r="W99" s="99">
        <f t="shared" si="120"/>
        <v>1.5620356436671246</v>
      </c>
      <c r="X99" s="33">
        <f xml:space="preserve"> IF($AF99="Company forecast",J99, IF($AF99="Ofwat forecast",Q99))</f>
        <v>1.5620356436671246</v>
      </c>
      <c r="Y99" s="33">
        <f t="shared" ref="Y99" si="121" xml:space="preserve"> IF($AF99="Company forecast",K99, IF($AF99="Ofwat forecast",R99))</f>
        <v>1.5620356436671246</v>
      </c>
      <c r="Z99" s="33">
        <f t="shared" ref="Z99" si="122" xml:space="preserve"> IF($AF99="Company forecast",L99, IF($AF99="Ofwat forecast",S99))</f>
        <v>1.5620356436671246</v>
      </c>
      <c r="AA99" s="33">
        <f t="shared" ref="AA99" si="123" xml:space="preserve"> IF($AF99="Company forecast",M99, IF($AF99="Ofwat forecast",T99))</f>
        <v>1.5620356436671246</v>
      </c>
      <c r="AB99" s="33">
        <f t="shared" ref="AB99" si="124" xml:space="preserve"> IF($AF99="Company forecast",N99, IF($AF99="Ofwat forecast",U99))</f>
        <v>1.5620356436671246</v>
      </c>
      <c r="AC99" s="33">
        <f t="shared" ref="AC99" si="125" xml:space="preserve"> IF($AF99="Company forecast",O99, IF($AF99="Ofwat forecast",V99))</f>
        <v>1.5620356436671246</v>
      </c>
      <c r="AD99" s="33">
        <f t="shared" ref="AD99" si="126" xml:space="preserve"> IF($AF99="Company forecast",P99, IF($AF99="Ofwat forecast",W99))</f>
        <v>1.5620356436671246</v>
      </c>
      <c r="AF99" s="35" t="s">
        <v>29</v>
      </c>
      <c r="AG99" s="5" t="s">
        <v>29</v>
      </c>
      <c r="AH99" s="13" t="str">
        <f t="shared" ref="AH99:AH110" si="127" xml:space="preserve"> IF(AF99=AG99, "OK", "error")</f>
        <v>OK</v>
      </c>
    </row>
    <row r="100" spans="1:46">
      <c r="B100" s="3" t="s">
        <v>19</v>
      </c>
      <c r="C100" s="78">
        <v>0.46262653348528526</v>
      </c>
      <c r="D100" s="78">
        <v>0.46216180016072866</v>
      </c>
      <c r="E100" s="78">
        <v>0.46194524399223508</v>
      </c>
      <c r="F100" s="78">
        <v>0.46123512899345009</v>
      </c>
      <c r="G100" s="78">
        <v>0.4606040380443851</v>
      </c>
      <c r="H100" s="78">
        <v>0.46032751892739221</v>
      </c>
      <c r="I100" s="78">
        <v>0.47755278758409381</v>
      </c>
      <c r="J100" s="95">
        <v>0.47724702281950637</v>
      </c>
      <c r="K100" s="95">
        <v>0.47700691121743755</v>
      </c>
      <c r="L100" s="95">
        <v>0.47673415200796548</v>
      </c>
      <c r="M100" s="95">
        <v>0.47647936350074588</v>
      </c>
      <c r="N100" s="95">
        <v>0.4762409351303023</v>
      </c>
      <c r="O100" s="95">
        <v>0.47592274110332056</v>
      </c>
      <c r="P100" s="100">
        <v>0.47566978296058932</v>
      </c>
      <c r="Q100" s="99">
        <f t="shared" ref="Q100:Q109" si="128">AVERAGE($G100:$I100)</f>
        <v>0.46616144818529043</v>
      </c>
      <c r="R100" s="99">
        <f t="shared" si="120"/>
        <v>0.46616144818529043</v>
      </c>
      <c r="S100" s="99">
        <f t="shared" si="120"/>
        <v>0.46616144818529043</v>
      </c>
      <c r="T100" s="99">
        <f t="shared" si="120"/>
        <v>0.46616144818529043</v>
      </c>
      <c r="U100" s="99">
        <f t="shared" si="120"/>
        <v>0.46616144818529043</v>
      </c>
      <c r="V100" s="99">
        <f t="shared" si="120"/>
        <v>0.46616144818529043</v>
      </c>
      <c r="W100" s="99">
        <f t="shared" si="120"/>
        <v>0.46616144818529043</v>
      </c>
      <c r="X100" s="33">
        <f t="shared" ref="X100:X109" si="129" xml:space="preserve"> IF($AF100="Company forecast",J100, IF($AF100="Ofwat forecast",Q100))</f>
        <v>0.46616144818529043</v>
      </c>
      <c r="Y100" s="33">
        <f t="shared" ref="Y100:Y109" si="130" xml:space="preserve"> IF($AF100="Company forecast",K100, IF($AF100="Ofwat forecast",R100))</f>
        <v>0.46616144818529043</v>
      </c>
      <c r="Z100" s="33">
        <f t="shared" ref="Z100:Z109" si="131" xml:space="preserve"> IF($AF100="Company forecast",L100, IF($AF100="Ofwat forecast",S100))</f>
        <v>0.46616144818529043</v>
      </c>
      <c r="AA100" s="33">
        <f t="shared" ref="AA100:AA109" si="132" xml:space="preserve"> IF($AF100="Company forecast",M100, IF($AF100="Ofwat forecast",T100))</f>
        <v>0.46616144818529043</v>
      </c>
      <c r="AB100" s="33">
        <f t="shared" ref="AB100:AB109" si="133" xml:space="preserve"> IF($AF100="Company forecast",N100, IF($AF100="Ofwat forecast",U100))</f>
        <v>0.46616144818529043</v>
      </c>
      <c r="AC100" s="33">
        <f t="shared" ref="AC100:AC109" si="134" xml:space="preserve"> IF($AF100="Company forecast",O100, IF($AF100="Ofwat forecast",V100))</f>
        <v>0.46616144818529043</v>
      </c>
      <c r="AD100" s="33">
        <f t="shared" ref="AD100:AD109" si="135" xml:space="preserve"> IF($AF100="Company forecast",P100, IF($AF100="Ofwat forecast",W100))</f>
        <v>0.46616144818529043</v>
      </c>
      <c r="AF100" s="35" t="s">
        <v>29</v>
      </c>
      <c r="AG100" s="5" t="s">
        <v>29</v>
      </c>
      <c r="AH100" s="13" t="str">
        <f t="shared" si="127"/>
        <v>OK</v>
      </c>
    </row>
    <row r="101" spans="1:46">
      <c r="B101" s="3" t="s">
        <v>20</v>
      </c>
      <c r="C101" s="78">
        <v>1.0830689463924623</v>
      </c>
      <c r="D101" s="78">
        <v>1.0815490469154139</v>
      </c>
      <c r="E101" s="78">
        <v>1.0780076388346527</v>
      </c>
      <c r="F101" s="78">
        <v>1.0772788496075478</v>
      </c>
      <c r="G101" s="78">
        <v>1.0766221454378444</v>
      </c>
      <c r="H101" s="78">
        <v>1.0870621742897415</v>
      </c>
      <c r="I101" s="78">
        <v>1.1544886797088145</v>
      </c>
      <c r="J101" s="95">
        <v>1.159939231441274</v>
      </c>
      <c r="K101" s="95">
        <v>1.1598172731062277</v>
      </c>
      <c r="L101" s="95">
        <v>1.1582152190424697</v>
      </c>
      <c r="M101" s="95">
        <v>1.1578133235066015</v>
      </c>
      <c r="N101" s="95">
        <v>1.1569890080738665</v>
      </c>
      <c r="O101" s="95">
        <v>1.1564490700983094</v>
      </c>
      <c r="P101" s="100">
        <v>1.155488338161325</v>
      </c>
      <c r="Q101" s="99">
        <f t="shared" si="128"/>
        <v>1.1060576664788</v>
      </c>
      <c r="R101" s="99">
        <f t="shared" si="120"/>
        <v>1.1060576664788</v>
      </c>
      <c r="S101" s="99">
        <f t="shared" si="120"/>
        <v>1.1060576664788</v>
      </c>
      <c r="T101" s="99">
        <f t="shared" si="120"/>
        <v>1.1060576664788</v>
      </c>
      <c r="U101" s="99">
        <f t="shared" si="120"/>
        <v>1.1060576664788</v>
      </c>
      <c r="V101" s="99">
        <f t="shared" si="120"/>
        <v>1.1060576664788</v>
      </c>
      <c r="W101" s="99">
        <f t="shared" si="120"/>
        <v>1.1060576664788</v>
      </c>
      <c r="X101" s="33">
        <f t="shared" si="129"/>
        <v>1.1060576664788</v>
      </c>
      <c r="Y101" s="33">
        <f t="shared" si="130"/>
        <v>1.1060576664788</v>
      </c>
      <c r="Z101" s="33">
        <f t="shared" si="131"/>
        <v>1.1060576664788</v>
      </c>
      <c r="AA101" s="33">
        <f t="shared" si="132"/>
        <v>1.1060576664788</v>
      </c>
      <c r="AB101" s="33">
        <f t="shared" si="133"/>
        <v>1.1060576664788</v>
      </c>
      <c r="AC101" s="33">
        <f t="shared" si="134"/>
        <v>1.1060576664788</v>
      </c>
      <c r="AD101" s="33">
        <f t="shared" si="135"/>
        <v>1.1060576664788</v>
      </c>
      <c r="AF101" s="35" t="s">
        <v>29</v>
      </c>
      <c r="AG101" s="5" t="s">
        <v>29</v>
      </c>
      <c r="AH101" s="13" t="str">
        <f t="shared" si="127"/>
        <v>OK</v>
      </c>
    </row>
    <row r="102" spans="1:46">
      <c r="B102" s="3" t="s">
        <v>21</v>
      </c>
      <c r="C102" s="78">
        <v>3.0252846651109033</v>
      </c>
      <c r="D102" s="78">
        <v>3.0134151280128472</v>
      </c>
      <c r="E102" s="78">
        <v>3.0277157811511293</v>
      </c>
      <c r="F102" s="78">
        <v>3.0183164309981301</v>
      </c>
      <c r="G102" s="78">
        <v>3.0273371571721595</v>
      </c>
      <c r="H102" s="78">
        <v>3.1645200547639574</v>
      </c>
      <c r="I102" s="78">
        <v>3.2915032283028456</v>
      </c>
      <c r="J102" s="95">
        <v>3.2823784547105106</v>
      </c>
      <c r="K102" s="95">
        <v>3.340810219528755</v>
      </c>
      <c r="L102" s="95">
        <v>3.398234969663541</v>
      </c>
      <c r="M102" s="95">
        <v>3.4526426216405235</v>
      </c>
      <c r="N102" s="95">
        <v>3.5083901807498878</v>
      </c>
      <c r="O102" s="95">
        <v>3.5627418874665078</v>
      </c>
      <c r="P102" s="100">
        <v>3.6168660996835444</v>
      </c>
      <c r="Q102" s="99">
        <f t="shared" si="128"/>
        <v>3.1611201467463208</v>
      </c>
      <c r="R102" s="99">
        <f t="shared" si="120"/>
        <v>3.1611201467463208</v>
      </c>
      <c r="S102" s="99">
        <f t="shared" si="120"/>
        <v>3.1611201467463208</v>
      </c>
      <c r="T102" s="99">
        <f t="shared" si="120"/>
        <v>3.1611201467463208</v>
      </c>
      <c r="U102" s="99">
        <f t="shared" si="120"/>
        <v>3.1611201467463208</v>
      </c>
      <c r="V102" s="99">
        <f t="shared" si="120"/>
        <v>3.1611201467463208</v>
      </c>
      <c r="W102" s="99">
        <f t="shared" si="120"/>
        <v>3.1611201467463208</v>
      </c>
      <c r="X102" s="33">
        <f t="shared" si="129"/>
        <v>3.1611201467463208</v>
      </c>
      <c r="Y102" s="33">
        <f t="shared" si="130"/>
        <v>3.1611201467463208</v>
      </c>
      <c r="Z102" s="33">
        <f t="shared" si="131"/>
        <v>3.1611201467463208</v>
      </c>
      <c r="AA102" s="33">
        <f t="shared" si="132"/>
        <v>3.1611201467463208</v>
      </c>
      <c r="AB102" s="33">
        <f t="shared" si="133"/>
        <v>3.1611201467463208</v>
      </c>
      <c r="AC102" s="33">
        <f t="shared" si="134"/>
        <v>3.1611201467463208</v>
      </c>
      <c r="AD102" s="33">
        <f t="shared" si="135"/>
        <v>3.1611201467463208</v>
      </c>
      <c r="AF102" s="35" t="s">
        <v>29</v>
      </c>
      <c r="AG102" s="5" t="s">
        <v>29</v>
      </c>
      <c r="AH102" s="13" t="str">
        <f t="shared" si="127"/>
        <v>OK</v>
      </c>
    </row>
    <row r="103" spans="1:46">
      <c r="B103" s="3" t="s">
        <v>67</v>
      </c>
      <c r="C103" s="85">
        <v>1.0716519884286384</v>
      </c>
      <c r="D103" s="85">
        <v>1.1991463850899597</v>
      </c>
      <c r="E103" s="85">
        <v>1.2035836445911228</v>
      </c>
      <c r="F103" s="85">
        <v>1.2263207845326276</v>
      </c>
      <c r="G103" s="85">
        <v>1.2495229696448424</v>
      </c>
      <c r="H103" s="85">
        <v>1.2806822023489546</v>
      </c>
      <c r="I103" s="85">
        <v>1.1152328586469844</v>
      </c>
      <c r="J103" s="95">
        <v>1.1129818018074347</v>
      </c>
      <c r="K103" s="95">
        <v>1.1107443530002021</v>
      </c>
      <c r="L103" s="95">
        <v>1.1085209127145588</v>
      </c>
      <c r="M103" s="95">
        <v>1.1063113498013979</v>
      </c>
      <c r="N103" s="95">
        <v>1.1040736554739818</v>
      </c>
      <c r="O103" s="95">
        <v>1.1018498408554105</v>
      </c>
      <c r="P103" s="95">
        <v>1.0996085619760885</v>
      </c>
      <c r="Q103" s="43">
        <f t="shared" si="128"/>
        <v>1.2151460102135938</v>
      </c>
      <c r="R103" s="43">
        <f t="shared" si="120"/>
        <v>1.2151460102135938</v>
      </c>
      <c r="S103" s="43">
        <f t="shared" si="120"/>
        <v>1.2151460102135938</v>
      </c>
      <c r="T103" s="43">
        <f t="shared" si="120"/>
        <v>1.2151460102135938</v>
      </c>
      <c r="U103" s="43">
        <f t="shared" si="120"/>
        <v>1.2151460102135938</v>
      </c>
      <c r="V103" s="43">
        <f t="shared" si="120"/>
        <v>1.2151460102135938</v>
      </c>
      <c r="W103" s="43">
        <f t="shared" si="120"/>
        <v>1.2151460102135938</v>
      </c>
      <c r="X103" s="33">
        <f t="shared" si="129"/>
        <v>1.2151460102135938</v>
      </c>
      <c r="Y103" s="33">
        <f t="shared" si="130"/>
        <v>1.2151460102135938</v>
      </c>
      <c r="Z103" s="33">
        <f t="shared" si="131"/>
        <v>1.2151460102135938</v>
      </c>
      <c r="AA103" s="33">
        <f t="shared" si="132"/>
        <v>1.2151460102135938</v>
      </c>
      <c r="AB103" s="33">
        <f t="shared" si="133"/>
        <v>1.2151460102135938</v>
      </c>
      <c r="AC103" s="33">
        <f t="shared" si="134"/>
        <v>1.2151460102135938</v>
      </c>
      <c r="AD103" s="33">
        <f t="shared" si="135"/>
        <v>1.2151460102135938</v>
      </c>
      <c r="AF103" s="35" t="s">
        <v>29</v>
      </c>
      <c r="AG103" s="5" t="s">
        <v>29</v>
      </c>
      <c r="AH103" s="13" t="str">
        <f t="shared" si="127"/>
        <v>OK</v>
      </c>
    </row>
    <row r="104" spans="1:46">
      <c r="B104" s="3" t="s">
        <v>22</v>
      </c>
      <c r="C104" s="78">
        <v>1.0716519884286384</v>
      </c>
      <c r="D104" s="78">
        <v>1.1991463850899597</v>
      </c>
      <c r="E104" s="78">
        <v>1.2035836445911228</v>
      </c>
      <c r="F104" s="78">
        <v>1.2263207845326276</v>
      </c>
      <c r="G104" s="78">
        <v>1.2495229696448424</v>
      </c>
      <c r="H104" s="78">
        <v>1.2806822023489546</v>
      </c>
      <c r="I104" s="78">
        <v>1.1152328586469844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99">
        <f t="shared" si="128"/>
        <v>1.2151460102135938</v>
      </c>
      <c r="R104" s="99">
        <f t="shared" si="120"/>
        <v>1.2151460102135938</v>
      </c>
      <c r="S104" s="99">
        <f t="shared" si="120"/>
        <v>1.2151460102135938</v>
      </c>
      <c r="T104" s="99">
        <f t="shared" si="120"/>
        <v>1.2151460102135938</v>
      </c>
      <c r="U104" s="99">
        <f t="shared" si="120"/>
        <v>1.2151460102135938</v>
      </c>
      <c r="V104" s="99">
        <f t="shared" si="120"/>
        <v>1.2151460102135938</v>
      </c>
      <c r="W104" s="99">
        <f t="shared" si="120"/>
        <v>1.2151460102135938</v>
      </c>
      <c r="X104" s="108">
        <f t="shared" si="129"/>
        <v>1.2151460102135938</v>
      </c>
      <c r="Y104" s="108">
        <f t="shared" si="130"/>
        <v>1.2151460102135938</v>
      </c>
      <c r="Z104" s="108">
        <f t="shared" si="131"/>
        <v>1.2151460102135938</v>
      </c>
      <c r="AA104" s="108">
        <f t="shared" si="132"/>
        <v>1.2151460102135938</v>
      </c>
      <c r="AB104" s="108">
        <f t="shared" si="133"/>
        <v>1.2151460102135938</v>
      </c>
      <c r="AC104" s="108">
        <f t="shared" si="134"/>
        <v>1.2151460102135938</v>
      </c>
      <c r="AD104" s="108">
        <f t="shared" si="135"/>
        <v>1.2151460102135938</v>
      </c>
      <c r="AF104" s="35" t="s">
        <v>29</v>
      </c>
      <c r="AG104" s="5" t="s">
        <v>29</v>
      </c>
      <c r="AH104" s="13" t="str">
        <f t="shared" si="127"/>
        <v>OK</v>
      </c>
    </row>
    <row r="105" spans="1:46">
      <c r="B105" s="3" t="s">
        <v>23</v>
      </c>
      <c r="C105" s="78">
        <v>2.4089927054778606</v>
      </c>
      <c r="D105" s="78">
        <v>2.4127842726691093</v>
      </c>
      <c r="E105" s="78">
        <v>2.4043275694219091</v>
      </c>
      <c r="F105" s="78">
        <v>2.3954851187898734</v>
      </c>
      <c r="G105" s="78">
        <v>2.3940784347675526</v>
      </c>
      <c r="H105" s="78">
        <v>2.4239699856498209</v>
      </c>
      <c r="I105" s="78">
        <v>2.410493119266055</v>
      </c>
      <c r="J105" s="95">
        <v>2.407699788341628</v>
      </c>
      <c r="K105" s="95">
        <v>2.402544064799498</v>
      </c>
      <c r="L105" s="95">
        <v>2.3967811646951773</v>
      </c>
      <c r="M105" s="95">
        <v>2.3912353308010657</v>
      </c>
      <c r="N105" s="95">
        <v>2.3852718435627898</v>
      </c>
      <c r="O105" s="95">
        <v>2.3792112676056338</v>
      </c>
      <c r="P105" s="100">
        <v>2.3733078694602034</v>
      </c>
      <c r="Q105" s="99">
        <f t="shared" si="128"/>
        <v>2.409513846561143</v>
      </c>
      <c r="R105" s="99">
        <f t="shared" si="120"/>
        <v>2.409513846561143</v>
      </c>
      <c r="S105" s="99">
        <f t="shared" si="120"/>
        <v>2.409513846561143</v>
      </c>
      <c r="T105" s="99">
        <f t="shared" si="120"/>
        <v>2.409513846561143</v>
      </c>
      <c r="U105" s="99">
        <f t="shared" si="120"/>
        <v>2.409513846561143</v>
      </c>
      <c r="V105" s="99">
        <f t="shared" si="120"/>
        <v>2.409513846561143</v>
      </c>
      <c r="W105" s="99">
        <f t="shared" si="120"/>
        <v>2.409513846561143</v>
      </c>
      <c r="X105" s="33">
        <f t="shared" si="129"/>
        <v>2.409513846561143</v>
      </c>
      <c r="Y105" s="33">
        <f t="shared" si="130"/>
        <v>2.409513846561143</v>
      </c>
      <c r="Z105" s="33">
        <f t="shared" si="131"/>
        <v>2.409513846561143</v>
      </c>
      <c r="AA105" s="33">
        <f t="shared" si="132"/>
        <v>2.409513846561143</v>
      </c>
      <c r="AB105" s="33">
        <f t="shared" si="133"/>
        <v>2.409513846561143</v>
      </c>
      <c r="AC105" s="33">
        <f t="shared" si="134"/>
        <v>2.409513846561143</v>
      </c>
      <c r="AD105" s="33">
        <f t="shared" si="135"/>
        <v>2.409513846561143</v>
      </c>
      <c r="AF105" s="35" t="s">
        <v>29</v>
      </c>
      <c r="AG105" s="5" t="s">
        <v>29</v>
      </c>
      <c r="AH105" s="13" t="str">
        <f t="shared" si="127"/>
        <v>OK</v>
      </c>
    </row>
    <row r="106" spans="1:46">
      <c r="B106" s="3" t="s">
        <v>24</v>
      </c>
      <c r="C106" s="78">
        <v>1.1991388692910561</v>
      </c>
      <c r="D106" s="78">
        <v>1.1990134479504972</v>
      </c>
      <c r="E106" s="78">
        <v>1.2000083495473637</v>
      </c>
      <c r="F106" s="78">
        <v>1.2003450381917939</v>
      </c>
      <c r="G106" s="78">
        <v>1.2268421880466513</v>
      </c>
      <c r="H106" s="78">
        <v>1.2732404630012066</v>
      </c>
      <c r="I106" s="78">
        <v>1.2884905720063431</v>
      </c>
      <c r="J106" s="95">
        <v>1.2926696957498234</v>
      </c>
      <c r="K106" s="95">
        <v>1.2982475300748622</v>
      </c>
      <c r="L106" s="95">
        <v>1.303814638397772</v>
      </c>
      <c r="M106" s="95">
        <v>1.3093938935138572</v>
      </c>
      <c r="N106" s="95">
        <v>1.3150459595801856</v>
      </c>
      <c r="O106" s="95">
        <v>1.3206950443516385</v>
      </c>
      <c r="P106" s="100">
        <v>1.3263630741144181</v>
      </c>
      <c r="Q106" s="99">
        <f t="shared" si="128"/>
        <v>1.262857741018067</v>
      </c>
      <c r="R106" s="99">
        <f t="shared" si="120"/>
        <v>1.262857741018067</v>
      </c>
      <c r="S106" s="99">
        <f t="shared" si="120"/>
        <v>1.262857741018067</v>
      </c>
      <c r="T106" s="99">
        <f t="shared" si="120"/>
        <v>1.262857741018067</v>
      </c>
      <c r="U106" s="99">
        <f t="shared" si="120"/>
        <v>1.262857741018067</v>
      </c>
      <c r="V106" s="99">
        <f t="shared" si="120"/>
        <v>1.262857741018067</v>
      </c>
      <c r="W106" s="99">
        <f t="shared" si="120"/>
        <v>1.262857741018067</v>
      </c>
      <c r="X106" s="33">
        <f t="shared" si="129"/>
        <v>1.262857741018067</v>
      </c>
      <c r="Y106" s="33">
        <f t="shared" si="130"/>
        <v>1.262857741018067</v>
      </c>
      <c r="Z106" s="33">
        <f t="shared" si="131"/>
        <v>1.262857741018067</v>
      </c>
      <c r="AA106" s="33">
        <f t="shared" si="132"/>
        <v>1.262857741018067</v>
      </c>
      <c r="AB106" s="33">
        <f t="shared" si="133"/>
        <v>1.262857741018067</v>
      </c>
      <c r="AC106" s="33">
        <f t="shared" si="134"/>
        <v>1.262857741018067</v>
      </c>
      <c r="AD106" s="33">
        <f t="shared" si="135"/>
        <v>1.262857741018067</v>
      </c>
      <c r="AF106" s="35" t="s">
        <v>29</v>
      </c>
      <c r="AG106" s="5" t="s">
        <v>29</v>
      </c>
      <c r="AH106" s="13" t="str">
        <f t="shared" si="127"/>
        <v>OK</v>
      </c>
    </row>
    <row r="107" spans="1:46">
      <c r="B107" s="3" t="s">
        <v>25</v>
      </c>
      <c r="C107" s="78">
        <v>1.4201562264108745</v>
      </c>
      <c r="D107" s="78">
        <v>1.5639421655013088</v>
      </c>
      <c r="E107" s="78">
        <v>1.5651760506436649</v>
      </c>
      <c r="F107" s="78">
        <v>1.6151943757467975</v>
      </c>
      <c r="G107" s="78">
        <v>1.6277856988310746</v>
      </c>
      <c r="H107" s="78">
        <v>1.7045281503938425</v>
      </c>
      <c r="I107" s="78">
        <v>1.6719525648097078</v>
      </c>
      <c r="J107" s="95">
        <v>1.6782874281154556</v>
      </c>
      <c r="K107" s="95">
        <v>1.6876492711450297</v>
      </c>
      <c r="L107" s="95">
        <v>1.685442795333808</v>
      </c>
      <c r="M107" s="95">
        <v>1.7128848097462372</v>
      </c>
      <c r="N107" s="95">
        <v>1.7226219678386481</v>
      </c>
      <c r="O107" s="95">
        <v>1.7212356892285101</v>
      </c>
      <c r="P107" s="100">
        <v>1.7193867860534526</v>
      </c>
      <c r="Q107" s="99">
        <f t="shared" si="128"/>
        <v>1.6680888046782083</v>
      </c>
      <c r="R107" s="99">
        <f t="shared" si="120"/>
        <v>1.6680888046782083</v>
      </c>
      <c r="S107" s="99">
        <f t="shared" si="120"/>
        <v>1.6680888046782083</v>
      </c>
      <c r="T107" s="99">
        <f t="shared" si="120"/>
        <v>1.6680888046782083</v>
      </c>
      <c r="U107" s="99">
        <f t="shared" si="120"/>
        <v>1.6680888046782083</v>
      </c>
      <c r="V107" s="99">
        <f t="shared" si="120"/>
        <v>1.6680888046782083</v>
      </c>
      <c r="W107" s="99">
        <f t="shared" si="120"/>
        <v>1.6680888046782083</v>
      </c>
      <c r="X107" s="33">
        <f t="shared" si="129"/>
        <v>1.6680888046782083</v>
      </c>
      <c r="Y107" s="33">
        <f t="shared" si="130"/>
        <v>1.6680888046782083</v>
      </c>
      <c r="Z107" s="33">
        <f t="shared" si="131"/>
        <v>1.6680888046782083</v>
      </c>
      <c r="AA107" s="33">
        <f t="shared" si="132"/>
        <v>1.6680888046782083</v>
      </c>
      <c r="AB107" s="33">
        <f t="shared" si="133"/>
        <v>1.6680888046782083</v>
      </c>
      <c r="AC107" s="33">
        <f t="shared" si="134"/>
        <v>1.6680888046782083</v>
      </c>
      <c r="AD107" s="33">
        <f t="shared" si="135"/>
        <v>1.6680888046782083</v>
      </c>
      <c r="AF107" s="35" t="s">
        <v>29</v>
      </c>
      <c r="AG107" s="5" t="s">
        <v>29</v>
      </c>
      <c r="AH107" s="13" t="str">
        <f t="shared" si="127"/>
        <v>OK</v>
      </c>
    </row>
    <row r="108" spans="1:46">
      <c r="B108" s="3" t="s">
        <v>26</v>
      </c>
      <c r="C108" s="78">
        <v>1.3893782081194588</v>
      </c>
      <c r="D108" s="78">
        <v>1.3835445968628812</v>
      </c>
      <c r="E108" s="78">
        <v>1.3830927439109388</v>
      </c>
      <c r="F108" s="78">
        <v>1.383478185545578</v>
      </c>
      <c r="G108" s="78">
        <v>1.3810895681484257</v>
      </c>
      <c r="H108" s="78">
        <v>1.4097447430311225</v>
      </c>
      <c r="I108" s="78">
        <v>1.3949638412236176</v>
      </c>
      <c r="J108" s="95">
        <v>1.3920860995971693</v>
      </c>
      <c r="K108" s="95">
        <v>1.3895072166295055</v>
      </c>
      <c r="L108" s="95">
        <v>1.3865226935886472</v>
      </c>
      <c r="M108" s="95">
        <v>1.3836599970354444</v>
      </c>
      <c r="N108" s="95">
        <v>1.3805703463654626</v>
      </c>
      <c r="O108" s="95">
        <v>1.377712495559605</v>
      </c>
      <c r="P108" s="100">
        <v>1.3748002836823725</v>
      </c>
      <c r="Q108" s="99">
        <f t="shared" si="128"/>
        <v>1.3952660508010553</v>
      </c>
      <c r="R108" s="99">
        <f t="shared" si="120"/>
        <v>1.3952660508010553</v>
      </c>
      <c r="S108" s="99">
        <f t="shared" si="120"/>
        <v>1.3952660508010553</v>
      </c>
      <c r="T108" s="99">
        <f t="shared" si="120"/>
        <v>1.3952660508010553</v>
      </c>
      <c r="U108" s="99">
        <f t="shared" si="120"/>
        <v>1.3952660508010553</v>
      </c>
      <c r="V108" s="99">
        <f t="shared" si="120"/>
        <v>1.3952660508010553</v>
      </c>
      <c r="W108" s="99">
        <f t="shared" si="120"/>
        <v>1.3952660508010553</v>
      </c>
      <c r="X108" s="33">
        <f t="shared" si="129"/>
        <v>1.3952660508010553</v>
      </c>
      <c r="Y108" s="33">
        <f t="shared" si="130"/>
        <v>1.3952660508010553</v>
      </c>
      <c r="Z108" s="33">
        <f t="shared" si="131"/>
        <v>1.3952660508010553</v>
      </c>
      <c r="AA108" s="33">
        <f t="shared" si="132"/>
        <v>1.3952660508010553</v>
      </c>
      <c r="AB108" s="33">
        <f t="shared" si="133"/>
        <v>1.3952660508010553</v>
      </c>
      <c r="AC108" s="33">
        <f t="shared" si="134"/>
        <v>1.3952660508010553</v>
      </c>
      <c r="AD108" s="33">
        <f t="shared" si="135"/>
        <v>1.3952660508010553</v>
      </c>
      <c r="AF108" s="35" t="s">
        <v>29</v>
      </c>
      <c r="AG108" s="5" t="s">
        <v>29</v>
      </c>
      <c r="AH108" s="13" t="str">
        <f t="shared" si="127"/>
        <v>OK</v>
      </c>
    </row>
    <row r="109" spans="1:46">
      <c r="B109" s="3" t="s">
        <v>27</v>
      </c>
      <c r="C109" s="78">
        <v>1.2732463835454351</v>
      </c>
      <c r="D109" s="78">
        <v>1.2717888854466439</v>
      </c>
      <c r="E109" s="78">
        <v>1.2783744559053685</v>
      </c>
      <c r="F109" s="78">
        <v>1.2908014935971468</v>
      </c>
      <c r="G109" s="78">
        <v>1.2915101121383303</v>
      </c>
      <c r="H109" s="78">
        <v>1.3355912198987723</v>
      </c>
      <c r="I109" s="78">
        <v>1.3397749885198225</v>
      </c>
      <c r="J109" s="95">
        <v>1.3385456491818322</v>
      </c>
      <c r="K109" s="95">
        <v>1.337318563789152</v>
      </c>
      <c r="L109" s="95">
        <v>1.336144716253864</v>
      </c>
      <c r="M109" s="95">
        <v>1.3349983794398581</v>
      </c>
      <c r="N109" s="95">
        <v>1.3339048272183487</v>
      </c>
      <c r="O109" s="95">
        <v>1.3327369623144272</v>
      </c>
      <c r="P109" s="100">
        <v>1.3336946599726152</v>
      </c>
      <c r="Q109" s="99">
        <f t="shared" si="128"/>
        <v>1.3222921068523084</v>
      </c>
      <c r="R109" s="99">
        <f t="shared" si="120"/>
        <v>1.3222921068523084</v>
      </c>
      <c r="S109" s="99">
        <f t="shared" si="120"/>
        <v>1.3222921068523084</v>
      </c>
      <c r="T109" s="99">
        <f t="shared" si="120"/>
        <v>1.3222921068523084</v>
      </c>
      <c r="U109" s="99">
        <f t="shared" si="120"/>
        <v>1.3222921068523084</v>
      </c>
      <c r="V109" s="99">
        <f t="shared" si="120"/>
        <v>1.3222921068523084</v>
      </c>
      <c r="W109" s="99">
        <f t="shared" si="120"/>
        <v>1.3222921068523084</v>
      </c>
      <c r="X109" s="33">
        <f t="shared" si="129"/>
        <v>1.3222921068523084</v>
      </c>
      <c r="Y109" s="33">
        <f t="shared" si="130"/>
        <v>1.3222921068523084</v>
      </c>
      <c r="Z109" s="33">
        <f t="shared" si="131"/>
        <v>1.3222921068523084</v>
      </c>
      <c r="AA109" s="33">
        <f t="shared" si="132"/>
        <v>1.3222921068523084</v>
      </c>
      <c r="AB109" s="33">
        <f t="shared" si="133"/>
        <v>1.3222921068523084</v>
      </c>
      <c r="AC109" s="33">
        <f t="shared" si="134"/>
        <v>1.3222921068523084</v>
      </c>
      <c r="AD109" s="33">
        <f t="shared" si="135"/>
        <v>1.3222921068523084</v>
      </c>
      <c r="AF109" s="35" t="s">
        <v>29</v>
      </c>
      <c r="AG109" s="5" t="s">
        <v>29</v>
      </c>
      <c r="AH109" s="13" t="str">
        <f t="shared" si="127"/>
        <v>OK</v>
      </c>
    </row>
    <row r="110" spans="1:46">
      <c r="B110" s="83" t="s">
        <v>31</v>
      </c>
      <c r="C110" s="84">
        <f t="shared" ref="C110:W110" si="136">SUM(C99:C109)</f>
        <v>15.933062198562054</v>
      </c>
      <c r="D110" s="84">
        <f t="shared" si="136"/>
        <v>16.314770102617988</v>
      </c>
      <c r="E110" s="84">
        <f t="shared" si="136"/>
        <v>16.33221780997615</v>
      </c>
      <c r="F110" s="84">
        <f t="shared" si="136"/>
        <v>16.42455027888159</v>
      </c>
      <c r="G110" s="84">
        <f t="shared" si="136"/>
        <v>16.542213206499781</v>
      </c>
      <c r="H110" s="84">
        <f t="shared" si="136"/>
        <v>17.001212228807823</v>
      </c>
      <c r="I110" s="84">
        <f t="shared" si="136"/>
        <v>16.807630990938907</v>
      </c>
      <c r="J110" s="39">
        <f t="shared" si="136"/>
        <v>15.692056081021907</v>
      </c>
      <c r="K110" s="39">
        <f t="shared" si="136"/>
        <v>15.756060808600774</v>
      </c>
      <c r="L110" s="39">
        <f t="shared" si="136"/>
        <v>15.801287356000254</v>
      </c>
      <c r="M110" s="39">
        <f t="shared" si="136"/>
        <v>15.87480588787249</v>
      </c>
      <c r="N110" s="39">
        <f t="shared" si="136"/>
        <v>15.930943751389131</v>
      </c>
      <c r="O110" s="39">
        <f t="shared" si="136"/>
        <v>15.976204365770661</v>
      </c>
      <c r="P110" s="39">
        <f t="shared" si="136"/>
        <v>16.020695416637341</v>
      </c>
      <c r="Q110" s="98">
        <f t="shared" si="136"/>
        <v>16.783685475415506</v>
      </c>
      <c r="R110" s="98">
        <f t="shared" si="136"/>
        <v>16.783685475415506</v>
      </c>
      <c r="S110" s="98">
        <f t="shared" si="136"/>
        <v>16.783685475415506</v>
      </c>
      <c r="T110" s="98">
        <f t="shared" si="136"/>
        <v>16.783685475415506</v>
      </c>
      <c r="U110" s="98">
        <f t="shared" si="136"/>
        <v>16.783685475415506</v>
      </c>
      <c r="V110" s="98">
        <f t="shared" si="136"/>
        <v>16.783685475415506</v>
      </c>
      <c r="W110" s="98">
        <f t="shared" si="136"/>
        <v>16.783685475415506</v>
      </c>
      <c r="X110" s="109">
        <f xml:space="preserve"> IF($AF110="Company forecast",#REF!, IF($AF110="Ofwat forecast",Q110))</f>
        <v>16.783685475415506</v>
      </c>
      <c r="Y110" s="109">
        <f xml:space="preserve"> IF($AF110="Company forecast",#REF!, IF($AF110="Ofwat forecast",R110))</f>
        <v>16.783685475415506</v>
      </c>
      <c r="Z110" s="109">
        <f xml:space="preserve"> IF($AF110="Company forecast",#REF!, IF($AF110="Ofwat forecast",S110))</f>
        <v>16.783685475415506</v>
      </c>
      <c r="AA110" s="109">
        <f xml:space="preserve"> IF($AF110="Company forecast",#REF!, IF($AF110="Ofwat forecast",T110))</f>
        <v>16.783685475415506</v>
      </c>
      <c r="AB110" s="109">
        <f xml:space="preserve"> IF($AF110="Company forecast",#REF!, IF($AF110="Ofwat forecast",U110))</f>
        <v>16.783685475415506</v>
      </c>
      <c r="AC110" s="109">
        <f xml:space="preserve"> IF($AF110="Company forecast",#REF!, IF($AF110="Ofwat forecast",V110))</f>
        <v>16.783685475415506</v>
      </c>
      <c r="AD110" s="109">
        <f xml:space="preserve"> IF($AF110="Company forecast",#REF!, IF($AF110="Ofwat forecast",W110))</f>
        <v>16.783685475415506</v>
      </c>
      <c r="AF110" s="35" t="s">
        <v>29</v>
      </c>
      <c r="AG110" s="5" t="s">
        <v>29</v>
      </c>
      <c r="AH110" s="13" t="str">
        <f t="shared" si="127"/>
        <v>OK</v>
      </c>
    </row>
    <row r="111" spans="1:46">
      <c r="B111" s="76"/>
    </row>
    <row r="112" spans="1:46" s="59" customFormat="1">
      <c r="A112" s="58" t="s">
        <v>57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1"/>
    </row>
    <row r="113" spans="1:34">
      <c r="A113" s="71"/>
    </row>
    <row r="114" spans="1:34">
      <c r="B114" s="75" t="s">
        <v>48</v>
      </c>
      <c r="C114" s="17" t="s">
        <v>28</v>
      </c>
      <c r="D114" s="19"/>
      <c r="E114" s="19"/>
      <c r="F114" s="19"/>
      <c r="G114" s="19"/>
      <c r="H114" s="19"/>
      <c r="I114" s="20"/>
      <c r="J114" s="28" t="s">
        <v>32</v>
      </c>
      <c r="K114" s="29"/>
      <c r="L114" s="29"/>
      <c r="M114" s="29"/>
      <c r="N114" s="29"/>
      <c r="O114" s="29"/>
      <c r="P114" s="30"/>
      <c r="Q114" s="7" t="s">
        <v>69</v>
      </c>
      <c r="R114" s="8"/>
      <c r="S114" s="8"/>
      <c r="T114" s="8"/>
      <c r="U114" s="8"/>
      <c r="V114" s="8"/>
      <c r="W114" s="9"/>
      <c r="X114" s="11" t="s">
        <v>0</v>
      </c>
      <c r="Y114" s="63"/>
      <c r="Z114" s="63"/>
      <c r="AA114" s="63"/>
      <c r="AB114" s="63"/>
      <c r="AC114" s="63"/>
      <c r="AD114" s="64"/>
      <c r="AF114" s="155" t="s">
        <v>0</v>
      </c>
      <c r="AG114" s="155" t="s">
        <v>34</v>
      </c>
      <c r="AH114" s="155" t="s">
        <v>30</v>
      </c>
    </row>
    <row r="115" spans="1:34">
      <c r="B115" s="51"/>
      <c r="C115" s="22" t="s">
        <v>5</v>
      </c>
      <c r="D115" s="22" t="s">
        <v>6</v>
      </c>
      <c r="E115" s="22" t="s">
        <v>7</v>
      </c>
      <c r="F115" s="22" t="s">
        <v>8</v>
      </c>
      <c r="G115" s="22" t="s">
        <v>9</v>
      </c>
      <c r="H115" s="22" t="s">
        <v>10</v>
      </c>
      <c r="I115" s="22" t="s">
        <v>11</v>
      </c>
      <c r="J115" s="31" t="s">
        <v>12</v>
      </c>
      <c r="K115" s="31" t="s">
        <v>13</v>
      </c>
      <c r="L115" s="31" t="s">
        <v>14</v>
      </c>
      <c r="M115" s="31" t="s">
        <v>15</v>
      </c>
      <c r="N115" s="31" t="s">
        <v>16</v>
      </c>
      <c r="O115" s="31" t="s">
        <v>17</v>
      </c>
      <c r="P115" s="31" t="s">
        <v>18</v>
      </c>
      <c r="Q115" s="23" t="s">
        <v>12</v>
      </c>
      <c r="R115" s="23" t="s">
        <v>13</v>
      </c>
      <c r="S115" s="23" t="s">
        <v>14</v>
      </c>
      <c r="T115" s="23" t="s">
        <v>15</v>
      </c>
      <c r="U115" s="23" t="s">
        <v>16</v>
      </c>
      <c r="V115" s="23" t="s">
        <v>17</v>
      </c>
      <c r="W115" s="23" t="s">
        <v>18</v>
      </c>
      <c r="X115" s="24" t="s">
        <v>12</v>
      </c>
      <c r="Y115" s="24" t="s">
        <v>13</v>
      </c>
      <c r="Z115" s="24" t="s">
        <v>14</v>
      </c>
      <c r="AA115" s="24" t="s">
        <v>15</v>
      </c>
      <c r="AB115" s="24" t="s">
        <v>16</v>
      </c>
      <c r="AC115" s="24" t="s">
        <v>17</v>
      </c>
      <c r="AD115" s="24" t="s">
        <v>18</v>
      </c>
      <c r="AF115" s="155"/>
      <c r="AG115" s="155"/>
      <c r="AH115" s="155"/>
    </row>
    <row r="116" spans="1:34">
      <c r="B116" s="77"/>
      <c r="C116" s="25">
        <v>1</v>
      </c>
      <c r="D116" s="25">
        <v>2</v>
      </c>
      <c r="E116" s="25">
        <v>3</v>
      </c>
      <c r="F116" s="25">
        <v>4</v>
      </c>
      <c r="G116" s="25">
        <v>5</v>
      </c>
      <c r="H116" s="25">
        <v>6</v>
      </c>
      <c r="I116" s="25">
        <v>7</v>
      </c>
      <c r="J116" s="32">
        <v>8</v>
      </c>
      <c r="K116" s="32">
        <v>9</v>
      </c>
      <c r="L116" s="32">
        <v>10</v>
      </c>
      <c r="M116" s="32">
        <v>11</v>
      </c>
      <c r="N116" s="32">
        <v>12</v>
      </c>
      <c r="O116" s="32">
        <v>13</v>
      </c>
      <c r="P116" s="32">
        <v>14</v>
      </c>
      <c r="Q116" s="26">
        <v>8</v>
      </c>
      <c r="R116" s="26">
        <v>9</v>
      </c>
      <c r="S116" s="26">
        <v>10</v>
      </c>
      <c r="T116" s="26">
        <v>11</v>
      </c>
      <c r="U116" s="26">
        <v>12</v>
      </c>
      <c r="V116" s="26">
        <v>13</v>
      </c>
      <c r="W116" s="26">
        <v>14</v>
      </c>
      <c r="X116" s="27">
        <v>8</v>
      </c>
      <c r="Y116" s="27">
        <v>9</v>
      </c>
      <c r="Z116" s="27">
        <v>10</v>
      </c>
      <c r="AA116" s="27">
        <v>11</v>
      </c>
      <c r="AB116" s="27">
        <v>12</v>
      </c>
      <c r="AC116" s="27">
        <v>13</v>
      </c>
      <c r="AD116" s="27">
        <v>14</v>
      </c>
      <c r="AF116" s="66"/>
      <c r="AG116" s="66"/>
      <c r="AH116" s="66"/>
    </row>
    <row r="117" spans="1:34">
      <c r="B117" s="3" t="s">
        <v>4</v>
      </c>
      <c r="C117" s="78">
        <v>5.2606687151998619</v>
      </c>
      <c r="D117" s="79">
        <v>5.2985105398418346</v>
      </c>
      <c r="E117" s="79">
        <v>5.3957998068182507</v>
      </c>
      <c r="F117" s="79">
        <v>5.8023342260300463</v>
      </c>
      <c r="G117" s="79">
        <v>5.4924860132073494</v>
      </c>
      <c r="H117" s="79">
        <v>5.3614477717711742</v>
      </c>
      <c r="I117" s="79">
        <v>5.4131394964899773</v>
      </c>
      <c r="J117" s="96">
        <v>5.4658739212850458</v>
      </c>
      <c r="K117" s="96">
        <v>5.3616336176942694</v>
      </c>
      <c r="L117" s="96">
        <v>5.3112844033925235</v>
      </c>
      <c r="M117" s="96">
        <v>5.2772205879637459</v>
      </c>
      <c r="N117" s="96">
        <v>5.1607901088423755</v>
      </c>
      <c r="O117" s="96">
        <v>5.0989243240705955</v>
      </c>
      <c r="P117" s="96">
        <v>5.0340330544869891</v>
      </c>
      <c r="Q117" s="47">
        <f>AVERAGE($G117:$I117)</f>
        <v>5.4223577604894997</v>
      </c>
      <c r="R117" s="47">
        <f t="shared" ref="R117:W127" si="137">AVERAGE($G117:$I117)</f>
        <v>5.4223577604894997</v>
      </c>
      <c r="S117" s="47">
        <f t="shared" si="137"/>
        <v>5.4223577604894997</v>
      </c>
      <c r="T117" s="47">
        <f t="shared" si="137"/>
        <v>5.4223577604894997</v>
      </c>
      <c r="U117" s="47">
        <f t="shared" si="137"/>
        <v>5.4223577604894997</v>
      </c>
      <c r="V117" s="47">
        <f t="shared" si="137"/>
        <v>5.4223577604894997</v>
      </c>
      <c r="W117" s="47">
        <f t="shared" si="137"/>
        <v>5.4223577604894997</v>
      </c>
      <c r="X117" s="113">
        <f xml:space="preserve"> IF($AF117="Company forecast",J117, IF($AF117="Ofwat forecast",Q117))</f>
        <v>5.4223577604894997</v>
      </c>
      <c r="Y117" s="113">
        <f t="shared" ref="Y117" si="138" xml:space="preserve"> IF($AF117="Company forecast",K117, IF($AF117="Ofwat forecast",R117))</f>
        <v>5.4223577604894997</v>
      </c>
      <c r="Z117" s="113">
        <f t="shared" ref="Z117" si="139" xml:space="preserve"> IF($AF117="Company forecast",L117, IF($AF117="Ofwat forecast",S117))</f>
        <v>5.4223577604894997</v>
      </c>
      <c r="AA117" s="113">
        <f t="shared" ref="AA117" si="140" xml:space="preserve"> IF($AF117="Company forecast",M117, IF($AF117="Ofwat forecast",T117))</f>
        <v>5.4223577604894997</v>
      </c>
      <c r="AB117" s="113">
        <f t="shared" ref="AB117" si="141" xml:space="preserve"> IF($AF117="Company forecast",N117, IF($AF117="Ofwat forecast",U117))</f>
        <v>5.4223577604894997</v>
      </c>
      <c r="AC117" s="113">
        <f t="shared" ref="AC117" si="142" xml:space="preserve"> IF($AF117="Company forecast",O117, IF($AF117="Ofwat forecast",V117))</f>
        <v>5.4223577604894997</v>
      </c>
      <c r="AD117" s="113">
        <f t="shared" ref="AD117" si="143" xml:space="preserve"> IF($AF117="Company forecast",P117, IF($AF117="Ofwat forecast",W117))</f>
        <v>5.4223577604894997</v>
      </c>
      <c r="AF117" s="35" t="s">
        <v>29</v>
      </c>
      <c r="AG117" s="5" t="s">
        <v>29</v>
      </c>
      <c r="AH117" s="13" t="str">
        <f t="shared" ref="AH117:AH128" si="144" xml:space="preserve"> IF(AF117=AG117, "OK", "error")</f>
        <v>OK</v>
      </c>
    </row>
    <row r="118" spans="1:34">
      <c r="B118" s="3" t="s">
        <v>19</v>
      </c>
      <c r="C118" s="79">
        <v>2.5896613641270294</v>
      </c>
      <c r="D118" s="79">
        <v>2.5514133466550102</v>
      </c>
      <c r="E118" s="79">
        <v>2.623383422097104</v>
      </c>
      <c r="F118" s="79">
        <v>2.4622941192173191</v>
      </c>
      <c r="G118" s="79">
        <v>2.5516960090289924</v>
      </c>
      <c r="H118" s="79">
        <v>2.6052419876573074</v>
      </c>
      <c r="I118" s="79">
        <v>2.5737753765369282</v>
      </c>
      <c r="J118" s="96">
        <v>2.5749296704157136</v>
      </c>
      <c r="K118" s="96">
        <v>2.5755225274816929</v>
      </c>
      <c r="L118" s="96">
        <v>2.5766871165644174</v>
      </c>
      <c r="M118" s="96">
        <v>2.5770646738831804</v>
      </c>
      <c r="N118" s="96">
        <v>2.5783332604990603</v>
      </c>
      <c r="O118" s="96">
        <v>2.5789770999000567</v>
      </c>
      <c r="P118" s="96">
        <v>2.5799063325464688</v>
      </c>
      <c r="Q118" s="47">
        <f t="shared" ref="Q118:Q127" si="145">AVERAGE($G118:$I118)</f>
        <v>2.576904457741076</v>
      </c>
      <c r="R118" s="47">
        <f t="shared" si="137"/>
        <v>2.576904457741076</v>
      </c>
      <c r="S118" s="47">
        <f t="shared" si="137"/>
        <v>2.576904457741076</v>
      </c>
      <c r="T118" s="47">
        <f t="shared" si="137"/>
        <v>2.576904457741076</v>
      </c>
      <c r="U118" s="47">
        <f t="shared" si="137"/>
        <v>2.576904457741076</v>
      </c>
      <c r="V118" s="47">
        <f t="shared" si="137"/>
        <v>2.576904457741076</v>
      </c>
      <c r="W118" s="47">
        <f t="shared" si="137"/>
        <v>2.576904457741076</v>
      </c>
      <c r="X118" s="113">
        <f t="shared" ref="X118:X127" si="146" xml:space="preserve"> IF($AF118="Company forecast",J118, IF($AF118="Ofwat forecast",Q118))</f>
        <v>2.576904457741076</v>
      </c>
      <c r="Y118" s="113">
        <f t="shared" ref="Y118:Y127" si="147" xml:space="preserve"> IF($AF118="Company forecast",K118, IF($AF118="Ofwat forecast",R118))</f>
        <v>2.576904457741076</v>
      </c>
      <c r="Z118" s="113">
        <f t="shared" ref="Z118:Z127" si="148" xml:space="preserve"> IF($AF118="Company forecast",L118, IF($AF118="Ofwat forecast",S118))</f>
        <v>2.576904457741076</v>
      </c>
      <c r="AA118" s="113">
        <f t="shared" ref="AA118:AA127" si="149" xml:space="preserve"> IF($AF118="Company forecast",M118, IF($AF118="Ofwat forecast",T118))</f>
        <v>2.576904457741076</v>
      </c>
      <c r="AB118" s="113">
        <f t="shared" ref="AB118:AB127" si="150" xml:space="preserve"> IF($AF118="Company forecast",N118, IF($AF118="Ofwat forecast",U118))</f>
        <v>2.576904457741076</v>
      </c>
      <c r="AC118" s="113">
        <f t="shared" ref="AC118:AC127" si="151" xml:space="preserve"> IF($AF118="Company forecast",O118, IF($AF118="Ofwat forecast",V118))</f>
        <v>2.576904457741076</v>
      </c>
      <c r="AD118" s="113">
        <f t="shared" ref="AD118:AD127" si="152" xml:space="preserve"> IF($AF118="Company forecast",P118, IF($AF118="Ofwat forecast",W118))</f>
        <v>2.576904457741076</v>
      </c>
      <c r="AF118" s="35" t="s">
        <v>29</v>
      </c>
      <c r="AG118" s="5" t="s">
        <v>29</v>
      </c>
      <c r="AH118" s="13" t="str">
        <f t="shared" si="144"/>
        <v>OK</v>
      </c>
    </row>
    <row r="119" spans="1:34">
      <c r="B119" s="3" t="s">
        <v>20</v>
      </c>
      <c r="C119" s="79">
        <v>1.4242900895953765</v>
      </c>
      <c r="D119" s="79">
        <v>1.407857784037186</v>
      </c>
      <c r="E119" s="79">
        <v>1.4735636019048211</v>
      </c>
      <c r="F119" s="79">
        <v>1.4432281176858406</v>
      </c>
      <c r="G119" s="79">
        <v>1.455515539605825</v>
      </c>
      <c r="H119" s="79">
        <v>1.4217100889986061</v>
      </c>
      <c r="I119" s="79">
        <v>1.3858741204247618</v>
      </c>
      <c r="J119" s="96">
        <v>1.3474594901005048</v>
      </c>
      <c r="K119" s="96">
        <v>1.3361455180614241</v>
      </c>
      <c r="L119" s="96">
        <v>1.3203915885546398</v>
      </c>
      <c r="M119" s="96">
        <v>1.3184281842275234</v>
      </c>
      <c r="N119" s="96">
        <v>1.3153077802773778</v>
      </c>
      <c r="O119" s="96">
        <v>1.339786964420612</v>
      </c>
      <c r="P119" s="96">
        <v>1.3379371274901888</v>
      </c>
      <c r="Q119" s="47">
        <f t="shared" si="145"/>
        <v>1.4210332496763975</v>
      </c>
      <c r="R119" s="47">
        <f t="shared" si="137"/>
        <v>1.4210332496763975</v>
      </c>
      <c r="S119" s="47">
        <f t="shared" si="137"/>
        <v>1.4210332496763975</v>
      </c>
      <c r="T119" s="47">
        <f t="shared" si="137"/>
        <v>1.4210332496763975</v>
      </c>
      <c r="U119" s="47">
        <f t="shared" si="137"/>
        <v>1.4210332496763975</v>
      </c>
      <c r="V119" s="47">
        <f t="shared" si="137"/>
        <v>1.4210332496763975</v>
      </c>
      <c r="W119" s="47">
        <f t="shared" si="137"/>
        <v>1.4210332496763975</v>
      </c>
      <c r="X119" s="113">
        <f t="shared" si="146"/>
        <v>1.4210332496763975</v>
      </c>
      <c r="Y119" s="113">
        <f t="shared" si="147"/>
        <v>1.4210332496763975</v>
      </c>
      <c r="Z119" s="113">
        <f t="shared" si="148"/>
        <v>1.4210332496763975</v>
      </c>
      <c r="AA119" s="113">
        <f t="shared" si="149"/>
        <v>1.4210332496763975</v>
      </c>
      <c r="AB119" s="113">
        <f t="shared" si="150"/>
        <v>1.4210332496763975</v>
      </c>
      <c r="AC119" s="113">
        <f t="shared" si="151"/>
        <v>1.4210332496763975</v>
      </c>
      <c r="AD119" s="113">
        <f t="shared" si="152"/>
        <v>1.4210332496763975</v>
      </c>
      <c r="AF119" s="35" t="s">
        <v>29</v>
      </c>
      <c r="AG119" s="5" t="s">
        <v>29</v>
      </c>
      <c r="AH119" s="13" t="str">
        <f t="shared" si="144"/>
        <v>OK</v>
      </c>
    </row>
    <row r="120" spans="1:34">
      <c r="B120" s="3" t="s">
        <v>21</v>
      </c>
      <c r="C120" s="79">
        <v>2.8385904022656918</v>
      </c>
      <c r="D120" s="79">
        <v>2.644655280178013</v>
      </c>
      <c r="E120" s="79">
        <v>2.6293691340127339</v>
      </c>
      <c r="F120" s="79">
        <v>2.5930913374644766</v>
      </c>
      <c r="G120" s="79">
        <v>2.563705202378749</v>
      </c>
      <c r="H120" s="79">
        <v>2.6221690314528856</v>
      </c>
      <c r="I120" s="79">
        <v>2.5220975504735672</v>
      </c>
      <c r="J120" s="96">
        <v>2.6084215862622213</v>
      </c>
      <c r="K120" s="96">
        <v>2.6113795510870936</v>
      </c>
      <c r="L120" s="96">
        <v>2.6136048058567498</v>
      </c>
      <c r="M120" s="96">
        <v>2.5777020373540114</v>
      </c>
      <c r="N120" s="96">
        <v>2.5800120689535477</v>
      </c>
      <c r="O120" s="96">
        <v>2.5819250931184956</v>
      </c>
      <c r="P120" s="96">
        <v>2.5661718017612332</v>
      </c>
      <c r="Q120" s="47">
        <f t="shared" si="145"/>
        <v>2.5693239281017344</v>
      </c>
      <c r="R120" s="47">
        <f t="shared" si="137"/>
        <v>2.5693239281017344</v>
      </c>
      <c r="S120" s="47">
        <f t="shared" si="137"/>
        <v>2.5693239281017344</v>
      </c>
      <c r="T120" s="47">
        <f t="shared" si="137"/>
        <v>2.5693239281017344</v>
      </c>
      <c r="U120" s="47">
        <f t="shared" si="137"/>
        <v>2.5693239281017344</v>
      </c>
      <c r="V120" s="47">
        <f t="shared" si="137"/>
        <v>2.5693239281017344</v>
      </c>
      <c r="W120" s="47">
        <f t="shared" si="137"/>
        <v>2.5693239281017344</v>
      </c>
      <c r="X120" s="113">
        <f t="shared" si="146"/>
        <v>2.5693239281017344</v>
      </c>
      <c r="Y120" s="113">
        <f t="shared" si="147"/>
        <v>2.5693239281017344</v>
      </c>
      <c r="Z120" s="113">
        <f t="shared" si="148"/>
        <v>2.5693239281017344</v>
      </c>
      <c r="AA120" s="113">
        <f t="shared" si="149"/>
        <v>2.5693239281017344</v>
      </c>
      <c r="AB120" s="113">
        <f t="shared" si="150"/>
        <v>2.5693239281017344</v>
      </c>
      <c r="AC120" s="113">
        <f t="shared" si="151"/>
        <v>2.5693239281017344</v>
      </c>
      <c r="AD120" s="113">
        <f t="shared" si="152"/>
        <v>2.5693239281017344</v>
      </c>
      <c r="AF120" s="35" t="s">
        <v>29</v>
      </c>
      <c r="AG120" s="5" t="s">
        <v>29</v>
      </c>
      <c r="AH120" s="13" t="str">
        <f t="shared" si="144"/>
        <v>OK</v>
      </c>
    </row>
    <row r="121" spans="1:34">
      <c r="B121" s="3" t="s">
        <v>67</v>
      </c>
      <c r="C121" s="102">
        <v>2.5954254548222875</v>
      </c>
      <c r="D121" s="102">
        <v>2.5850859633864416</v>
      </c>
      <c r="E121" s="102">
        <v>2.5228513072354626</v>
      </c>
      <c r="F121" s="102">
        <v>2.5302436197342679</v>
      </c>
      <c r="G121" s="102">
        <v>2.5249589160749037</v>
      </c>
      <c r="H121" s="102">
        <v>2.4764457811237199</v>
      </c>
      <c r="I121" s="102">
        <v>2.4829755480113112</v>
      </c>
      <c r="J121" s="96">
        <v>2.465227100595178</v>
      </c>
      <c r="K121" s="96">
        <v>2.442182055925338</v>
      </c>
      <c r="L121" s="96">
        <v>2.4411074174279181</v>
      </c>
      <c r="M121" s="96">
        <v>2.4397562329714484</v>
      </c>
      <c r="N121" s="96">
        <v>2.4004358328753463</v>
      </c>
      <c r="O121" s="96">
        <v>2.3985187023374341</v>
      </c>
      <c r="P121" s="96">
        <v>2.3750918675080461</v>
      </c>
      <c r="Q121" s="40">
        <f t="shared" si="145"/>
        <v>2.494793415069978</v>
      </c>
      <c r="R121" s="40">
        <f t="shared" si="137"/>
        <v>2.494793415069978</v>
      </c>
      <c r="S121" s="40">
        <f t="shared" si="137"/>
        <v>2.494793415069978</v>
      </c>
      <c r="T121" s="40">
        <f t="shared" si="137"/>
        <v>2.494793415069978</v>
      </c>
      <c r="U121" s="40">
        <f t="shared" si="137"/>
        <v>2.494793415069978</v>
      </c>
      <c r="V121" s="40">
        <f t="shared" si="137"/>
        <v>2.494793415069978</v>
      </c>
      <c r="W121" s="40">
        <f t="shared" si="137"/>
        <v>2.494793415069978</v>
      </c>
      <c r="X121" s="113">
        <f t="shared" si="146"/>
        <v>2.494793415069978</v>
      </c>
      <c r="Y121" s="113">
        <f t="shared" si="147"/>
        <v>2.494793415069978</v>
      </c>
      <c r="Z121" s="113">
        <f t="shared" si="148"/>
        <v>2.494793415069978</v>
      </c>
      <c r="AA121" s="113">
        <f t="shared" si="149"/>
        <v>2.494793415069978</v>
      </c>
      <c r="AB121" s="113">
        <f t="shared" si="150"/>
        <v>2.494793415069978</v>
      </c>
      <c r="AC121" s="113">
        <f t="shared" si="151"/>
        <v>2.494793415069978</v>
      </c>
      <c r="AD121" s="113">
        <f t="shared" si="152"/>
        <v>2.494793415069978</v>
      </c>
      <c r="AF121" s="35" t="s">
        <v>29</v>
      </c>
      <c r="AG121" s="5" t="s">
        <v>29</v>
      </c>
      <c r="AH121" s="13" t="str">
        <f t="shared" si="144"/>
        <v>OK</v>
      </c>
    </row>
    <row r="122" spans="1:34">
      <c r="B122" s="3" t="s">
        <v>22</v>
      </c>
      <c r="C122" s="79">
        <v>2.5954254548222875</v>
      </c>
      <c r="D122" s="79">
        <v>2.5850859633864416</v>
      </c>
      <c r="E122" s="79">
        <v>2.5228513072354626</v>
      </c>
      <c r="F122" s="79">
        <v>2.5302436197342679</v>
      </c>
      <c r="G122" s="79">
        <v>2.5249589160749037</v>
      </c>
      <c r="H122" s="79">
        <v>2.4764457811237199</v>
      </c>
      <c r="I122" s="79">
        <v>2.4829755480113112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7">
        <f t="shared" si="145"/>
        <v>2.494793415069978</v>
      </c>
      <c r="R122" s="47">
        <f t="shared" si="137"/>
        <v>2.494793415069978</v>
      </c>
      <c r="S122" s="47">
        <f t="shared" si="137"/>
        <v>2.494793415069978</v>
      </c>
      <c r="T122" s="47">
        <f t="shared" si="137"/>
        <v>2.494793415069978</v>
      </c>
      <c r="U122" s="47">
        <f t="shared" si="137"/>
        <v>2.494793415069978</v>
      </c>
      <c r="V122" s="47">
        <f t="shared" si="137"/>
        <v>2.494793415069978</v>
      </c>
      <c r="W122" s="47">
        <f t="shared" si="137"/>
        <v>2.494793415069978</v>
      </c>
      <c r="X122" s="114">
        <f t="shared" si="146"/>
        <v>2.494793415069978</v>
      </c>
      <c r="Y122" s="114">
        <f t="shared" si="147"/>
        <v>2.494793415069978</v>
      </c>
      <c r="Z122" s="114">
        <f t="shared" si="148"/>
        <v>2.494793415069978</v>
      </c>
      <c r="AA122" s="114">
        <f t="shared" si="149"/>
        <v>2.494793415069978</v>
      </c>
      <c r="AB122" s="114">
        <f t="shared" si="150"/>
        <v>2.494793415069978</v>
      </c>
      <c r="AC122" s="114">
        <f t="shared" si="151"/>
        <v>2.494793415069978</v>
      </c>
      <c r="AD122" s="114">
        <f t="shared" si="152"/>
        <v>2.494793415069978</v>
      </c>
      <c r="AF122" s="35" t="s">
        <v>29</v>
      </c>
      <c r="AG122" s="5" t="s">
        <v>29</v>
      </c>
      <c r="AH122" s="13" t="str">
        <f t="shared" si="144"/>
        <v>OK</v>
      </c>
    </row>
    <row r="123" spans="1:34">
      <c r="B123" s="3" t="s">
        <v>23</v>
      </c>
      <c r="C123" s="79">
        <v>10.756782581008546</v>
      </c>
      <c r="D123" s="79">
        <v>10.693296696156947</v>
      </c>
      <c r="E123" s="79">
        <v>10.705005368172888</v>
      </c>
      <c r="F123" s="79">
        <v>10.710309729125024</v>
      </c>
      <c r="G123" s="79">
        <v>9.9109410981549768</v>
      </c>
      <c r="H123" s="79">
        <v>10.150230943623416</v>
      </c>
      <c r="I123" s="79">
        <v>10.150230943623416</v>
      </c>
      <c r="J123" s="96">
        <v>10.098328784536584</v>
      </c>
      <c r="K123" s="96">
        <v>10.042447266005963</v>
      </c>
      <c r="L123" s="96">
        <v>9.9847750865051896</v>
      </c>
      <c r="M123" s="96">
        <v>9.9307625292310515</v>
      </c>
      <c r="N123" s="96">
        <v>9.8784333023493165</v>
      </c>
      <c r="O123" s="96">
        <v>9.9450917855136538</v>
      </c>
      <c r="P123" s="96">
        <v>9.894928286529753</v>
      </c>
      <c r="Q123" s="47">
        <f t="shared" si="145"/>
        <v>10.070467661800603</v>
      </c>
      <c r="R123" s="47">
        <f t="shared" si="137"/>
        <v>10.070467661800603</v>
      </c>
      <c r="S123" s="47">
        <f t="shared" si="137"/>
        <v>10.070467661800603</v>
      </c>
      <c r="T123" s="47">
        <f t="shared" si="137"/>
        <v>10.070467661800603</v>
      </c>
      <c r="U123" s="47">
        <f t="shared" si="137"/>
        <v>10.070467661800603</v>
      </c>
      <c r="V123" s="47">
        <f t="shared" si="137"/>
        <v>10.070467661800603</v>
      </c>
      <c r="W123" s="47">
        <f t="shared" si="137"/>
        <v>10.070467661800603</v>
      </c>
      <c r="X123" s="113">
        <f t="shared" si="146"/>
        <v>10.070467661800603</v>
      </c>
      <c r="Y123" s="113">
        <f t="shared" si="147"/>
        <v>10.070467661800603</v>
      </c>
      <c r="Z123" s="113">
        <f t="shared" si="148"/>
        <v>10.070467661800603</v>
      </c>
      <c r="AA123" s="113">
        <f t="shared" si="149"/>
        <v>10.070467661800603</v>
      </c>
      <c r="AB123" s="113">
        <f t="shared" si="150"/>
        <v>10.070467661800603</v>
      </c>
      <c r="AC123" s="113">
        <f t="shared" si="151"/>
        <v>10.070467661800603</v>
      </c>
      <c r="AD123" s="113">
        <f t="shared" si="152"/>
        <v>10.070467661800603</v>
      </c>
      <c r="AF123" s="35" t="s">
        <v>29</v>
      </c>
      <c r="AG123" s="5" t="s">
        <v>29</v>
      </c>
      <c r="AH123" s="13" t="str">
        <f t="shared" si="144"/>
        <v>OK</v>
      </c>
    </row>
    <row r="124" spans="1:34">
      <c r="B124" s="3" t="s">
        <v>24</v>
      </c>
      <c r="C124" s="79">
        <v>0.65558155124492268</v>
      </c>
      <c r="D124" s="79">
        <v>0.70559217481621683</v>
      </c>
      <c r="E124" s="79">
        <v>0.69908836295557109</v>
      </c>
      <c r="F124" s="79">
        <v>0.67702295686026892</v>
      </c>
      <c r="G124" s="79">
        <v>0.67789070521153505</v>
      </c>
      <c r="H124" s="79">
        <v>0.68273267613044797</v>
      </c>
      <c r="I124" s="79">
        <v>0.67751728836986569</v>
      </c>
      <c r="J124" s="96">
        <v>0.67773784928677572</v>
      </c>
      <c r="K124" s="96">
        <v>0.678709842409014</v>
      </c>
      <c r="L124" s="96">
        <v>0.67828266445307228</v>
      </c>
      <c r="M124" s="96">
        <v>0.66632444867380525</v>
      </c>
      <c r="N124" s="96">
        <v>0.66572916936014814</v>
      </c>
      <c r="O124" s="96">
        <v>0.66530184350027688</v>
      </c>
      <c r="P124" s="96">
        <v>0.66373313737121542</v>
      </c>
      <c r="Q124" s="47">
        <f t="shared" si="145"/>
        <v>0.67938022323728298</v>
      </c>
      <c r="R124" s="47">
        <f t="shared" si="137"/>
        <v>0.67938022323728298</v>
      </c>
      <c r="S124" s="47">
        <f t="shared" si="137"/>
        <v>0.67938022323728298</v>
      </c>
      <c r="T124" s="47">
        <f t="shared" si="137"/>
        <v>0.67938022323728298</v>
      </c>
      <c r="U124" s="47">
        <f t="shared" si="137"/>
        <v>0.67938022323728298</v>
      </c>
      <c r="V124" s="47">
        <f t="shared" si="137"/>
        <v>0.67938022323728298</v>
      </c>
      <c r="W124" s="47">
        <f t="shared" si="137"/>
        <v>0.67938022323728298</v>
      </c>
      <c r="X124" s="113">
        <f t="shared" si="146"/>
        <v>0.67938022323728298</v>
      </c>
      <c r="Y124" s="113">
        <f t="shared" si="147"/>
        <v>0.67938022323728298</v>
      </c>
      <c r="Z124" s="113">
        <f t="shared" si="148"/>
        <v>0.67938022323728298</v>
      </c>
      <c r="AA124" s="113">
        <f t="shared" si="149"/>
        <v>0.67938022323728298</v>
      </c>
      <c r="AB124" s="113">
        <f t="shared" si="150"/>
        <v>0.67938022323728298</v>
      </c>
      <c r="AC124" s="113">
        <f t="shared" si="151"/>
        <v>0.67938022323728298</v>
      </c>
      <c r="AD124" s="113">
        <f t="shared" si="152"/>
        <v>0.67938022323728298</v>
      </c>
      <c r="AF124" s="35" t="s">
        <v>29</v>
      </c>
      <c r="AG124" s="5" t="s">
        <v>29</v>
      </c>
      <c r="AH124" s="13" t="str">
        <f t="shared" si="144"/>
        <v>OK</v>
      </c>
    </row>
    <row r="125" spans="1:34">
      <c r="B125" s="3" t="s">
        <v>25</v>
      </c>
      <c r="C125" s="79">
        <v>6.3679336085384897</v>
      </c>
      <c r="D125" s="79">
        <v>7.0941624071691187</v>
      </c>
      <c r="E125" s="79">
        <v>7.0286409568271448</v>
      </c>
      <c r="F125" s="79">
        <v>6.4316985489822311</v>
      </c>
      <c r="G125" s="79">
        <v>6.1095017497619439</v>
      </c>
      <c r="H125" s="79">
        <v>6.2263924935116783</v>
      </c>
      <c r="I125" s="79">
        <v>6.1482379021836975</v>
      </c>
      <c r="J125" s="96">
        <v>6.0991902171044012</v>
      </c>
      <c r="K125" s="96">
        <v>6.041338932546739</v>
      </c>
      <c r="L125" s="96">
        <v>5.9774696363655009</v>
      </c>
      <c r="M125" s="96">
        <v>5.9625506159415123</v>
      </c>
      <c r="N125" s="96">
        <v>5.8844948041257927</v>
      </c>
      <c r="O125" s="96">
        <v>5.8142958790809027</v>
      </c>
      <c r="P125" s="96">
        <v>5.7321586124037154</v>
      </c>
      <c r="Q125" s="47">
        <f t="shared" si="145"/>
        <v>6.1613773818191069</v>
      </c>
      <c r="R125" s="47">
        <f t="shared" si="137"/>
        <v>6.1613773818191069</v>
      </c>
      <c r="S125" s="47">
        <f t="shared" si="137"/>
        <v>6.1613773818191069</v>
      </c>
      <c r="T125" s="47">
        <f t="shared" si="137"/>
        <v>6.1613773818191069</v>
      </c>
      <c r="U125" s="47">
        <f t="shared" si="137"/>
        <v>6.1613773818191069</v>
      </c>
      <c r="V125" s="47">
        <f t="shared" si="137"/>
        <v>6.1613773818191069</v>
      </c>
      <c r="W125" s="47">
        <f t="shared" si="137"/>
        <v>6.1613773818191069</v>
      </c>
      <c r="X125" s="113">
        <f t="shared" si="146"/>
        <v>6.1613773818191069</v>
      </c>
      <c r="Y125" s="113">
        <f t="shared" si="147"/>
        <v>6.1613773818191069</v>
      </c>
      <c r="Z125" s="113">
        <f t="shared" si="148"/>
        <v>6.1613773818191069</v>
      </c>
      <c r="AA125" s="113">
        <f t="shared" si="149"/>
        <v>6.1613773818191069</v>
      </c>
      <c r="AB125" s="113">
        <f t="shared" si="150"/>
        <v>6.1613773818191069</v>
      </c>
      <c r="AC125" s="113">
        <f t="shared" si="151"/>
        <v>6.1613773818191069</v>
      </c>
      <c r="AD125" s="113">
        <f t="shared" si="152"/>
        <v>6.1613773818191069</v>
      </c>
      <c r="AF125" s="35" t="s">
        <v>29</v>
      </c>
      <c r="AG125" s="5" t="s">
        <v>29</v>
      </c>
      <c r="AH125" s="13" t="str">
        <f t="shared" si="144"/>
        <v>OK</v>
      </c>
    </row>
    <row r="126" spans="1:34">
      <c r="B126" s="3" t="s">
        <v>26</v>
      </c>
      <c r="C126" s="79">
        <v>4.5340760376290321</v>
      </c>
      <c r="D126" s="79">
        <v>4.5600376741098341</v>
      </c>
      <c r="E126" s="79">
        <v>4.678663413976305</v>
      </c>
      <c r="F126" s="79">
        <v>4.5075460084853463</v>
      </c>
      <c r="G126" s="79">
        <v>4.6334697696266716</v>
      </c>
      <c r="H126" s="79">
        <v>4.4463159388492137</v>
      </c>
      <c r="I126" s="79">
        <v>4.4612977871515263</v>
      </c>
      <c r="J126" s="96">
        <v>4.4462181609209335</v>
      </c>
      <c r="K126" s="96">
        <v>4.4169259448382663</v>
      </c>
      <c r="L126" s="96">
        <v>4.3505005101169694</v>
      </c>
      <c r="M126" s="96">
        <v>4.346374980000558</v>
      </c>
      <c r="N126" s="96">
        <v>4.3456064840817561</v>
      </c>
      <c r="O126" s="96">
        <v>4.3506392841746111</v>
      </c>
      <c r="P126" s="96">
        <v>4.355499309001881</v>
      </c>
      <c r="Q126" s="47">
        <f t="shared" si="145"/>
        <v>4.5136944985424705</v>
      </c>
      <c r="R126" s="47">
        <f t="shared" si="137"/>
        <v>4.5136944985424705</v>
      </c>
      <c r="S126" s="47">
        <f t="shared" si="137"/>
        <v>4.5136944985424705</v>
      </c>
      <c r="T126" s="47">
        <f t="shared" si="137"/>
        <v>4.5136944985424705</v>
      </c>
      <c r="U126" s="47">
        <f t="shared" si="137"/>
        <v>4.5136944985424705</v>
      </c>
      <c r="V126" s="47">
        <f t="shared" si="137"/>
        <v>4.5136944985424705</v>
      </c>
      <c r="W126" s="47">
        <f t="shared" si="137"/>
        <v>4.5136944985424705</v>
      </c>
      <c r="X126" s="113">
        <f t="shared" si="146"/>
        <v>4.5136944985424705</v>
      </c>
      <c r="Y126" s="113">
        <f t="shared" si="147"/>
        <v>4.5136944985424705</v>
      </c>
      <c r="Z126" s="113">
        <f t="shared" si="148"/>
        <v>4.5136944985424705</v>
      </c>
      <c r="AA126" s="113">
        <f t="shared" si="149"/>
        <v>4.5136944985424705</v>
      </c>
      <c r="AB126" s="113">
        <f t="shared" si="150"/>
        <v>4.5136944985424705</v>
      </c>
      <c r="AC126" s="113">
        <f t="shared" si="151"/>
        <v>4.5136944985424705</v>
      </c>
      <c r="AD126" s="113">
        <f t="shared" si="152"/>
        <v>4.5136944985424705</v>
      </c>
      <c r="AF126" s="35" t="s">
        <v>29</v>
      </c>
      <c r="AG126" s="5" t="s">
        <v>29</v>
      </c>
      <c r="AH126" s="13" t="str">
        <f t="shared" si="144"/>
        <v>OK</v>
      </c>
    </row>
    <row r="127" spans="1:34">
      <c r="B127" s="3" t="s">
        <v>27</v>
      </c>
      <c r="C127" s="79">
        <v>2.3718575078542981</v>
      </c>
      <c r="D127" s="79">
        <v>2.3641759368214483</v>
      </c>
      <c r="E127" s="79">
        <v>2.4167476246071162</v>
      </c>
      <c r="F127" s="79">
        <v>2.3996592904683292</v>
      </c>
      <c r="G127" s="79">
        <v>2.3715131698656271</v>
      </c>
      <c r="H127" s="79">
        <v>1.9459169439657416</v>
      </c>
      <c r="I127" s="79">
        <v>2.3833072496989232</v>
      </c>
      <c r="J127" s="96">
        <v>2.5716105492807966</v>
      </c>
      <c r="K127" s="96">
        <v>2.5350517733923938</v>
      </c>
      <c r="L127" s="96">
        <v>2.531257452389875</v>
      </c>
      <c r="M127" s="96">
        <v>2.4899974341550615</v>
      </c>
      <c r="N127" s="96">
        <v>2.4561521403131512</v>
      </c>
      <c r="O127" s="96">
        <v>2.4547879071035061</v>
      </c>
      <c r="P127" s="96">
        <v>2.3629419123921886</v>
      </c>
      <c r="Q127" s="47">
        <f t="shared" si="145"/>
        <v>2.2335791211767639</v>
      </c>
      <c r="R127" s="47">
        <f t="shared" si="137"/>
        <v>2.2335791211767639</v>
      </c>
      <c r="S127" s="47">
        <f t="shared" si="137"/>
        <v>2.2335791211767639</v>
      </c>
      <c r="T127" s="47">
        <f t="shared" si="137"/>
        <v>2.2335791211767639</v>
      </c>
      <c r="U127" s="47">
        <f t="shared" si="137"/>
        <v>2.2335791211767639</v>
      </c>
      <c r="V127" s="47">
        <f t="shared" si="137"/>
        <v>2.2335791211767639</v>
      </c>
      <c r="W127" s="47">
        <f t="shared" si="137"/>
        <v>2.2335791211767639</v>
      </c>
      <c r="X127" s="113">
        <f t="shared" si="146"/>
        <v>2.2335791211767639</v>
      </c>
      <c r="Y127" s="113">
        <f t="shared" si="147"/>
        <v>2.2335791211767639</v>
      </c>
      <c r="Z127" s="113">
        <f t="shared" si="148"/>
        <v>2.2335791211767639</v>
      </c>
      <c r="AA127" s="113">
        <f t="shared" si="149"/>
        <v>2.2335791211767639</v>
      </c>
      <c r="AB127" s="113">
        <f t="shared" si="150"/>
        <v>2.2335791211767639</v>
      </c>
      <c r="AC127" s="113">
        <f t="shared" si="151"/>
        <v>2.2335791211767639</v>
      </c>
      <c r="AD127" s="113">
        <f t="shared" si="152"/>
        <v>2.2335791211767639</v>
      </c>
      <c r="AF127" s="35" t="s">
        <v>29</v>
      </c>
      <c r="AG127" s="5" t="s">
        <v>29</v>
      </c>
      <c r="AH127" s="13" t="str">
        <f t="shared" si="144"/>
        <v>OK</v>
      </c>
    </row>
    <row r="128" spans="1:34">
      <c r="B128" s="83" t="s">
        <v>31</v>
      </c>
      <c r="C128" s="87">
        <f t="shared" ref="C128:W128" si="153">SUM(C117:C127)</f>
        <v>41.990292767107832</v>
      </c>
      <c r="D128" s="87">
        <f t="shared" si="153"/>
        <v>42.489873766558496</v>
      </c>
      <c r="E128" s="87">
        <f t="shared" si="153"/>
        <v>42.695964305842857</v>
      </c>
      <c r="F128" s="87">
        <f t="shared" si="153"/>
        <v>42.087671573787425</v>
      </c>
      <c r="G128" s="87">
        <f t="shared" si="153"/>
        <v>40.816637088991477</v>
      </c>
      <c r="H128" s="87">
        <f t="shared" si="153"/>
        <v>40.415049438207916</v>
      </c>
      <c r="I128" s="87">
        <f t="shared" si="153"/>
        <v>40.681428810975284</v>
      </c>
      <c r="J128" s="41">
        <f t="shared" si="153"/>
        <v>38.354997329788155</v>
      </c>
      <c r="K128" s="41">
        <f t="shared" si="153"/>
        <v>38.041337029442197</v>
      </c>
      <c r="L128" s="41">
        <f t="shared" si="153"/>
        <v>37.785360681626855</v>
      </c>
      <c r="M128" s="41">
        <f t="shared" si="153"/>
        <v>37.586181724401904</v>
      </c>
      <c r="N128" s="41">
        <f t="shared" si="153"/>
        <v>37.265294951677873</v>
      </c>
      <c r="O128" s="41">
        <f t="shared" si="153"/>
        <v>37.228248883220147</v>
      </c>
      <c r="P128" s="41">
        <f t="shared" si="153"/>
        <v>36.902401441491676</v>
      </c>
      <c r="Q128" s="101">
        <f t="shared" si="153"/>
        <v>40.637705112724895</v>
      </c>
      <c r="R128" s="101">
        <f t="shared" si="153"/>
        <v>40.637705112724895</v>
      </c>
      <c r="S128" s="101">
        <f t="shared" si="153"/>
        <v>40.637705112724895</v>
      </c>
      <c r="T128" s="101">
        <f t="shared" si="153"/>
        <v>40.637705112724895</v>
      </c>
      <c r="U128" s="101">
        <f t="shared" si="153"/>
        <v>40.637705112724895</v>
      </c>
      <c r="V128" s="101">
        <f t="shared" si="153"/>
        <v>40.637705112724895</v>
      </c>
      <c r="W128" s="101">
        <f t="shared" si="153"/>
        <v>40.637705112724895</v>
      </c>
      <c r="X128" s="115">
        <f xml:space="preserve"> IF($AF128="Company forecast",#REF!, IF($AF128="Ofwat forecast",Q128))</f>
        <v>40.637705112724895</v>
      </c>
      <c r="Y128" s="115">
        <f xml:space="preserve"> IF($AF128="Company forecast",#REF!, IF($AF128="Ofwat forecast",R128))</f>
        <v>40.637705112724895</v>
      </c>
      <c r="Z128" s="115">
        <f xml:space="preserve"> IF($AF128="Company forecast",#REF!, IF($AF128="Ofwat forecast",S128))</f>
        <v>40.637705112724895</v>
      </c>
      <c r="AA128" s="115">
        <f xml:space="preserve"> IF($AF128="Company forecast",#REF!, IF($AF128="Ofwat forecast",T128))</f>
        <v>40.637705112724895</v>
      </c>
      <c r="AB128" s="115">
        <f xml:space="preserve"> IF($AF128="Company forecast",#REF!, IF($AF128="Ofwat forecast",U128))</f>
        <v>40.637705112724895</v>
      </c>
      <c r="AC128" s="115">
        <f xml:space="preserve"> IF($AF128="Company forecast",#REF!, IF($AF128="Ofwat forecast",V128))</f>
        <v>40.637705112724895</v>
      </c>
      <c r="AD128" s="115">
        <f xml:space="preserve"> IF($AF128="Company forecast",#REF!, IF($AF128="Ofwat forecast",W128))</f>
        <v>40.637705112724895</v>
      </c>
      <c r="AF128" s="35" t="s">
        <v>29</v>
      </c>
      <c r="AG128" s="5" t="s">
        <v>29</v>
      </c>
      <c r="AH128" s="13" t="str">
        <f t="shared" si="144"/>
        <v>OK</v>
      </c>
    </row>
    <row r="129" spans="1:46">
      <c r="B129" s="76"/>
    </row>
    <row r="130" spans="1:46" s="59" customFormat="1">
      <c r="A130" s="58" t="s">
        <v>54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1"/>
    </row>
    <row r="131" spans="1:46">
      <c r="A131" s="71"/>
    </row>
    <row r="132" spans="1:46">
      <c r="B132" s="75" t="s">
        <v>52</v>
      </c>
      <c r="C132" s="17" t="s">
        <v>28</v>
      </c>
      <c r="D132" s="19"/>
      <c r="E132" s="19"/>
      <c r="F132" s="19"/>
      <c r="G132" s="19"/>
      <c r="H132" s="19"/>
      <c r="I132" s="20"/>
      <c r="J132" s="28" t="s">
        <v>32</v>
      </c>
      <c r="K132" s="29"/>
      <c r="L132" s="29"/>
      <c r="M132" s="29"/>
      <c r="N132" s="29"/>
      <c r="O132" s="29"/>
      <c r="P132" s="30"/>
      <c r="Q132" s="7" t="s">
        <v>66</v>
      </c>
      <c r="R132" s="8"/>
      <c r="S132" s="8"/>
      <c r="T132" s="8"/>
      <c r="U132" s="8"/>
      <c r="V132" s="8"/>
      <c r="W132" s="9"/>
      <c r="X132" s="11" t="s">
        <v>0</v>
      </c>
      <c r="Y132" s="63"/>
      <c r="Z132" s="63"/>
      <c r="AA132" s="63"/>
      <c r="AB132" s="63"/>
      <c r="AC132" s="63"/>
      <c r="AD132" s="64"/>
      <c r="AF132" s="155" t="s">
        <v>0</v>
      </c>
      <c r="AG132" s="155" t="s">
        <v>34</v>
      </c>
      <c r="AH132" s="155" t="s">
        <v>30</v>
      </c>
    </row>
    <row r="133" spans="1:46">
      <c r="B133" s="51"/>
      <c r="C133" s="22" t="s">
        <v>5</v>
      </c>
      <c r="D133" s="22" t="s">
        <v>6</v>
      </c>
      <c r="E133" s="22" t="s">
        <v>7</v>
      </c>
      <c r="F133" s="22" t="s">
        <v>8</v>
      </c>
      <c r="G133" s="22" t="s">
        <v>9</v>
      </c>
      <c r="H133" s="22" t="s">
        <v>10</v>
      </c>
      <c r="I133" s="22" t="s">
        <v>11</v>
      </c>
      <c r="J133" s="31" t="s">
        <v>12</v>
      </c>
      <c r="K133" s="31" t="s">
        <v>13</v>
      </c>
      <c r="L133" s="31" t="s">
        <v>14</v>
      </c>
      <c r="M133" s="31" t="s">
        <v>15</v>
      </c>
      <c r="N133" s="31" t="s">
        <v>16</v>
      </c>
      <c r="O133" s="31" t="s">
        <v>17</v>
      </c>
      <c r="P133" s="31" t="s">
        <v>18</v>
      </c>
      <c r="Q133" s="23" t="s">
        <v>12</v>
      </c>
      <c r="R133" s="23" t="s">
        <v>13</v>
      </c>
      <c r="S133" s="23" t="s">
        <v>14</v>
      </c>
      <c r="T133" s="23" t="s">
        <v>15</v>
      </c>
      <c r="U133" s="23" t="s">
        <v>16</v>
      </c>
      <c r="V133" s="23" t="s">
        <v>17</v>
      </c>
      <c r="W133" s="23" t="s">
        <v>18</v>
      </c>
      <c r="X133" s="24" t="s">
        <v>12</v>
      </c>
      <c r="Y133" s="24" t="s">
        <v>13</v>
      </c>
      <c r="Z133" s="24" t="s">
        <v>14</v>
      </c>
      <c r="AA133" s="24" t="s">
        <v>15</v>
      </c>
      <c r="AB133" s="24" t="s">
        <v>16</v>
      </c>
      <c r="AC133" s="24" t="s">
        <v>17</v>
      </c>
      <c r="AD133" s="24" t="s">
        <v>18</v>
      </c>
      <c r="AF133" s="155"/>
      <c r="AG133" s="155"/>
      <c r="AH133" s="155"/>
    </row>
    <row r="134" spans="1:46">
      <c r="B134" s="77"/>
      <c r="C134" s="25">
        <v>1</v>
      </c>
      <c r="D134" s="25">
        <v>2</v>
      </c>
      <c r="E134" s="25">
        <v>3</v>
      </c>
      <c r="F134" s="25">
        <v>4</v>
      </c>
      <c r="G134" s="25">
        <v>5</v>
      </c>
      <c r="H134" s="25">
        <v>6</v>
      </c>
      <c r="I134" s="25">
        <v>7</v>
      </c>
      <c r="J134" s="32">
        <v>8</v>
      </c>
      <c r="K134" s="32">
        <v>9</v>
      </c>
      <c r="L134" s="32">
        <v>10</v>
      </c>
      <c r="M134" s="32">
        <v>11</v>
      </c>
      <c r="N134" s="32">
        <v>12</v>
      </c>
      <c r="O134" s="32">
        <v>13</v>
      </c>
      <c r="P134" s="32">
        <v>14</v>
      </c>
      <c r="Q134" s="26">
        <v>8</v>
      </c>
      <c r="R134" s="26">
        <v>9</v>
      </c>
      <c r="S134" s="26">
        <v>10</v>
      </c>
      <c r="T134" s="26">
        <v>11</v>
      </c>
      <c r="U134" s="26">
        <v>12</v>
      </c>
      <c r="V134" s="26">
        <v>13</v>
      </c>
      <c r="W134" s="26">
        <v>14</v>
      </c>
      <c r="X134" s="27">
        <v>8</v>
      </c>
      <c r="Y134" s="27">
        <v>9</v>
      </c>
      <c r="Z134" s="27">
        <v>10</v>
      </c>
      <c r="AA134" s="27">
        <v>11</v>
      </c>
      <c r="AB134" s="27">
        <v>12</v>
      </c>
      <c r="AC134" s="27">
        <v>13</v>
      </c>
      <c r="AD134" s="27">
        <v>14</v>
      </c>
      <c r="AF134" s="66"/>
      <c r="AG134" s="66"/>
      <c r="AH134" s="66"/>
    </row>
    <row r="135" spans="1:46">
      <c r="B135" s="3" t="s">
        <v>4</v>
      </c>
      <c r="C135" s="78">
        <v>7.7296676917505458</v>
      </c>
      <c r="D135" s="79">
        <v>7.7208685399853083</v>
      </c>
      <c r="E135" s="79">
        <v>7.5603300644699685</v>
      </c>
      <c r="F135" s="79">
        <v>13.354485509002407</v>
      </c>
      <c r="G135" s="79">
        <v>13.446440265642249</v>
      </c>
      <c r="H135" s="79">
        <v>13.797420498633342</v>
      </c>
      <c r="I135" s="79">
        <v>19.811889574251218</v>
      </c>
      <c r="J135" s="96">
        <v>19.239986709953634</v>
      </c>
      <c r="K135" s="96">
        <v>19.271205601870619</v>
      </c>
      <c r="L135" s="96">
        <v>19.290752821492752</v>
      </c>
      <c r="M135" s="96">
        <v>19.304994408744324</v>
      </c>
      <c r="N135" s="96">
        <v>19.322127896733534</v>
      </c>
      <c r="O135" s="96">
        <v>19.315983985527076</v>
      </c>
      <c r="P135" s="96">
        <v>19.307120328236095</v>
      </c>
      <c r="Q135" s="47">
        <f>$I135</f>
        <v>19.811889574251218</v>
      </c>
      <c r="R135" s="47">
        <f t="shared" ref="R135:W145" si="154">$I135</f>
        <v>19.811889574251218</v>
      </c>
      <c r="S135" s="47">
        <f t="shared" si="154"/>
        <v>19.811889574251218</v>
      </c>
      <c r="T135" s="47">
        <f t="shared" si="154"/>
        <v>19.811889574251218</v>
      </c>
      <c r="U135" s="47">
        <f t="shared" si="154"/>
        <v>19.811889574251218</v>
      </c>
      <c r="V135" s="47">
        <f t="shared" si="154"/>
        <v>19.811889574251218</v>
      </c>
      <c r="W135" s="47">
        <f t="shared" si="154"/>
        <v>19.811889574251218</v>
      </c>
      <c r="X135" s="113">
        <f xml:space="preserve"> IF($AF135="Company forecast",J135, IF($AF135="Ofwat forecast",Q135))</f>
        <v>19.811889574251218</v>
      </c>
      <c r="Y135" s="113">
        <f t="shared" ref="Y135" si="155" xml:space="preserve"> IF($AF135="Company forecast",K135, IF($AF135="Ofwat forecast",R135))</f>
        <v>19.811889574251218</v>
      </c>
      <c r="Z135" s="113">
        <f t="shared" ref="Z135" si="156" xml:space="preserve"> IF($AF135="Company forecast",L135, IF($AF135="Ofwat forecast",S135))</f>
        <v>19.811889574251218</v>
      </c>
      <c r="AA135" s="113">
        <f t="shared" ref="AA135" si="157" xml:space="preserve"> IF($AF135="Company forecast",M135, IF($AF135="Ofwat forecast",T135))</f>
        <v>19.811889574251218</v>
      </c>
      <c r="AB135" s="113">
        <f t="shared" ref="AB135" si="158" xml:space="preserve"> IF($AF135="Company forecast",N135, IF($AF135="Ofwat forecast",U135))</f>
        <v>19.811889574251218</v>
      </c>
      <c r="AC135" s="113">
        <f t="shared" ref="AC135" si="159" xml:space="preserve"> IF($AF135="Company forecast",O135, IF($AF135="Ofwat forecast",V135))</f>
        <v>19.811889574251218</v>
      </c>
      <c r="AD135" s="113">
        <f t="shared" ref="AD135" si="160" xml:space="preserve"> IF($AF135="Company forecast",P135, IF($AF135="Ofwat forecast",W135))</f>
        <v>19.811889574251218</v>
      </c>
      <c r="AF135" s="35" t="s">
        <v>29</v>
      </c>
      <c r="AG135" s="5" t="s">
        <v>29</v>
      </c>
      <c r="AH135" s="13" t="str">
        <f t="shared" ref="AH135:AH146" si="161" xml:space="preserve"> IF(AF135=AG135, "OK", "error")</f>
        <v>OK</v>
      </c>
    </row>
    <row r="136" spans="1:46">
      <c r="B136" s="3" t="s">
        <v>19</v>
      </c>
      <c r="C136" s="79">
        <v>2.1852571494768549</v>
      </c>
      <c r="D136" s="79">
        <v>1.8343324590982888</v>
      </c>
      <c r="E136" s="79">
        <v>2.1869541295185391</v>
      </c>
      <c r="F136" s="79">
        <v>1.9695149622273831</v>
      </c>
      <c r="G136" s="79">
        <v>2.5053218534017958</v>
      </c>
      <c r="H136" s="79">
        <v>2.4094691067018457</v>
      </c>
      <c r="I136" s="79">
        <v>3.4002170112047496</v>
      </c>
      <c r="J136" s="96">
        <v>3.399309847260362</v>
      </c>
      <c r="K136" s="96">
        <v>3.3984442331537363</v>
      </c>
      <c r="L136" s="96">
        <v>3.396893826341679</v>
      </c>
      <c r="M136" s="96">
        <v>3.3957909775262376</v>
      </c>
      <c r="N136" s="96">
        <v>3.394987545339335</v>
      </c>
      <c r="O136" s="96">
        <v>3.3942771476991265</v>
      </c>
      <c r="P136" s="96">
        <v>5.186281553345613</v>
      </c>
      <c r="Q136" s="47">
        <f t="shared" ref="Q136:Q145" si="162">$I136</f>
        <v>3.4002170112047496</v>
      </c>
      <c r="R136" s="47">
        <f t="shared" si="154"/>
        <v>3.4002170112047496</v>
      </c>
      <c r="S136" s="47">
        <f t="shared" si="154"/>
        <v>3.4002170112047496</v>
      </c>
      <c r="T136" s="47">
        <f t="shared" si="154"/>
        <v>3.4002170112047496</v>
      </c>
      <c r="U136" s="47">
        <f t="shared" si="154"/>
        <v>3.4002170112047496</v>
      </c>
      <c r="V136" s="47">
        <f t="shared" si="154"/>
        <v>3.4002170112047496</v>
      </c>
      <c r="W136" s="47">
        <f t="shared" si="154"/>
        <v>3.4002170112047496</v>
      </c>
      <c r="X136" s="113">
        <f t="shared" ref="X136:X145" si="163" xml:space="preserve"> IF($AF136="Company forecast",J136, IF($AF136="Ofwat forecast",Q136))</f>
        <v>3.4002170112047496</v>
      </c>
      <c r="Y136" s="113">
        <f t="shared" ref="Y136:Y145" si="164" xml:space="preserve"> IF($AF136="Company forecast",K136, IF($AF136="Ofwat forecast",R136))</f>
        <v>3.4002170112047496</v>
      </c>
      <c r="Z136" s="113">
        <f t="shared" ref="Z136:Z145" si="165" xml:space="preserve"> IF($AF136="Company forecast",L136, IF($AF136="Ofwat forecast",S136))</f>
        <v>3.4002170112047496</v>
      </c>
      <c r="AA136" s="113">
        <f t="shared" ref="AA136:AA145" si="166" xml:space="preserve"> IF($AF136="Company forecast",M136, IF($AF136="Ofwat forecast",T136))</f>
        <v>3.4002170112047496</v>
      </c>
      <c r="AB136" s="113">
        <f t="shared" ref="AB136:AB145" si="167" xml:space="preserve"> IF($AF136="Company forecast",N136, IF($AF136="Ofwat forecast",U136))</f>
        <v>3.4002170112047496</v>
      </c>
      <c r="AC136" s="113">
        <f t="shared" ref="AC136:AC145" si="168" xml:space="preserve"> IF($AF136="Company forecast",O136, IF($AF136="Ofwat forecast",V136))</f>
        <v>3.4002170112047496</v>
      </c>
      <c r="AD136" s="113">
        <f t="shared" ref="AD136:AD145" si="169" xml:space="preserve"> IF($AF136="Company forecast",P136, IF($AF136="Ofwat forecast",W136))</f>
        <v>3.4002170112047496</v>
      </c>
      <c r="AF136" s="35" t="s">
        <v>29</v>
      </c>
      <c r="AG136" s="5" t="s">
        <v>29</v>
      </c>
      <c r="AH136" s="13" t="str">
        <f t="shared" si="161"/>
        <v>OK</v>
      </c>
    </row>
    <row r="137" spans="1:46">
      <c r="B137" s="3" t="s">
        <v>20</v>
      </c>
      <c r="C137" s="79">
        <v>40.190029378788495</v>
      </c>
      <c r="D137" s="79">
        <v>39.7893044944812</v>
      </c>
      <c r="E137" s="79">
        <v>42.650643528116703</v>
      </c>
      <c r="F137" s="79">
        <v>44.590587945037662</v>
      </c>
      <c r="G137" s="79">
        <v>43.807796930833184</v>
      </c>
      <c r="H137" s="79">
        <v>44.540434961032375</v>
      </c>
      <c r="I137" s="79">
        <v>45.452943070143789</v>
      </c>
      <c r="J137" s="96">
        <v>46.189303850931068</v>
      </c>
      <c r="K137" s="96">
        <v>46.513259292007248</v>
      </c>
      <c r="L137" s="96">
        <v>46.389488355728147</v>
      </c>
      <c r="M137" s="96">
        <v>47.138203758350649</v>
      </c>
      <c r="N137" s="96">
        <v>47.156553370709084</v>
      </c>
      <c r="O137" s="96">
        <v>47.17388747446406</v>
      </c>
      <c r="P137" s="96">
        <v>50.38516252941988</v>
      </c>
      <c r="Q137" s="47">
        <f t="shared" si="162"/>
        <v>45.452943070143789</v>
      </c>
      <c r="R137" s="47">
        <f t="shared" si="154"/>
        <v>45.452943070143789</v>
      </c>
      <c r="S137" s="47">
        <f t="shared" si="154"/>
        <v>45.452943070143789</v>
      </c>
      <c r="T137" s="47">
        <f t="shared" si="154"/>
        <v>45.452943070143789</v>
      </c>
      <c r="U137" s="47">
        <f t="shared" si="154"/>
        <v>45.452943070143789</v>
      </c>
      <c r="V137" s="47">
        <f t="shared" si="154"/>
        <v>45.452943070143789</v>
      </c>
      <c r="W137" s="47">
        <f t="shared" si="154"/>
        <v>45.452943070143789</v>
      </c>
      <c r="X137" s="113">
        <f t="shared" si="163"/>
        <v>45.452943070143789</v>
      </c>
      <c r="Y137" s="113">
        <f t="shared" si="164"/>
        <v>45.452943070143789</v>
      </c>
      <c r="Z137" s="113">
        <f t="shared" si="165"/>
        <v>45.452943070143789</v>
      </c>
      <c r="AA137" s="113">
        <f t="shared" si="166"/>
        <v>45.452943070143789</v>
      </c>
      <c r="AB137" s="113">
        <f t="shared" si="167"/>
        <v>45.452943070143789</v>
      </c>
      <c r="AC137" s="113">
        <f t="shared" si="168"/>
        <v>45.452943070143789</v>
      </c>
      <c r="AD137" s="113">
        <f t="shared" si="169"/>
        <v>45.452943070143789</v>
      </c>
      <c r="AF137" s="35" t="s">
        <v>29</v>
      </c>
      <c r="AG137" s="5" t="s">
        <v>29</v>
      </c>
      <c r="AH137" s="13" t="str">
        <f t="shared" si="161"/>
        <v>OK</v>
      </c>
    </row>
    <row r="138" spans="1:46">
      <c r="B138" s="3" t="s">
        <v>21</v>
      </c>
      <c r="C138" s="79">
        <v>11.812449886633706</v>
      </c>
      <c r="D138" s="79">
        <v>11.281823413053949</v>
      </c>
      <c r="E138" s="79">
        <v>13.259651382404511</v>
      </c>
      <c r="F138" s="79">
        <v>13.137828964708905</v>
      </c>
      <c r="G138" s="79">
        <v>13.231639262720238</v>
      </c>
      <c r="H138" s="79">
        <v>13.924192088772704</v>
      </c>
      <c r="I138" s="79">
        <v>14.876343855834968</v>
      </c>
      <c r="J138" s="96">
        <v>14.982636730741458</v>
      </c>
      <c r="K138" s="96">
        <v>15.172237386229925</v>
      </c>
      <c r="L138" s="96">
        <v>15.187780515780473</v>
      </c>
      <c r="M138" s="96">
        <v>15.20776276145625</v>
      </c>
      <c r="N138" s="96">
        <v>15.226124889676202</v>
      </c>
      <c r="O138" s="96">
        <v>15.239988012582542</v>
      </c>
      <c r="P138" s="96">
        <v>15.596901570031365</v>
      </c>
      <c r="Q138" s="47">
        <f t="shared" si="162"/>
        <v>14.876343855834968</v>
      </c>
      <c r="R138" s="47">
        <f t="shared" si="154"/>
        <v>14.876343855834968</v>
      </c>
      <c r="S138" s="47">
        <f t="shared" si="154"/>
        <v>14.876343855834968</v>
      </c>
      <c r="T138" s="47">
        <f t="shared" si="154"/>
        <v>14.876343855834968</v>
      </c>
      <c r="U138" s="47">
        <f t="shared" si="154"/>
        <v>14.876343855834968</v>
      </c>
      <c r="V138" s="47">
        <f t="shared" si="154"/>
        <v>14.876343855834968</v>
      </c>
      <c r="W138" s="47">
        <f t="shared" si="154"/>
        <v>14.876343855834968</v>
      </c>
      <c r="X138" s="113">
        <f t="shared" si="163"/>
        <v>14.876343855834968</v>
      </c>
      <c r="Y138" s="113">
        <f t="shared" si="164"/>
        <v>14.876343855834968</v>
      </c>
      <c r="Z138" s="113">
        <f t="shared" si="165"/>
        <v>14.876343855834968</v>
      </c>
      <c r="AA138" s="113">
        <f t="shared" si="166"/>
        <v>14.876343855834968</v>
      </c>
      <c r="AB138" s="113">
        <f t="shared" si="167"/>
        <v>14.876343855834968</v>
      </c>
      <c r="AC138" s="113">
        <f t="shared" si="168"/>
        <v>14.876343855834968</v>
      </c>
      <c r="AD138" s="113">
        <f t="shared" si="169"/>
        <v>14.876343855834968</v>
      </c>
      <c r="AF138" s="35" t="s">
        <v>29</v>
      </c>
      <c r="AG138" s="5" t="s">
        <v>29</v>
      </c>
      <c r="AH138" s="13" t="str">
        <f t="shared" si="161"/>
        <v>OK</v>
      </c>
    </row>
    <row r="139" spans="1:46">
      <c r="B139" s="3" t="s">
        <v>67</v>
      </c>
      <c r="C139" s="102">
        <v>44.606150362486311</v>
      </c>
      <c r="D139" s="102">
        <v>44.914557928269964</v>
      </c>
      <c r="E139" s="102">
        <v>46.419445396584756</v>
      </c>
      <c r="F139" s="102">
        <v>46.601656255609335</v>
      </c>
      <c r="G139" s="102">
        <v>46.15024706424694</v>
      </c>
      <c r="H139" s="102">
        <v>45.852364067286551</v>
      </c>
      <c r="I139" s="102">
        <v>46.342652136321746</v>
      </c>
      <c r="J139" s="96">
        <v>46.023748614447449</v>
      </c>
      <c r="K139" s="96">
        <v>47.516955776615838</v>
      </c>
      <c r="L139" s="96">
        <v>47.505474726021987</v>
      </c>
      <c r="M139" s="96">
        <v>47.493332991024005</v>
      </c>
      <c r="N139" s="96">
        <v>47.815403688603162</v>
      </c>
      <c r="O139" s="96">
        <v>47.80541424476408</v>
      </c>
      <c r="P139" s="96">
        <v>51.773834866570368</v>
      </c>
      <c r="Q139" s="40">
        <f t="shared" si="162"/>
        <v>46.342652136321746</v>
      </c>
      <c r="R139" s="40">
        <f t="shared" si="154"/>
        <v>46.342652136321746</v>
      </c>
      <c r="S139" s="40">
        <f t="shared" si="154"/>
        <v>46.342652136321746</v>
      </c>
      <c r="T139" s="40">
        <f t="shared" si="154"/>
        <v>46.342652136321746</v>
      </c>
      <c r="U139" s="40">
        <f t="shared" si="154"/>
        <v>46.342652136321746</v>
      </c>
      <c r="V139" s="40">
        <f t="shared" si="154"/>
        <v>46.342652136321746</v>
      </c>
      <c r="W139" s="40">
        <f t="shared" si="154"/>
        <v>46.342652136321746</v>
      </c>
      <c r="X139" s="113">
        <f t="shared" si="163"/>
        <v>46.342652136321746</v>
      </c>
      <c r="Y139" s="113">
        <f t="shared" si="164"/>
        <v>46.342652136321746</v>
      </c>
      <c r="Z139" s="113">
        <f t="shared" si="165"/>
        <v>46.342652136321746</v>
      </c>
      <c r="AA139" s="113">
        <f t="shared" si="166"/>
        <v>46.342652136321746</v>
      </c>
      <c r="AB139" s="113">
        <f t="shared" si="167"/>
        <v>46.342652136321746</v>
      </c>
      <c r="AC139" s="113">
        <f t="shared" si="168"/>
        <v>46.342652136321746</v>
      </c>
      <c r="AD139" s="113">
        <f t="shared" si="169"/>
        <v>46.342652136321746</v>
      </c>
      <c r="AF139" s="35" t="s">
        <v>29</v>
      </c>
      <c r="AG139" s="5" t="s">
        <v>29</v>
      </c>
      <c r="AH139" s="13" t="str">
        <f t="shared" si="161"/>
        <v>OK</v>
      </c>
    </row>
    <row r="140" spans="1:46">
      <c r="B140" s="3" t="s">
        <v>22</v>
      </c>
      <c r="C140" s="79">
        <v>44.606150362486311</v>
      </c>
      <c r="D140" s="79">
        <v>44.914557928269964</v>
      </c>
      <c r="E140" s="79">
        <v>46.419445396584756</v>
      </c>
      <c r="F140" s="79">
        <v>46.601656255609335</v>
      </c>
      <c r="G140" s="79">
        <v>46.15024706424694</v>
      </c>
      <c r="H140" s="79">
        <v>45.852364067286551</v>
      </c>
      <c r="I140" s="79">
        <v>46.342652136321746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</v>
      </c>
      <c r="P140" s="40">
        <v>0</v>
      </c>
      <c r="Q140" s="47">
        <f t="shared" si="162"/>
        <v>46.342652136321746</v>
      </c>
      <c r="R140" s="47">
        <f t="shared" si="154"/>
        <v>46.342652136321746</v>
      </c>
      <c r="S140" s="47">
        <f t="shared" si="154"/>
        <v>46.342652136321746</v>
      </c>
      <c r="T140" s="47">
        <f t="shared" si="154"/>
        <v>46.342652136321746</v>
      </c>
      <c r="U140" s="47">
        <f t="shared" si="154"/>
        <v>46.342652136321746</v>
      </c>
      <c r="V140" s="47">
        <f t="shared" si="154"/>
        <v>46.342652136321746</v>
      </c>
      <c r="W140" s="47">
        <f t="shared" si="154"/>
        <v>46.342652136321746</v>
      </c>
      <c r="X140" s="114">
        <f t="shared" si="163"/>
        <v>46.342652136321746</v>
      </c>
      <c r="Y140" s="114">
        <f t="shared" si="164"/>
        <v>46.342652136321746</v>
      </c>
      <c r="Z140" s="114">
        <f t="shared" si="165"/>
        <v>46.342652136321746</v>
      </c>
      <c r="AA140" s="114">
        <f t="shared" si="166"/>
        <v>46.342652136321746</v>
      </c>
      <c r="AB140" s="114">
        <f t="shared" si="167"/>
        <v>46.342652136321746</v>
      </c>
      <c r="AC140" s="114">
        <f t="shared" si="168"/>
        <v>46.342652136321746</v>
      </c>
      <c r="AD140" s="114">
        <f t="shared" si="169"/>
        <v>46.342652136321746</v>
      </c>
      <c r="AF140" s="35" t="s">
        <v>29</v>
      </c>
      <c r="AG140" s="5" t="s">
        <v>29</v>
      </c>
      <c r="AH140" s="13" t="str">
        <f t="shared" si="161"/>
        <v>OK</v>
      </c>
    </row>
    <row r="141" spans="1:46">
      <c r="B141" s="3" t="s">
        <v>23</v>
      </c>
      <c r="C141" s="79">
        <v>0.73553653814264841</v>
      </c>
      <c r="D141" s="79">
        <v>0.73432996882519852</v>
      </c>
      <c r="E141" s="79">
        <v>0.97624599621632424</v>
      </c>
      <c r="F141" s="79">
        <v>0.99179841932716739</v>
      </c>
      <c r="G141" s="79">
        <v>0.98814647802023692</v>
      </c>
      <c r="H141" s="79">
        <v>2.3329539147531113</v>
      </c>
      <c r="I141" s="79">
        <v>2.3329539147531113</v>
      </c>
      <c r="J141" s="96">
        <v>2.3198863423935392</v>
      </c>
      <c r="K141" s="96">
        <v>2.3239181520113688</v>
      </c>
      <c r="L141" s="96">
        <v>2.3095732410611305</v>
      </c>
      <c r="M141" s="96">
        <v>2.2926314824155165</v>
      </c>
      <c r="N141" s="96">
        <v>2.2791477573040262</v>
      </c>
      <c r="O141" s="96">
        <v>2.265190366598409</v>
      </c>
      <c r="P141" s="96">
        <v>2.5912287178009668</v>
      </c>
      <c r="Q141" s="47">
        <f t="shared" si="162"/>
        <v>2.3329539147531113</v>
      </c>
      <c r="R141" s="47">
        <f t="shared" si="154"/>
        <v>2.3329539147531113</v>
      </c>
      <c r="S141" s="47">
        <f t="shared" si="154"/>
        <v>2.3329539147531113</v>
      </c>
      <c r="T141" s="47">
        <f t="shared" si="154"/>
        <v>2.3329539147531113</v>
      </c>
      <c r="U141" s="47">
        <f t="shared" si="154"/>
        <v>2.3329539147531113</v>
      </c>
      <c r="V141" s="47">
        <f t="shared" si="154"/>
        <v>2.3329539147531113</v>
      </c>
      <c r="W141" s="47">
        <f t="shared" si="154"/>
        <v>2.3329539147531113</v>
      </c>
      <c r="X141" s="113">
        <f t="shared" si="163"/>
        <v>2.3329539147531113</v>
      </c>
      <c r="Y141" s="113">
        <f t="shared" si="164"/>
        <v>2.3329539147531113</v>
      </c>
      <c r="Z141" s="113">
        <f t="shared" si="165"/>
        <v>2.3329539147531113</v>
      </c>
      <c r="AA141" s="113">
        <f t="shared" si="166"/>
        <v>2.3329539147531113</v>
      </c>
      <c r="AB141" s="113">
        <f t="shared" si="167"/>
        <v>2.3329539147531113</v>
      </c>
      <c r="AC141" s="113">
        <f t="shared" si="168"/>
        <v>2.3329539147531113</v>
      </c>
      <c r="AD141" s="113">
        <f t="shared" si="169"/>
        <v>2.3329539147531113</v>
      </c>
      <c r="AF141" s="35" t="s">
        <v>29</v>
      </c>
      <c r="AG141" s="5" t="s">
        <v>29</v>
      </c>
      <c r="AH141" s="13" t="str">
        <f t="shared" si="161"/>
        <v>OK</v>
      </c>
    </row>
    <row r="142" spans="1:46">
      <c r="B142" s="3" t="s">
        <v>24</v>
      </c>
      <c r="C142" s="79">
        <v>35.668485187314694</v>
      </c>
      <c r="D142" s="79">
        <v>37.913133077077902</v>
      </c>
      <c r="E142" s="79">
        <v>62.849106897186736</v>
      </c>
      <c r="F142" s="79">
        <v>85.600352061109504</v>
      </c>
      <c r="G142" s="79">
        <v>85.542159034395198</v>
      </c>
      <c r="H142" s="79">
        <v>85.62957598469923</v>
      </c>
      <c r="I142" s="79">
        <v>85.849013974051644</v>
      </c>
      <c r="J142" s="96">
        <v>86.160194412147902</v>
      </c>
      <c r="K142" s="96">
        <v>86.170201715244275</v>
      </c>
      <c r="L142" s="96">
        <v>86.429544030447673</v>
      </c>
      <c r="M142" s="96">
        <v>86.842157754489619</v>
      </c>
      <c r="N142" s="96">
        <v>86.839115119232545</v>
      </c>
      <c r="O142" s="96">
        <v>86.850324392752583</v>
      </c>
      <c r="P142" s="96">
        <v>86.842993222976745</v>
      </c>
      <c r="Q142" s="47">
        <f t="shared" si="162"/>
        <v>85.849013974051644</v>
      </c>
      <c r="R142" s="47">
        <f t="shared" si="154"/>
        <v>85.849013974051644</v>
      </c>
      <c r="S142" s="47">
        <f t="shared" si="154"/>
        <v>85.849013974051644</v>
      </c>
      <c r="T142" s="47">
        <f t="shared" si="154"/>
        <v>85.849013974051644</v>
      </c>
      <c r="U142" s="47">
        <f t="shared" si="154"/>
        <v>85.849013974051644</v>
      </c>
      <c r="V142" s="47">
        <f t="shared" si="154"/>
        <v>85.849013974051644</v>
      </c>
      <c r="W142" s="47">
        <f t="shared" si="154"/>
        <v>85.849013974051644</v>
      </c>
      <c r="X142" s="113">
        <f t="shared" si="163"/>
        <v>85.849013974051644</v>
      </c>
      <c r="Y142" s="113">
        <f t="shared" si="164"/>
        <v>85.849013974051644</v>
      </c>
      <c r="Z142" s="113">
        <f t="shared" si="165"/>
        <v>85.849013974051644</v>
      </c>
      <c r="AA142" s="113">
        <f t="shared" si="166"/>
        <v>85.849013974051644</v>
      </c>
      <c r="AB142" s="113">
        <f t="shared" si="167"/>
        <v>85.849013974051644</v>
      </c>
      <c r="AC142" s="113">
        <f t="shared" si="168"/>
        <v>85.849013974051644</v>
      </c>
      <c r="AD142" s="113">
        <f t="shared" si="169"/>
        <v>85.849013974051644</v>
      </c>
      <c r="AF142" s="35" t="s">
        <v>29</v>
      </c>
      <c r="AG142" s="5" t="s">
        <v>29</v>
      </c>
      <c r="AH142" s="13" t="str">
        <f t="shared" si="161"/>
        <v>OK</v>
      </c>
    </row>
    <row r="143" spans="1:46">
      <c r="B143" s="3" t="s">
        <v>25</v>
      </c>
      <c r="C143" s="79">
        <v>1.4630077214296409</v>
      </c>
      <c r="D143" s="79">
        <v>1.4911226126089183</v>
      </c>
      <c r="E143" s="79">
        <v>1.5481131831243582</v>
      </c>
      <c r="F143" s="79">
        <v>1.4454810426446569</v>
      </c>
      <c r="G143" s="79">
        <v>1.8919928804175323</v>
      </c>
      <c r="H143" s="79">
        <v>1.9704531842683171</v>
      </c>
      <c r="I143" s="79">
        <v>2.0611453397868384</v>
      </c>
      <c r="J143" s="96">
        <v>2.1581102682853772</v>
      </c>
      <c r="K143" s="96">
        <v>2.1512724376952592</v>
      </c>
      <c r="L143" s="96">
        <v>2.1444346717530753</v>
      </c>
      <c r="M143" s="96">
        <v>2.1375970938212214</v>
      </c>
      <c r="N143" s="96">
        <v>2.602636532157987</v>
      </c>
      <c r="O143" s="96">
        <v>2.6079054203221261</v>
      </c>
      <c r="P143" s="96">
        <v>2.6308667158702055</v>
      </c>
      <c r="Q143" s="47">
        <f t="shared" si="162"/>
        <v>2.0611453397868384</v>
      </c>
      <c r="R143" s="47">
        <f t="shared" si="154"/>
        <v>2.0611453397868384</v>
      </c>
      <c r="S143" s="47">
        <f t="shared" si="154"/>
        <v>2.0611453397868384</v>
      </c>
      <c r="T143" s="47">
        <f t="shared" si="154"/>
        <v>2.0611453397868384</v>
      </c>
      <c r="U143" s="47">
        <f t="shared" si="154"/>
        <v>2.0611453397868384</v>
      </c>
      <c r="V143" s="47">
        <f t="shared" si="154"/>
        <v>2.0611453397868384</v>
      </c>
      <c r="W143" s="47">
        <f t="shared" si="154"/>
        <v>2.0611453397868384</v>
      </c>
      <c r="X143" s="113">
        <f t="shared" si="163"/>
        <v>2.0611453397868384</v>
      </c>
      <c r="Y143" s="113">
        <f t="shared" si="164"/>
        <v>2.0611453397868384</v>
      </c>
      <c r="Z143" s="113">
        <f t="shared" si="165"/>
        <v>2.0611453397868384</v>
      </c>
      <c r="AA143" s="113">
        <f t="shared" si="166"/>
        <v>2.0611453397868384</v>
      </c>
      <c r="AB143" s="113">
        <f t="shared" si="167"/>
        <v>2.0611453397868384</v>
      </c>
      <c r="AC143" s="113">
        <f t="shared" si="168"/>
        <v>2.0611453397868384</v>
      </c>
      <c r="AD143" s="113">
        <f t="shared" si="169"/>
        <v>2.0611453397868384</v>
      </c>
      <c r="AF143" s="35" t="s">
        <v>29</v>
      </c>
      <c r="AG143" s="5" t="s">
        <v>29</v>
      </c>
      <c r="AH143" s="13" t="str">
        <f t="shared" si="161"/>
        <v>OK</v>
      </c>
    </row>
    <row r="144" spans="1:46">
      <c r="B144" s="3" t="s">
        <v>26</v>
      </c>
      <c r="C144" s="79">
        <v>1.4481349524800511</v>
      </c>
      <c r="D144" s="79">
        <v>1.4565822052583113</v>
      </c>
      <c r="E144" s="79">
        <v>1.5375410956388804</v>
      </c>
      <c r="F144" s="79">
        <v>4.3743278186434731</v>
      </c>
      <c r="G144" s="79">
        <v>4.2878190844202821</v>
      </c>
      <c r="H144" s="79">
        <v>4.6103322576265988</v>
      </c>
      <c r="I144" s="79">
        <v>6.1513487509809979</v>
      </c>
      <c r="J144" s="96">
        <v>6.0852239805693609</v>
      </c>
      <c r="K144" s="96">
        <v>6.0266633855857537</v>
      </c>
      <c r="L144" s="96">
        <v>7.2476280286279451</v>
      </c>
      <c r="M144" s="96">
        <v>7.3451538912736174</v>
      </c>
      <c r="N144" s="96">
        <v>7.4795150479471513</v>
      </c>
      <c r="O144" s="96">
        <v>7.4476295586368408</v>
      </c>
      <c r="P144" s="96">
        <v>7.5360289792866713</v>
      </c>
      <c r="Q144" s="47">
        <f t="shared" si="162"/>
        <v>6.1513487509809979</v>
      </c>
      <c r="R144" s="47">
        <f t="shared" si="154"/>
        <v>6.1513487509809979</v>
      </c>
      <c r="S144" s="47">
        <f t="shared" si="154"/>
        <v>6.1513487509809979</v>
      </c>
      <c r="T144" s="47">
        <f t="shared" si="154"/>
        <v>6.1513487509809979</v>
      </c>
      <c r="U144" s="47">
        <f t="shared" si="154"/>
        <v>6.1513487509809979</v>
      </c>
      <c r="V144" s="47">
        <f t="shared" si="154"/>
        <v>6.1513487509809979</v>
      </c>
      <c r="W144" s="47">
        <f t="shared" si="154"/>
        <v>6.1513487509809979</v>
      </c>
      <c r="X144" s="113">
        <f t="shared" si="163"/>
        <v>6.1513487509809979</v>
      </c>
      <c r="Y144" s="113">
        <f t="shared" si="164"/>
        <v>6.1513487509809979</v>
      </c>
      <c r="Z144" s="113">
        <f t="shared" si="165"/>
        <v>6.1513487509809979</v>
      </c>
      <c r="AA144" s="113">
        <f t="shared" si="166"/>
        <v>6.1513487509809979</v>
      </c>
      <c r="AB144" s="113">
        <f t="shared" si="167"/>
        <v>6.1513487509809979</v>
      </c>
      <c r="AC144" s="113">
        <f t="shared" si="168"/>
        <v>6.1513487509809979</v>
      </c>
      <c r="AD144" s="113">
        <f t="shared" si="169"/>
        <v>6.1513487509809979</v>
      </c>
      <c r="AF144" s="35" t="s">
        <v>29</v>
      </c>
      <c r="AG144" s="5" t="s">
        <v>29</v>
      </c>
      <c r="AH144" s="13" t="str">
        <f t="shared" si="161"/>
        <v>OK</v>
      </c>
    </row>
    <row r="145" spans="1:46">
      <c r="B145" s="3" t="s">
        <v>27</v>
      </c>
      <c r="C145" s="79">
        <v>42.063937287062615</v>
      </c>
      <c r="D145" s="79">
        <v>41.25993935358148</v>
      </c>
      <c r="E145" s="79">
        <v>41.388244917351209</v>
      </c>
      <c r="F145" s="79">
        <v>40.798497838568331</v>
      </c>
      <c r="G145" s="79">
        <v>40.708311048130525</v>
      </c>
      <c r="H145" s="79">
        <v>33.144039276979015</v>
      </c>
      <c r="I145" s="79">
        <v>40.959838960222946</v>
      </c>
      <c r="J145" s="96">
        <v>35.143999239151427</v>
      </c>
      <c r="K145" s="96">
        <v>35.193896430338263</v>
      </c>
      <c r="L145" s="96">
        <v>35.2337637265924</v>
      </c>
      <c r="M145" s="96">
        <v>35.286853005281124</v>
      </c>
      <c r="N145" s="96">
        <v>35.549246242412025</v>
      </c>
      <c r="O145" s="96">
        <v>36.165224718632416</v>
      </c>
      <c r="P145" s="96">
        <v>36.541642846687708</v>
      </c>
      <c r="Q145" s="47">
        <f t="shared" si="162"/>
        <v>40.959838960222946</v>
      </c>
      <c r="R145" s="47">
        <f t="shared" si="154"/>
        <v>40.959838960222946</v>
      </c>
      <c r="S145" s="47">
        <f t="shared" si="154"/>
        <v>40.959838960222946</v>
      </c>
      <c r="T145" s="47">
        <f t="shared" si="154"/>
        <v>40.959838960222946</v>
      </c>
      <c r="U145" s="47">
        <f t="shared" si="154"/>
        <v>40.959838960222946</v>
      </c>
      <c r="V145" s="47">
        <f t="shared" si="154"/>
        <v>40.959838960222946</v>
      </c>
      <c r="W145" s="47">
        <f t="shared" si="154"/>
        <v>40.959838960222946</v>
      </c>
      <c r="X145" s="113">
        <f t="shared" si="163"/>
        <v>40.959838960222946</v>
      </c>
      <c r="Y145" s="113">
        <f t="shared" si="164"/>
        <v>40.959838960222946</v>
      </c>
      <c r="Z145" s="113">
        <f t="shared" si="165"/>
        <v>40.959838960222946</v>
      </c>
      <c r="AA145" s="113">
        <f t="shared" si="166"/>
        <v>40.959838960222946</v>
      </c>
      <c r="AB145" s="113">
        <f t="shared" si="167"/>
        <v>40.959838960222946</v>
      </c>
      <c r="AC145" s="113">
        <f t="shared" si="168"/>
        <v>40.959838960222946</v>
      </c>
      <c r="AD145" s="113">
        <f t="shared" si="169"/>
        <v>40.959838960222946</v>
      </c>
      <c r="AF145" s="35" t="s">
        <v>29</v>
      </c>
      <c r="AG145" s="5" t="s">
        <v>29</v>
      </c>
      <c r="AH145" s="13" t="str">
        <f t="shared" si="161"/>
        <v>OK</v>
      </c>
    </row>
    <row r="146" spans="1:46">
      <c r="B146" s="83" t="s">
        <v>31</v>
      </c>
      <c r="C146" s="87">
        <f t="shared" ref="C146:W146" si="170">SUM(C135:C145)</f>
        <v>232.50880651805187</v>
      </c>
      <c r="D146" s="87">
        <f t="shared" si="170"/>
        <v>233.31055198051047</v>
      </c>
      <c r="E146" s="87">
        <f t="shared" si="170"/>
        <v>266.79572198719677</v>
      </c>
      <c r="F146" s="87">
        <f t="shared" si="170"/>
        <v>299.46618707248808</v>
      </c>
      <c r="G146" s="87">
        <f t="shared" si="170"/>
        <v>298.71012096647519</v>
      </c>
      <c r="H146" s="87">
        <f t="shared" si="170"/>
        <v>294.06359940803964</v>
      </c>
      <c r="I146" s="87">
        <f t="shared" si="170"/>
        <v>313.58099872387379</v>
      </c>
      <c r="J146" s="41">
        <f t="shared" si="170"/>
        <v>261.70239999588159</v>
      </c>
      <c r="K146" s="41">
        <f t="shared" si="170"/>
        <v>263.73805441075228</v>
      </c>
      <c r="L146" s="41">
        <f t="shared" si="170"/>
        <v>265.13533394384729</v>
      </c>
      <c r="M146" s="41">
        <f t="shared" si="170"/>
        <v>266.44447812438256</v>
      </c>
      <c r="N146" s="41">
        <f t="shared" si="170"/>
        <v>267.66485809011505</v>
      </c>
      <c r="O146" s="41">
        <f t="shared" si="170"/>
        <v>268.26582532197926</v>
      </c>
      <c r="P146" s="41">
        <f t="shared" si="170"/>
        <v>278.3920613302256</v>
      </c>
      <c r="Q146" s="101">
        <f t="shared" si="170"/>
        <v>313.58099872387379</v>
      </c>
      <c r="R146" s="101">
        <f t="shared" si="170"/>
        <v>313.58099872387379</v>
      </c>
      <c r="S146" s="101">
        <f t="shared" si="170"/>
        <v>313.58099872387379</v>
      </c>
      <c r="T146" s="101">
        <f t="shared" si="170"/>
        <v>313.58099872387379</v>
      </c>
      <c r="U146" s="101">
        <f t="shared" si="170"/>
        <v>313.58099872387379</v>
      </c>
      <c r="V146" s="101">
        <f t="shared" si="170"/>
        <v>313.58099872387379</v>
      </c>
      <c r="W146" s="101">
        <f t="shared" si="170"/>
        <v>313.58099872387379</v>
      </c>
      <c r="X146" s="115">
        <f xml:space="preserve"> IF($AF146="Company forecast",#REF!, IF($AF146="Ofwat forecast",Q146))</f>
        <v>313.58099872387379</v>
      </c>
      <c r="Y146" s="115">
        <f xml:space="preserve"> IF($AF146="Company forecast",#REF!, IF($AF146="Ofwat forecast",R146))</f>
        <v>313.58099872387379</v>
      </c>
      <c r="Z146" s="115">
        <f xml:space="preserve"> IF($AF146="Company forecast",#REF!, IF($AF146="Ofwat forecast",S146))</f>
        <v>313.58099872387379</v>
      </c>
      <c r="AA146" s="115">
        <f xml:space="preserve"> IF($AF146="Company forecast",#REF!, IF($AF146="Ofwat forecast",T146))</f>
        <v>313.58099872387379</v>
      </c>
      <c r="AB146" s="115">
        <f xml:space="preserve"> IF($AF146="Company forecast",#REF!, IF($AF146="Ofwat forecast",U146))</f>
        <v>313.58099872387379</v>
      </c>
      <c r="AC146" s="115">
        <f xml:space="preserve"> IF($AF146="Company forecast",#REF!, IF($AF146="Ofwat forecast",V146))</f>
        <v>313.58099872387379</v>
      </c>
      <c r="AD146" s="115">
        <f xml:space="preserve"> IF($AF146="Company forecast",#REF!, IF($AF146="Ofwat forecast",W146))</f>
        <v>313.58099872387379</v>
      </c>
      <c r="AF146" s="35" t="s">
        <v>29</v>
      </c>
      <c r="AG146" s="5" t="s">
        <v>29</v>
      </c>
      <c r="AH146" s="13" t="str">
        <f t="shared" si="161"/>
        <v>OK</v>
      </c>
    </row>
    <row r="147" spans="1:46">
      <c r="B147" s="76"/>
    </row>
    <row r="148" spans="1:46" s="59" customFormat="1">
      <c r="A148" s="58" t="s">
        <v>49</v>
      </c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1"/>
    </row>
    <row r="149" spans="1:46">
      <c r="A149" s="71"/>
    </row>
    <row r="150" spans="1:46">
      <c r="A150" s="71"/>
      <c r="B150" s="75" t="s">
        <v>58</v>
      </c>
      <c r="C150" s="17" t="s">
        <v>28</v>
      </c>
      <c r="D150" s="19"/>
      <c r="E150" s="19"/>
      <c r="F150" s="19"/>
      <c r="G150" s="19"/>
      <c r="H150" s="19"/>
      <c r="I150" s="20"/>
      <c r="J150" s="28" t="s">
        <v>32</v>
      </c>
      <c r="K150" s="29"/>
      <c r="L150" s="29"/>
      <c r="M150" s="29"/>
      <c r="N150" s="29"/>
      <c r="O150" s="29"/>
      <c r="P150" s="30"/>
      <c r="Q150" s="7" t="s">
        <v>64</v>
      </c>
      <c r="R150" s="8"/>
      <c r="S150" s="8"/>
      <c r="T150" s="8"/>
      <c r="U150" s="8"/>
      <c r="V150" s="8"/>
      <c r="W150" s="9"/>
      <c r="X150" s="11" t="s">
        <v>0</v>
      </c>
      <c r="Y150" s="63"/>
      <c r="Z150" s="63"/>
      <c r="AA150" s="63"/>
      <c r="AB150" s="63"/>
      <c r="AC150" s="63"/>
      <c r="AD150" s="64"/>
      <c r="AF150" s="155" t="s">
        <v>0</v>
      </c>
      <c r="AG150" s="155" t="s">
        <v>34</v>
      </c>
      <c r="AH150" s="155" t="s">
        <v>30</v>
      </c>
    </row>
    <row r="151" spans="1:46">
      <c r="A151" s="71"/>
      <c r="B151" s="51"/>
      <c r="C151" s="22" t="s">
        <v>5</v>
      </c>
      <c r="D151" s="22" t="s">
        <v>6</v>
      </c>
      <c r="E151" s="22" t="s">
        <v>7</v>
      </c>
      <c r="F151" s="22" t="s">
        <v>8</v>
      </c>
      <c r="G151" s="22" t="s">
        <v>9</v>
      </c>
      <c r="H151" s="22" t="s">
        <v>10</v>
      </c>
      <c r="I151" s="22" t="s">
        <v>11</v>
      </c>
      <c r="J151" s="31" t="s">
        <v>12</v>
      </c>
      <c r="K151" s="31" t="s">
        <v>13</v>
      </c>
      <c r="L151" s="31" t="s">
        <v>14</v>
      </c>
      <c r="M151" s="31" t="s">
        <v>15</v>
      </c>
      <c r="N151" s="31" t="s">
        <v>16</v>
      </c>
      <c r="O151" s="31" t="s">
        <v>17</v>
      </c>
      <c r="P151" s="31" t="s">
        <v>18</v>
      </c>
      <c r="Q151" s="23" t="s">
        <v>12</v>
      </c>
      <c r="R151" s="23" t="s">
        <v>13</v>
      </c>
      <c r="S151" s="23" t="s">
        <v>14</v>
      </c>
      <c r="T151" s="23" t="s">
        <v>15</v>
      </c>
      <c r="U151" s="23" t="s">
        <v>16</v>
      </c>
      <c r="V151" s="23" t="s">
        <v>17</v>
      </c>
      <c r="W151" s="23" t="s">
        <v>18</v>
      </c>
      <c r="X151" s="24" t="s">
        <v>12</v>
      </c>
      <c r="Y151" s="24" t="s">
        <v>13</v>
      </c>
      <c r="Z151" s="24" t="s">
        <v>14</v>
      </c>
      <c r="AA151" s="24" t="s">
        <v>15</v>
      </c>
      <c r="AB151" s="24" t="s">
        <v>16</v>
      </c>
      <c r="AC151" s="24" t="s">
        <v>17</v>
      </c>
      <c r="AD151" s="24" t="s">
        <v>18</v>
      </c>
      <c r="AF151" s="155"/>
      <c r="AG151" s="155"/>
      <c r="AH151" s="155"/>
    </row>
    <row r="152" spans="1:46">
      <c r="A152" s="71"/>
      <c r="B152" s="77"/>
      <c r="C152" s="25">
        <v>1</v>
      </c>
      <c r="D152" s="25">
        <v>2</v>
      </c>
      <c r="E152" s="25">
        <v>3</v>
      </c>
      <c r="F152" s="25">
        <v>4</v>
      </c>
      <c r="G152" s="25">
        <v>5</v>
      </c>
      <c r="H152" s="25">
        <v>6</v>
      </c>
      <c r="I152" s="25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26">
        <v>8</v>
      </c>
      <c r="R152" s="26">
        <v>9</v>
      </c>
      <c r="S152" s="26">
        <v>10</v>
      </c>
      <c r="T152" s="26">
        <v>11</v>
      </c>
      <c r="U152" s="26">
        <v>12</v>
      </c>
      <c r="V152" s="26">
        <v>13</v>
      </c>
      <c r="W152" s="26">
        <v>14</v>
      </c>
      <c r="X152" s="27">
        <v>8</v>
      </c>
      <c r="Y152" s="27">
        <v>9</v>
      </c>
      <c r="Z152" s="27">
        <v>10</v>
      </c>
      <c r="AA152" s="27">
        <v>11</v>
      </c>
      <c r="AB152" s="27">
        <v>12</v>
      </c>
      <c r="AC152" s="27">
        <v>13</v>
      </c>
      <c r="AD152" s="27">
        <v>14</v>
      </c>
      <c r="AF152" s="66"/>
      <c r="AG152" s="66"/>
      <c r="AH152" s="66"/>
    </row>
    <row r="153" spans="1:46">
      <c r="A153" s="71"/>
      <c r="B153" s="3" t="s">
        <v>4</v>
      </c>
      <c r="C153" s="78">
        <v>65.351361534432399</v>
      </c>
      <c r="D153" s="82">
        <v>65.121511799621146</v>
      </c>
      <c r="E153" s="82">
        <v>65.249638475359077</v>
      </c>
      <c r="F153" s="82">
        <v>65.138100570671199</v>
      </c>
      <c r="G153" s="82">
        <v>65.489770172351626</v>
      </c>
      <c r="H153" s="82">
        <v>65.50070868924827</v>
      </c>
      <c r="I153" s="82">
        <v>65.152196695266852</v>
      </c>
      <c r="J153" s="121">
        <v>65.51962973003846</v>
      </c>
      <c r="K153" s="121">
        <v>65.48912966980491</v>
      </c>
      <c r="L153" s="121">
        <v>65.448681567109162</v>
      </c>
      <c r="M153" s="121">
        <v>66.116501867643976</v>
      </c>
      <c r="N153" s="121">
        <v>66.090852611912965</v>
      </c>
      <c r="O153" s="121">
        <v>66.418316646043067</v>
      </c>
      <c r="P153" s="121">
        <v>67.224658418620677</v>
      </c>
      <c r="Q153" s="46">
        <f>AVERAGE($G153:$I153)</f>
        <v>65.380891852288926</v>
      </c>
      <c r="R153" s="46">
        <f t="shared" ref="R153:W163" si="171">AVERAGE($G153:$I153)</f>
        <v>65.380891852288926</v>
      </c>
      <c r="S153" s="46">
        <f t="shared" si="171"/>
        <v>65.380891852288926</v>
      </c>
      <c r="T153" s="46">
        <f t="shared" si="171"/>
        <v>65.380891852288926</v>
      </c>
      <c r="U153" s="46">
        <f t="shared" si="171"/>
        <v>65.380891852288926</v>
      </c>
      <c r="V153" s="46">
        <f t="shared" si="171"/>
        <v>65.380891852288926</v>
      </c>
      <c r="W153" s="46">
        <f t="shared" si="171"/>
        <v>65.380891852288926</v>
      </c>
      <c r="X153" s="122">
        <f xml:space="preserve"> IF($AF153="Company forecast",J153, IF($AF153="Ofwat forecast",Q153))</f>
        <v>65.380891852288926</v>
      </c>
      <c r="Y153" s="122">
        <f t="shared" ref="Y153" si="172" xml:space="preserve"> IF($AF153="Company forecast",K153, IF($AF153="Ofwat forecast",R153))</f>
        <v>65.380891852288926</v>
      </c>
      <c r="Z153" s="122">
        <f t="shared" ref="Z153" si="173" xml:space="preserve"> IF($AF153="Company forecast",L153, IF($AF153="Ofwat forecast",S153))</f>
        <v>65.380891852288926</v>
      </c>
      <c r="AA153" s="122">
        <f t="shared" ref="AA153" si="174" xml:space="preserve"> IF($AF153="Company forecast",M153, IF($AF153="Ofwat forecast",T153))</f>
        <v>65.380891852288926</v>
      </c>
      <c r="AB153" s="122">
        <f t="shared" ref="AB153" si="175" xml:space="preserve"> IF($AF153="Company forecast",N153, IF($AF153="Ofwat forecast",U153))</f>
        <v>65.380891852288926</v>
      </c>
      <c r="AC153" s="122">
        <f t="shared" ref="AC153" si="176" xml:space="preserve"> IF($AF153="Company forecast",O153, IF($AF153="Ofwat forecast",V153))</f>
        <v>65.380891852288926</v>
      </c>
      <c r="AD153" s="122">
        <f t="shared" ref="AD153" si="177" xml:space="preserve"> IF($AF153="Company forecast",P153, IF($AF153="Ofwat forecast",W153))</f>
        <v>65.380891852288926</v>
      </c>
      <c r="AF153" s="35" t="s">
        <v>29</v>
      </c>
      <c r="AG153" s="5" t="s">
        <v>29</v>
      </c>
      <c r="AH153" s="13" t="str">
        <f t="shared" ref="AH153:AH164" si="178" xml:space="preserve"> IF(AF153=AG153, "OK", "error")</f>
        <v>OK</v>
      </c>
    </row>
    <row r="154" spans="1:46">
      <c r="A154" s="71"/>
      <c r="B154" s="3" t="s">
        <v>19</v>
      </c>
      <c r="C154" s="82">
        <v>85.5067427030841</v>
      </c>
      <c r="D154" s="82">
        <v>85.582407060488748</v>
      </c>
      <c r="E154" s="82">
        <v>84.495275132077282</v>
      </c>
      <c r="F154" s="82">
        <v>85.682710018419158</v>
      </c>
      <c r="G154" s="82">
        <v>85.411696344263859</v>
      </c>
      <c r="H154" s="82">
        <v>84.841665869698517</v>
      </c>
      <c r="I154" s="82">
        <v>84.95257799191549</v>
      </c>
      <c r="J154" s="121">
        <v>84.953104289125903</v>
      </c>
      <c r="K154" s="121">
        <v>84.953877462509794</v>
      </c>
      <c r="L154" s="121">
        <v>84.954402255015751</v>
      </c>
      <c r="M154" s="121">
        <v>84.955217319632951</v>
      </c>
      <c r="N154" s="121">
        <v>84.956080933444042</v>
      </c>
      <c r="O154" s="121">
        <v>84.956329031417027</v>
      </c>
      <c r="P154" s="121">
        <v>84.95702857019387</v>
      </c>
      <c r="Q154" s="46">
        <f t="shared" ref="Q154:Q163" si="179">AVERAGE($G154:$I154)</f>
        <v>85.068646735292617</v>
      </c>
      <c r="R154" s="46">
        <f t="shared" si="171"/>
        <v>85.068646735292617</v>
      </c>
      <c r="S154" s="46">
        <f t="shared" si="171"/>
        <v>85.068646735292617</v>
      </c>
      <c r="T154" s="46">
        <f t="shared" si="171"/>
        <v>85.068646735292617</v>
      </c>
      <c r="U154" s="46">
        <f t="shared" si="171"/>
        <v>85.068646735292617</v>
      </c>
      <c r="V154" s="46">
        <f t="shared" si="171"/>
        <v>85.068646735292617</v>
      </c>
      <c r="W154" s="46">
        <f t="shared" si="171"/>
        <v>85.068646735292617</v>
      </c>
      <c r="X154" s="122">
        <f t="shared" ref="X154:X163" si="180" xml:space="preserve"> IF($AF154="Company forecast",J154, IF($AF154="Ofwat forecast",Q154))</f>
        <v>85.068646735292617</v>
      </c>
      <c r="Y154" s="122">
        <f t="shared" ref="Y154:Y163" si="181" xml:space="preserve"> IF($AF154="Company forecast",K154, IF($AF154="Ofwat forecast",R154))</f>
        <v>85.068646735292617</v>
      </c>
      <c r="Z154" s="122">
        <f t="shared" ref="Z154:Z163" si="182" xml:space="preserve"> IF($AF154="Company forecast",L154, IF($AF154="Ofwat forecast",S154))</f>
        <v>85.068646735292617</v>
      </c>
      <c r="AA154" s="122">
        <f t="shared" ref="AA154:AA163" si="183" xml:space="preserve"> IF($AF154="Company forecast",M154, IF($AF154="Ofwat forecast",T154))</f>
        <v>85.068646735292617</v>
      </c>
      <c r="AB154" s="122">
        <f t="shared" ref="AB154:AB163" si="184" xml:space="preserve"> IF($AF154="Company forecast",N154, IF($AF154="Ofwat forecast",U154))</f>
        <v>85.068646735292617</v>
      </c>
      <c r="AC154" s="122">
        <f t="shared" ref="AC154:AC163" si="185" xml:space="preserve"> IF($AF154="Company forecast",O154, IF($AF154="Ofwat forecast",V154))</f>
        <v>85.068646735292617</v>
      </c>
      <c r="AD154" s="122">
        <f t="shared" ref="AD154:AD163" si="186" xml:space="preserve"> IF($AF154="Company forecast",P154, IF($AF154="Ofwat forecast",W154))</f>
        <v>85.068646735292617</v>
      </c>
      <c r="AF154" s="35" t="s">
        <v>29</v>
      </c>
      <c r="AG154" s="5" t="s">
        <v>29</v>
      </c>
      <c r="AH154" s="13" t="str">
        <f t="shared" si="178"/>
        <v>OK</v>
      </c>
    </row>
    <row r="155" spans="1:46">
      <c r="A155" s="71"/>
      <c r="B155" s="3" t="s">
        <v>20</v>
      </c>
      <c r="C155" s="82">
        <v>89.588213688066858</v>
      </c>
      <c r="D155" s="82">
        <v>89.829506871112656</v>
      </c>
      <c r="E155" s="82">
        <v>89.458539635967739</v>
      </c>
      <c r="F155" s="82">
        <v>89.832921140475335</v>
      </c>
      <c r="G155" s="82">
        <v>89.655305437714603</v>
      </c>
      <c r="H155" s="82">
        <v>89.565314013525082</v>
      </c>
      <c r="I155" s="82">
        <v>89.490361027472048</v>
      </c>
      <c r="J155" s="121">
        <v>89.801813491105662</v>
      </c>
      <c r="K155" s="121">
        <v>89.874322614770747</v>
      </c>
      <c r="L155" s="121">
        <v>89.914317120377689</v>
      </c>
      <c r="M155" s="121">
        <v>89.910517515354897</v>
      </c>
      <c r="N155" s="121">
        <v>90.191293583872579</v>
      </c>
      <c r="O155" s="121">
        <v>90.185560037785351</v>
      </c>
      <c r="P155" s="121">
        <v>90.181954480034804</v>
      </c>
      <c r="Q155" s="46">
        <f t="shared" si="179"/>
        <v>89.570326826237249</v>
      </c>
      <c r="R155" s="46">
        <f t="shared" si="171"/>
        <v>89.570326826237249</v>
      </c>
      <c r="S155" s="46">
        <f t="shared" si="171"/>
        <v>89.570326826237249</v>
      </c>
      <c r="T155" s="46">
        <f t="shared" si="171"/>
        <v>89.570326826237249</v>
      </c>
      <c r="U155" s="46">
        <f t="shared" si="171"/>
        <v>89.570326826237249</v>
      </c>
      <c r="V155" s="46">
        <f t="shared" si="171"/>
        <v>89.570326826237249</v>
      </c>
      <c r="W155" s="46">
        <f t="shared" si="171"/>
        <v>89.570326826237249</v>
      </c>
      <c r="X155" s="122">
        <f t="shared" si="180"/>
        <v>89.570326826237249</v>
      </c>
      <c r="Y155" s="122">
        <f t="shared" si="181"/>
        <v>89.570326826237249</v>
      </c>
      <c r="Z155" s="122">
        <f t="shared" si="182"/>
        <v>89.570326826237249</v>
      </c>
      <c r="AA155" s="122">
        <f t="shared" si="183"/>
        <v>89.570326826237249</v>
      </c>
      <c r="AB155" s="122">
        <f t="shared" si="184"/>
        <v>89.570326826237249</v>
      </c>
      <c r="AC155" s="122">
        <f t="shared" si="185"/>
        <v>89.570326826237249</v>
      </c>
      <c r="AD155" s="122">
        <f t="shared" si="186"/>
        <v>89.570326826237249</v>
      </c>
      <c r="AF155" s="35" t="s">
        <v>29</v>
      </c>
      <c r="AG155" s="5" t="s">
        <v>29</v>
      </c>
      <c r="AH155" s="13" t="str">
        <f t="shared" si="178"/>
        <v>OK</v>
      </c>
    </row>
    <row r="156" spans="1:46">
      <c r="A156" s="71"/>
      <c r="B156" s="3" t="s">
        <v>21</v>
      </c>
      <c r="C156" s="82">
        <v>80.764031405469311</v>
      </c>
      <c r="D156" s="82">
        <v>81.726009339741836</v>
      </c>
      <c r="E156" s="82">
        <v>82.224461065465078</v>
      </c>
      <c r="F156" s="82">
        <v>82.496970186028733</v>
      </c>
      <c r="G156" s="82">
        <v>82.312524235252866</v>
      </c>
      <c r="H156" s="82">
        <v>82.537156829371412</v>
      </c>
      <c r="I156" s="82">
        <v>83.027751603216927</v>
      </c>
      <c r="J156" s="121">
        <v>81.889000712694553</v>
      </c>
      <c r="K156" s="121">
        <v>81.877979451470424</v>
      </c>
      <c r="L156" s="121">
        <v>81.863002138358809</v>
      </c>
      <c r="M156" s="121">
        <v>81.844880068301521</v>
      </c>
      <c r="N156" s="121">
        <v>81.834838212466522</v>
      </c>
      <c r="O156" s="121">
        <v>81.825475764345271</v>
      </c>
      <c r="P156" s="121">
        <v>81.513077399579828</v>
      </c>
      <c r="Q156" s="46">
        <f t="shared" si="179"/>
        <v>82.625810889280402</v>
      </c>
      <c r="R156" s="46">
        <f t="shared" si="171"/>
        <v>82.625810889280402</v>
      </c>
      <c r="S156" s="46">
        <f t="shared" si="171"/>
        <v>82.625810889280402</v>
      </c>
      <c r="T156" s="46">
        <f t="shared" si="171"/>
        <v>82.625810889280402</v>
      </c>
      <c r="U156" s="46">
        <f t="shared" si="171"/>
        <v>82.625810889280402</v>
      </c>
      <c r="V156" s="46">
        <f t="shared" si="171"/>
        <v>82.625810889280402</v>
      </c>
      <c r="W156" s="46">
        <f t="shared" si="171"/>
        <v>82.625810889280402</v>
      </c>
      <c r="X156" s="122">
        <f t="shared" si="180"/>
        <v>82.625810889280402</v>
      </c>
      <c r="Y156" s="122">
        <f t="shared" si="181"/>
        <v>82.625810889280402</v>
      </c>
      <c r="Z156" s="122">
        <f t="shared" si="182"/>
        <v>82.625810889280402</v>
      </c>
      <c r="AA156" s="122">
        <f t="shared" si="183"/>
        <v>82.625810889280402</v>
      </c>
      <c r="AB156" s="122">
        <f t="shared" si="184"/>
        <v>82.625810889280402</v>
      </c>
      <c r="AC156" s="122">
        <f t="shared" si="185"/>
        <v>82.625810889280402</v>
      </c>
      <c r="AD156" s="122">
        <f t="shared" si="186"/>
        <v>82.625810889280402</v>
      </c>
      <c r="AF156" s="35" t="s">
        <v>29</v>
      </c>
      <c r="AG156" s="5" t="s">
        <v>29</v>
      </c>
      <c r="AH156" s="13" t="str">
        <f t="shared" si="178"/>
        <v>OK</v>
      </c>
    </row>
    <row r="157" spans="1:46">
      <c r="A157" s="71"/>
      <c r="B157" s="3" t="s">
        <v>67</v>
      </c>
      <c r="C157" s="86">
        <v>82.137514554284721</v>
      </c>
      <c r="D157" s="86">
        <v>82.282902602441837</v>
      </c>
      <c r="E157" s="86">
        <v>81.616376341067408</v>
      </c>
      <c r="F157" s="86">
        <v>81.112640488814662</v>
      </c>
      <c r="G157" s="86">
        <v>81.83975537743548</v>
      </c>
      <c r="H157" s="86">
        <v>82.501994386874429</v>
      </c>
      <c r="I157" s="86">
        <v>83.138590613295634</v>
      </c>
      <c r="J157" s="121">
        <v>82.782091997438556</v>
      </c>
      <c r="K157" s="121">
        <v>82.74936845699601</v>
      </c>
      <c r="L157" s="121">
        <v>82.715979754390659</v>
      </c>
      <c r="M157" s="121">
        <v>82.682785157039746</v>
      </c>
      <c r="N157" s="121">
        <v>82.683152055827506</v>
      </c>
      <c r="O157" s="121">
        <v>82.650269312386456</v>
      </c>
      <c r="P157" s="121">
        <v>82.859898882384243</v>
      </c>
      <c r="Q157" s="123">
        <f t="shared" si="179"/>
        <v>82.493446792535181</v>
      </c>
      <c r="R157" s="123">
        <f t="shared" si="171"/>
        <v>82.493446792535181</v>
      </c>
      <c r="S157" s="123">
        <f t="shared" si="171"/>
        <v>82.493446792535181</v>
      </c>
      <c r="T157" s="123">
        <f t="shared" si="171"/>
        <v>82.493446792535181</v>
      </c>
      <c r="U157" s="123">
        <f t="shared" si="171"/>
        <v>82.493446792535181</v>
      </c>
      <c r="V157" s="123">
        <f t="shared" si="171"/>
        <v>82.493446792535181</v>
      </c>
      <c r="W157" s="123">
        <f t="shared" si="171"/>
        <v>82.493446792535181</v>
      </c>
      <c r="X157" s="122">
        <f t="shared" si="180"/>
        <v>82.493446792535181</v>
      </c>
      <c r="Y157" s="122">
        <f t="shared" si="181"/>
        <v>82.493446792535181</v>
      </c>
      <c r="Z157" s="122">
        <f t="shared" si="182"/>
        <v>82.493446792535181</v>
      </c>
      <c r="AA157" s="122">
        <f t="shared" si="183"/>
        <v>82.493446792535181</v>
      </c>
      <c r="AB157" s="122">
        <f t="shared" si="184"/>
        <v>82.493446792535181</v>
      </c>
      <c r="AC157" s="122">
        <f t="shared" si="185"/>
        <v>82.493446792535181</v>
      </c>
      <c r="AD157" s="122">
        <f t="shared" si="186"/>
        <v>82.493446792535181</v>
      </c>
      <c r="AF157" s="35" t="s">
        <v>29</v>
      </c>
      <c r="AG157" s="5" t="s">
        <v>29</v>
      </c>
      <c r="AH157" s="13" t="str">
        <f t="shared" si="178"/>
        <v>OK</v>
      </c>
    </row>
    <row r="158" spans="1:46">
      <c r="A158" s="71"/>
      <c r="B158" s="3" t="s">
        <v>22</v>
      </c>
      <c r="C158" s="82">
        <v>82.137514554284721</v>
      </c>
      <c r="D158" s="82">
        <v>82.282902602441837</v>
      </c>
      <c r="E158" s="82">
        <v>81.616376341067408</v>
      </c>
      <c r="F158" s="82">
        <v>81.112640488814662</v>
      </c>
      <c r="G158" s="82">
        <v>81.83975537743548</v>
      </c>
      <c r="H158" s="82">
        <v>82.501994386874429</v>
      </c>
      <c r="I158" s="82">
        <v>83.138590613295634</v>
      </c>
      <c r="J158" s="123">
        <v>0</v>
      </c>
      <c r="K158" s="123">
        <v>0</v>
      </c>
      <c r="L158" s="123">
        <v>0</v>
      </c>
      <c r="M158" s="123">
        <v>0</v>
      </c>
      <c r="N158" s="123">
        <v>0</v>
      </c>
      <c r="O158" s="123">
        <v>0</v>
      </c>
      <c r="P158" s="123">
        <v>0</v>
      </c>
      <c r="Q158" s="46">
        <f t="shared" si="179"/>
        <v>82.493446792535181</v>
      </c>
      <c r="R158" s="46">
        <f t="shared" si="171"/>
        <v>82.493446792535181</v>
      </c>
      <c r="S158" s="46">
        <f t="shared" si="171"/>
        <v>82.493446792535181</v>
      </c>
      <c r="T158" s="46">
        <f t="shared" si="171"/>
        <v>82.493446792535181</v>
      </c>
      <c r="U158" s="46">
        <f t="shared" si="171"/>
        <v>82.493446792535181</v>
      </c>
      <c r="V158" s="46">
        <f t="shared" si="171"/>
        <v>82.493446792535181</v>
      </c>
      <c r="W158" s="46">
        <f t="shared" si="171"/>
        <v>82.493446792535181</v>
      </c>
      <c r="X158" s="124">
        <f t="shared" si="180"/>
        <v>82.493446792535181</v>
      </c>
      <c r="Y158" s="124">
        <f t="shared" si="181"/>
        <v>82.493446792535181</v>
      </c>
      <c r="Z158" s="124">
        <f t="shared" si="182"/>
        <v>82.493446792535181</v>
      </c>
      <c r="AA158" s="124">
        <f t="shared" si="183"/>
        <v>82.493446792535181</v>
      </c>
      <c r="AB158" s="124">
        <f t="shared" si="184"/>
        <v>82.493446792535181</v>
      </c>
      <c r="AC158" s="124">
        <f t="shared" si="185"/>
        <v>82.493446792535181</v>
      </c>
      <c r="AD158" s="124">
        <f t="shared" si="186"/>
        <v>82.493446792535181</v>
      </c>
      <c r="AF158" s="35" t="s">
        <v>29</v>
      </c>
      <c r="AG158" s="5" t="s">
        <v>29</v>
      </c>
      <c r="AH158" s="13" t="str">
        <f t="shared" si="178"/>
        <v>OK</v>
      </c>
    </row>
    <row r="159" spans="1:46">
      <c r="A159" s="71"/>
      <c r="B159" s="3" t="s">
        <v>23</v>
      </c>
      <c r="C159" s="82">
        <v>57.499194835993336</v>
      </c>
      <c r="D159" s="82">
        <v>58.033843028124387</v>
      </c>
      <c r="E159" s="82">
        <v>57.930848508910024</v>
      </c>
      <c r="F159" s="82">
        <v>57.669750827267407</v>
      </c>
      <c r="G159" s="82">
        <v>58.135504460583512</v>
      </c>
      <c r="H159" s="82">
        <v>58.523277800250227</v>
      </c>
      <c r="I159" s="82">
        <v>58.523277800250227</v>
      </c>
      <c r="J159" s="121">
        <v>60.077765730736154</v>
      </c>
      <c r="K159" s="121">
        <v>60.191523550337621</v>
      </c>
      <c r="L159" s="121">
        <v>60.292502883506351</v>
      </c>
      <c r="M159" s="121">
        <v>60.391581457196573</v>
      </c>
      <c r="N159" s="121">
        <v>60.485355496017647</v>
      </c>
      <c r="O159" s="121">
        <v>60.571190402841459</v>
      </c>
      <c r="P159" s="121">
        <v>60.657080861101853</v>
      </c>
      <c r="Q159" s="46">
        <f t="shared" si="179"/>
        <v>58.394020020361324</v>
      </c>
      <c r="R159" s="46">
        <f t="shared" si="171"/>
        <v>58.394020020361324</v>
      </c>
      <c r="S159" s="46">
        <f t="shared" si="171"/>
        <v>58.394020020361324</v>
      </c>
      <c r="T159" s="46">
        <f t="shared" si="171"/>
        <v>58.394020020361324</v>
      </c>
      <c r="U159" s="46">
        <f t="shared" si="171"/>
        <v>58.394020020361324</v>
      </c>
      <c r="V159" s="46">
        <f t="shared" si="171"/>
        <v>58.394020020361324</v>
      </c>
      <c r="W159" s="46">
        <f t="shared" si="171"/>
        <v>58.394020020361324</v>
      </c>
      <c r="X159" s="122">
        <f t="shared" si="180"/>
        <v>58.394020020361324</v>
      </c>
      <c r="Y159" s="122">
        <f t="shared" si="181"/>
        <v>58.394020020361324</v>
      </c>
      <c r="Z159" s="122">
        <f t="shared" si="182"/>
        <v>58.394020020361324</v>
      </c>
      <c r="AA159" s="122">
        <f t="shared" si="183"/>
        <v>58.394020020361324</v>
      </c>
      <c r="AB159" s="122">
        <f t="shared" si="184"/>
        <v>58.394020020361324</v>
      </c>
      <c r="AC159" s="122">
        <f t="shared" si="185"/>
        <v>58.394020020361324</v>
      </c>
      <c r="AD159" s="122">
        <f t="shared" si="186"/>
        <v>58.394020020361324</v>
      </c>
      <c r="AF159" s="35" t="s">
        <v>29</v>
      </c>
      <c r="AG159" s="5" t="s">
        <v>29</v>
      </c>
      <c r="AH159" s="13" t="str">
        <f t="shared" si="178"/>
        <v>OK</v>
      </c>
    </row>
    <row r="160" spans="1:46">
      <c r="A160" s="71"/>
      <c r="B160" s="3" t="s">
        <v>24</v>
      </c>
      <c r="C160" s="82">
        <v>93.924957539883366</v>
      </c>
      <c r="D160" s="82">
        <v>93.59889995596275</v>
      </c>
      <c r="E160" s="82">
        <v>93.653768362910014</v>
      </c>
      <c r="F160" s="82">
        <v>94.172285651263394</v>
      </c>
      <c r="G160" s="82">
        <v>94.343700592399927</v>
      </c>
      <c r="H160" s="82">
        <v>94.064259652311506</v>
      </c>
      <c r="I160" s="82">
        <v>94.201053184983877</v>
      </c>
      <c r="J160" s="121">
        <v>94.128105559621218</v>
      </c>
      <c r="K160" s="121">
        <v>94.289755317389208</v>
      </c>
      <c r="L160" s="121">
        <v>94.29542680531182</v>
      </c>
      <c r="M160" s="121">
        <v>94.302409935128679</v>
      </c>
      <c r="N160" s="121">
        <v>94.308628223973017</v>
      </c>
      <c r="O160" s="121">
        <v>94.31343460716829</v>
      </c>
      <c r="P160" s="121">
        <v>94.320541689661724</v>
      </c>
      <c r="Q160" s="46">
        <f t="shared" si="179"/>
        <v>94.203004476565113</v>
      </c>
      <c r="R160" s="46">
        <f t="shared" si="171"/>
        <v>94.203004476565113</v>
      </c>
      <c r="S160" s="46">
        <f t="shared" si="171"/>
        <v>94.203004476565113</v>
      </c>
      <c r="T160" s="46">
        <f t="shared" si="171"/>
        <v>94.203004476565113</v>
      </c>
      <c r="U160" s="46">
        <f t="shared" si="171"/>
        <v>94.203004476565113</v>
      </c>
      <c r="V160" s="46">
        <f t="shared" si="171"/>
        <v>94.203004476565113</v>
      </c>
      <c r="W160" s="46">
        <f t="shared" si="171"/>
        <v>94.203004476565113</v>
      </c>
      <c r="X160" s="122">
        <f t="shared" si="180"/>
        <v>94.203004476565113</v>
      </c>
      <c r="Y160" s="122">
        <f t="shared" si="181"/>
        <v>94.203004476565113</v>
      </c>
      <c r="Z160" s="122">
        <f t="shared" si="182"/>
        <v>94.203004476565113</v>
      </c>
      <c r="AA160" s="122">
        <f t="shared" si="183"/>
        <v>94.203004476565113</v>
      </c>
      <c r="AB160" s="122">
        <f t="shared" si="184"/>
        <v>94.203004476565113</v>
      </c>
      <c r="AC160" s="122">
        <f t="shared" si="185"/>
        <v>94.203004476565113</v>
      </c>
      <c r="AD160" s="122">
        <f t="shared" si="186"/>
        <v>94.203004476565113</v>
      </c>
      <c r="AF160" s="35" t="s">
        <v>29</v>
      </c>
      <c r="AG160" s="5" t="s">
        <v>29</v>
      </c>
      <c r="AH160" s="13" t="str">
        <f t="shared" si="178"/>
        <v>OK</v>
      </c>
    </row>
    <row r="161" spans="1:46">
      <c r="A161" s="71"/>
      <c r="B161" s="3" t="s">
        <v>25</v>
      </c>
      <c r="C161" s="82">
        <v>72.89970697067568</v>
      </c>
      <c r="D161" s="82">
        <v>70.811184507717186</v>
      </c>
      <c r="E161" s="82">
        <v>71.296480070415839</v>
      </c>
      <c r="F161" s="82">
        <v>73.217273004109046</v>
      </c>
      <c r="G161" s="82">
        <v>73.210762944421447</v>
      </c>
      <c r="H161" s="82">
        <v>73.644240367338782</v>
      </c>
      <c r="I161" s="82">
        <v>74.659585608483837</v>
      </c>
      <c r="J161" s="121">
        <v>74.719730701495095</v>
      </c>
      <c r="K161" s="121">
        <v>74.823211140036122</v>
      </c>
      <c r="L161" s="121">
        <v>74.883484812236773</v>
      </c>
      <c r="M161" s="121">
        <v>74.943878419853206</v>
      </c>
      <c r="N161" s="121">
        <v>75.584182670728524</v>
      </c>
      <c r="O161" s="121">
        <v>75.647433509516446</v>
      </c>
      <c r="P161" s="121">
        <v>75.71073687647683</v>
      </c>
      <c r="Q161" s="46">
        <f t="shared" si="179"/>
        <v>73.838196306748031</v>
      </c>
      <c r="R161" s="46">
        <f t="shared" si="171"/>
        <v>73.838196306748031</v>
      </c>
      <c r="S161" s="46">
        <f t="shared" si="171"/>
        <v>73.838196306748031</v>
      </c>
      <c r="T161" s="46">
        <f t="shared" si="171"/>
        <v>73.838196306748031</v>
      </c>
      <c r="U161" s="46">
        <f t="shared" si="171"/>
        <v>73.838196306748031</v>
      </c>
      <c r="V161" s="46">
        <f t="shared" si="171"/>
        <v>73.838196306748031</v>
      </c>
      <c r="W161" s="46">
        <f t="shared" si="171"/>
        <v>73.838196306748031</v>
      </c>
      <c r="X161" s="122">
        <f t="shared" si="180"/>
        <v>73.838196306748031</v>
      </c>
      <c r="Y161" s="122">
        <f t="shared" si="181"/>
        <v>73.838196306748031</v>
      </c>
      <c r="Z161" s="122">
        <f t="shared" si="182"/>
        <v>73.838196306748031</v>
      </c>
      <c r="AA161" s="122">
        <f t="shared" si="183"/>
        <v>73.838196306748031</v>
      </c>
      <c r="AB161" s="122">
        <f t="shared" si="184"/>
        <v>73.838196306748031</v>
      </c>
      <c r="AC161" s="122">
        <f t="shared" si="185"/>
        <v>73.838196306748031</v>
      </c>
      <c r="AD161" s="122">
        <f t="shared" si="186"/>
        <v>73.838196306748031</v>
      </c>
      <c r="AF161" s="35" t="s">
        <v>29</v>
      </c>
      <c r="AG161" s="5" t="s">
        <v>29</v>
      </c>
      <c r="AH161" s="13" t="str">
        <f t="shared" si="178"/>
        <v>OK</v>
      </c>
    </row>
    <row r="162" spans="1:46">
      <c r="A162" s="71"/>
      <c r="B162" s="3" t="s">
        <v>26</v>
      </c>
      <c r="C162" s="82">
        <v>69.368778503447345</v>
      </c>
      <c r="D162" s="82">
        <v>69.238135224911474</v>
      </c>
      <c r="E162" s="82">
        <v>69.425892972905686</v>
      </c>
      <c r="F162" s="82">
        <v>70.240015768779472</v>
      </c>
      <c r="G162" s="82">
        <v>71.320363245365186</v>
      </c>
      <c r="H162" s="82">
        <v>71.906999383323821</v>
      </c>
      <c r="I162" s="82">
        <v>70.066806019407096</v>
      </c>
      <c r="J162" s="121">
        <v>70.192715391249351</v>
      </c>
      <c r="K162" s="121">
        <v>70.312487618248582</v>
      </c>
      <c r="L162" s="121">
        <v>71.141654234318267</v>
      </c>
      <c r="M162" s="121">
        <v>71.198573150594228</v>
      </c>
      <c r="N162" s="121">
        <v>71.22872801937055</v>
      </c>
      <c r="O162" s="121">
        <v>71.214289049738042</v>
      </c>
      <c r="P162" s="121">
        <v>71.197641440946995</v>
      </c>
      <c r="Q162" s="46">
        <f t="shared" si="179"/>
        <v>71.098056216032035</v>
      </c>
      <c r="R162" s="46">
        <f t="shared" si="171"/>
        <v>71.098056216032035</v>
      </c>
      <c r="S162" s="46">
        <f t="shared" si="171"/>
        <v>71.098056216032035</v>
      </c>
      <c r="T162" s="46">
        <f t="shared" si="171"/>
        <v>71.098056216032035</v>
      </c>
      <c r="U162" s="46">
        <f t="shared" si="171"/>
        <v>71.098056216032035</v>
      </c>
      <c r="V162" s="46">
        <f t="shared" si="171"/>
        <v>71.098056216032035</v>
      </c>
      <c r="W162" s="46">
        <f t="shared" si="171"/>
        <v>71.098056216032035</v>
      </c>
      <c r="X162" s="122">
        <f t="shared" si="180"/>
        <v>71.098056216032035</v>
      </c>
      <c r="Y162" s="122">
        <f t="shared" si="181"/>
        <v>71.098056216032035</v>
      </c>
      <c r="Z162" s="122">
        <f t="shared" si="182"/>
        <v>71.098056216032035</v>
      </c>
      <c r="AA162" s="122">
        <f t="shared" si="183"/>
        <v>71.098056216032035</v>
      </c>
      <c r="AB162" s="122">
        <f t="shared" si="184"/>
        <v>71.098056216032035</v>
      </c>
      <c r="AC162" s="122">
        <f t="shared" si="185"/>
        <v>71.098056216032035</v>
      </c>
      <c r="AD162" s="122">
        <f t="shared" si="186"/>
        <v>71.098056216032035</v>
      </c>
      <c r="AF162" s="35" t="s">
        <v>29</v>
      </c>
      <c r="AG162" s="5" t="s">
        <v>29</v>
      </c>
      <c r="AH162" s="13" t="str">
        <f t="shared" si="178"/>
        <v>OK</v>
      </c>
    </row>
    <row r="163" spans="1:46">
      <c r="B163" s="3" t="s">
        <v>27</v>
      </c>
      <c r="C163" s="82">
        <v>79.979412582563299</v>
      </c>
      <c r="D163" s="82">
        <v>79.994931726262237</v>
      </c>
      <c r="E163" s="82">
        <v>79.817020145094489</v>
      </c>
      <c r="F163" s="82">
        <v>80.004242215311749</v>
      </c>
      <c r="G163" s="82">
        <v>79.335138205016506</v>
      </c>
      <c r="H163" s="82">
        <v>83.717647654943136</v>
      </c>
      <c r="I163" s="82">
        <v>79.554987986013742</v>
      </c>
      <c r="J163" s="121">
        <v>79.416163997452301</v>
      </c>
      <c r="K163" s="121">
        <v>79.404741819346455</v>
      </c>
      <c r="L163" s="121">
        <v>79.394212970849082</v>
      </c>
      <c r="M163" s="121">
        <v>79.807082295951886</v>
      </c>
      <c r="N163" s="121">
        <v>80.224503281589506</v>
      </c>
      <c r="O163" s="121">
        <v>80.637293754154115</v>
      </c>
      <c r="P163" s="121">
        <v>80.608465827651059</v>
      </c>
      <c r="Q163" s="46">
        <f t="shared" si="179"/>
        <v>80.86925794865779</v>
      </c>
      <c r="R163" s="46">
        <f t="shared" si="171"/>
        <v>80.86925794865779</v>
      </c>
      <c r="S163" s="46">
        <f t="shared" si="171"/>
        <v>80.86925794865779</v>
      </c>
      <c r="T163" s="46">
        <f t="shared" si="171"/>
        <v>80.86925794865779</v>
      </c>
      <c r="U163" s="46">
        <f t="shared" si="171"/>
        <v>80.86925794865779</v>
      </c>
      <c r="V163" s="46">
        <f t="shared" si="171"/>
        <v>80.86925794865779</v>
      </c>
      <c r="W163" s="46">
        <f t="shared" si="171"/>
        <v>80.86925794865779</v>
      </c>
      <c r="X163" s="122">
        <f t="shared" si="180"/>
        <v>80.86925794865779</v>
      </c>
      <c r="Y163" s="122">
        <f t="shared" si="181"/>
        <v>80.86925794865779</v>
      </c>
      <c r="Z163" s="122">
        <f t="shared" si="182"/>
        <v>80.86925794865779</v>
      </c>
      <c r="AA163" s="122">
        <f t="shared" si="183"/>
        <v>80.86925794865779</v>
      </c>
      <c r="AB163" s="122">
        <f t="shared" si="184"/>
        <v>80.86925794865779</v>
      </c>
      <c r="AC163" s="122">
        <f t="shared" si="185"/>
        <v>80.86925794865779</v>
      </c>
      <c r="AD163" s="122">
        <f t="shared" si="186"/>
        <v>80.86925794865779</v>
      </c>
      <c r="AF163" s="35" t="s">
        <v>29</v>
      </c>
      <c r="AG163" s="5" t="s">
        <v>29</v>
      </c>
      <c r="AH163" s="13" t="str">
        <f t="shared" si="178"/>
        <v>OK</v>
      </c>
    </row>
    <row r="164" spans="1:46">
      <c r="B164" s="88" t="s">
        <v>31</v>
      </c>
      <c r="C164" s="125">
        <f t="shared" ref="C164:W164" si="187">SUM(C153:C163)</f>
        <v>859.15742887218516</v>
      </c>
      <c r="D164" s="125">
        <f t="shared" si="187"/>
        <v>858.50223471882612</v>
      </c>
      <c r="E164" s="125">
        <f t="shared" si="187"/>
        <v>856.7846770512399</v>
      </c>
      <c r="F164" s="125">
        <f t="shared" si="187"/>
        <v>860.67955035995476</v>
      </c>
      <c r="G164" s="125">
        <f t="shared" si="187"/>
        <v>862.8942763922405</v>
      </c>
      <c r="H164" s="125">
        <f t="shared" si="187"/>
        <v>869.30525903375963</v>
      </c>
      <c r="I164" s="125">
        <f t="shared" si="187"/>
        <v>865.90577914360131</v>
      </c>
      <c r="J164" s="126">
        <f t="shared" si="187"/>
        <v>783.48012160095709</v>
      </c>
      <c r="K164" s="126">
        <f t="shared" si="187"/>
        <v>783.96639710090994</v>
      </c>
      <c r="L164" s="126">
        <f t="shared" si="187"/>
        <v>784.90366454147443</v>
      </c>
      <c r="M164" s="126">
        <f t="shared" si="187"/>
        <v>786.15342718669763</v>
      </c>
      <c r="N164" s="126">
        <f t="shared" si="187"/>
        <v>787.58761508920281</v>
      </c>
      <c r="O164" s="126">
        <f t="shared" si="187"/>
        <v>788.41959211539552</v>
      </c>
      <c r="P164" s="126">
        <f t="shared" si="187"/>
        <v>789.23108444665195</v>
      </c>
      <c r="Q164" s="127">
        <f t="shared" si="187"/>
        <v>866.03510485653396</v>
      </c>
      <c r="R164" s="127">
        <f t="shared" si="187"/>
        <v>866.03510485653396</v>
      </c>
      <c r="S164" s="127">
        <f t="shared" si="187"/>
        <v>866.03510485653396</v>
      </c>
      <c r="T164" s="127">
        <f t="shared" si="187"/>
        <v>866.03510485653396</v>
      </c>
      <c r="U164" s="127">
        <f t="shared" si="187"/>
        <v>866.03510485653396</v>
      </c>
      <c r="V164" s="127">
        <f t="shared" si="187"/>
        <v>866.03510485653396</v>
      </c>
      <c r="W164" s="127">
        <f t="shared" si="187"/>
        <v>866.03510485653396</v>
      </c>
      <c r="X164" s="128">
        <f xml:space="preserve"> IF($AF164="Company forecast",#REF!, IF($AF164="Ofwat forecast",Q164))</f>
        <v>866.03510485653396</v>
      </c>
      <c r="Y164" s="128">
        <f xml:space="preserve"> IF($AF164="Company forecast",#REF!, IF($AF164="Ofwat forecast",R164))</f>
        <v>866.03510485653396</v>
      </c>
      <c r="Z164" s="128">
        <f xml:space="preserve"> IF($AF164="Company forecast",#REF!, IF($AF164="Ofwat forecast",S164))</f>
        <v>866.03510485653396</v>
      </c>
      <c r="AA164" s="128">
        <f xml:space="preserve"> IF($AF164="Company forecast",#REF!, IF($AF164="Ofwat forecast",T164))</f>
        <v>866.03510485653396</v>
      </c>
      <c r="AB164" s="128">
        <f xml:space="preserve"> IF($AF164="Company forecast",#REF!, IF($AF164="Ofwat forecast",U164))</f>
        <v>866.03510485653396</v>
      </c>
      <c r="AC164" s="128">
        <f xml:space="preserve"> IF($AF164="Company forecast",#REF!, IF($AF164="Ofwat forecast",V164))</f>
        <v>866.03510485653396</v>
      </c>
      <c r="AD164" s="128">
        <f xml:space="preserve"> IF($AF164="Company forecast",#REF!, IF($AF164="Ofwat forecast",W164))</f>
        <v>866.03510485653396</v>
      </c>
      <c r="AF164" s="35" t="s">
        <v>29</v>
      </c>
      <c r="AG164" s="5" t="s">
        <v>29</v>
      </c>
      <c r="AH164" s="13" t="str">
        <f t="shared" si="178"/>
        <v>OK</v>
      </c>
    </row>
    <row r="165" spans="1:46">
      <c r="B165" s="76"/>
    </row>
    <row r="166" spans="1:46" s="59" customFormat="1">
      <c r="A166" s="58" t="s">
        <v>46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1"/>
    </row>
    <row r="167" spans="1:46">
      <c r="A167" s="71"/>
    </row>
    <row r="168" spans="1:46">
      <c r="A168" s="73"/>
      <c r="B168" s="75" t="s">
        <v>42</v>
      </c>
      <c r="C168" s="17" t="s">
        <v>28</v>
      </c>
      <c r="D168" s="19"/>
      <c r="E168" s="19"/>
      <c r="F168" s="19"/>
      <c r="G168" s="19"/>
      <c r="H168" s="19"/>
      <c r="I168" s="20"/>
      <c r="J168" s="28" t="s">
        <v>32</v>
      </c>
      <c r="K168" s="29"/>
      <c r="L168" s="29"/>
      <c r="M168" s="29"/>
      <c r="N168" s="29"/>
      <c r="O168" s="29"/>
      <c r="P168" s="30"/>
      <c r="Q168" s="7" t="s">
        <v>64</v>
      </c>
      <c r="R168" s="8"/>
      <c r="S168" s="8"/>
      <c r="T168" s="8"/>
      <c r="U168" s="8"/>
      <c r="V168" s="8"/>
      <c r="W168" s="9"/>
      <c r="X168" s="11" t="s">
        <v>0</v>
      </c>
      <c r="Y168" s="63"/>
      <c r="Z168" s="63"/>
      <c r="AA168" s="63"/>
      <c r="AB168" s="63"/>
      <c r="AC168" s="63"/>
      <c r="AD168" s="64"/>
      <c r="AF168" s="155" t="s">
        <v>0</v>
      </c>
      <c r="AG168" s="155" t="s">
        <v>34</v>
      </c>
      <c r="AH168" s="155" t="s">
        <v>30</v>
      </c>
    </row>
    <row r="169" spans="1:46">
      <c r="A169" s="74"/>
      <c r="B169" s="52"/>
      <c r="C169" s="22" t="s">
        <v>5</v>
      </c>
      <c r="D169" s="22" t="s">
        <v>6</v>
      </c>
      <c r="E169" s="22" t="s">
        <v>7</v>
      </c>
      <c r="F169" s="22" t="s">
        <v>8</v>
      </c>
      <c r="G169" s="22" t="s">
        <v>9</v>
      </c>
      <c r="H169" s="22" t="s">
        <v>10</v>
      </c>
      <c r="I169" s="22" t="s">
        <v>11</v>
      </c>
      <c r="J169" s="31" t="s">
        <v>12</v>
      </c>
      <c r="K169" s="31" t="s">
        <v>13</v>
      </c>
      <c r="L169" s="31" t="s">
        <v>14</v>
      </c>
      <c r="M169" s="31" t="s">
        <v>15</v>
      </c>
      <c r="N169" s="31" t="s">
        <v>16</v>
      </c>
      <c r="O169" s="31" t="s">
        <v>17</v>
      </c>
      <c r="P169" s="31" t="s">
        <v>18</v>
      </c>
      <c r="Q169" s="23" t="s">
        <v>12</v>
      </c>
      <c r="R169" s="23" t="s">
        <v>13</v>
      </c>
      <c r="S169" s="23" t="s">
        <v>14</v>
      </c>
      <c r="T169" s="23" t="s">
        <v>15</v>
      </c>
      <c r="U169" s="23" t="s">
        <v>16</v>
      </c>
      <c r="V169" s="23" t="s">
        <v>17</v>
      </c>
      <c r="W169" s="23" t="s">
        <v>18</v>
      </c>
      <c r="X169" s="24" t="s">
        <v>12</v>
      </c>
      <c r="Y169" s="24" t="s">
        <v>13</v>
      </c>
      <c r="Z169" s="24" t="s">
        <v>14</v>
      </c>
      <c r="AA169" s="24" t="s">
        <v>15</v>
      </c>
      <c r="AB169" s="24" t="s">
        <v>16</v>
      </c>
      <c r="AC169" s="24" t="s">
        <v>17</v>
      </c>
      <c r="AD169" s="24" t="s">
        <v>18</v>
      </c>
      <c r="AF169" s="155"/>
      <c r="AG169" s="155"/>
      <c r="AH169" s="155"/>
    </row>
    <row r="170" spans="1:46">
      <c r="A170" s="73"/>
      <c r="B170" s="77"/>
      <c r="C170" s="25">
        <v>1</v>
      </c>
      <c r="D170" s="25">
        <v>2</v>
      </c>
      <c r="E170" s="25">
        <v>3</v>
      </c>
      <c r="F170" s="25">
        <v>4</v>
      </c>
      <c r="G170" s="25">
        <v>5</v>
      </c>
      <c r="H170" s="25">
        <v>6</v>
      </c>
      <c r="I170" s="25">
        <v>7</v>
      </c>
      <c r="J170" s="32">
        <v>8</v>
      </c>
      <c r="K170" s="32">
        <v>9</v>
      </c>
      <c r="L170" s="32">
        <v>10</v>
      </c>
      <c r="M170" s="32">
        <v>11</v>
      </c>
      <c r="N170" s="32">
        <v>12</v>
      </c>
      <c r="O170" s="32">
        <v>13</v>
      </c>
      <c r="P170" s="32">
        <v>14</v>
      </c>
      <c r="Q170" s="26">
        <v>8</v>
      </c>
      <c r="R170" s="26">
        <v>9</v>
      </c>
      <c r="S170" s="26">
        <v>10</v>
      </c>
      <c r="T170" s="26">
        <v>11</v>
      </c>
      <c r="U170" s="26">
        <v>12</v>
      </c>
      <c r="V170" s="26">
        <v>13</v>
      </c>
      <c r="W170" s="26">
        <v>14</v>
      </c>
      <c r="X170" s="27">
        <v>8</v>
      </c>
      <c r="Y170" s="27">
        <v>9</v>
      </c>
      <c r="Z170" s="27">
        <v>10</v>
      </c>
      <c r="AA170" s="27">
        <v>11</v>
      </c>
      <c r="AB170" s="27">
        <v>12</v>
      </c>
      <c r="AC170" s="27">
        <v>13</v>
      </c>
      <c r="AD170" s="27">
        <v>14</v>
      </c>
      <c r="AF170" s="66"/>
      <c r="AG170" s="66"/>
      <c r="AH170" s="66"/>
    </row>
    <row r="171" spans="1:46">
      <c r="A171" s="73"/>
      <c r="B171" s="3" t="s">
        <v>4</v>
      </c>
      <c r="C171" s="80">
        <v>786.23971481183798</v>
      </c>
      <c r="D171" s="80">
        <v>793.44440543136409</v>
      </c>
      <c r="E171" s="80">
        <v>799.25017711333078</v>
      </c>
      <c r="F171" s="80">
        <v>806.86085674409878</v>
      </c>
      <c r="G171" s="80">
        <v>814.59760035986972</v>
      </c>
      <c r="H171" s="80">
        <v>821.41301810284631</v>
      </c>
      <c r="I171" s="80">
        <v>824.41540303587146</v>
      </c>
      <c r="J171" s="81"/>
      <c r="K171" s="92"/>
      <c r="L171" s="92"/>
      <c r="M171" s="92"/>
      <c r="N171" s="92"/>
      <c r="O171" s="92"/>
      <c r="P171" s="92"/>
      <c r="Q171" s="18">
        <f>AVERAGE($G171:$I171)</f>
        <v>820.14200716619587</v>
      </c>
      <c r="R171" s="18">
        <f t="shared" ref="R171:W181" si="188">AVERAGE($G171:$I171)</f>
        <v>820.14200716619587</v>
      </c>
      <c r="S171" s="18">
        <f t="shared" si="188"/>
        <v>820.14200716619587</v>
      </c>
      <c r="T171" s="18">
        <f t="shared" si="188"/>
        <v>820.14200716619587</v>
      </c>
      <c r="U171" s="18">
        <f t="shared" si="188"/>
        <v>820.14200716619587</v>
      </c>
      <c r="V171" s="18">
        <f t="shared" si="188"/>
        <v>820.14200716619587</v>
      </c>
      <c r="W171" s="18">
        <f t="shared" si="188"/>
        <v>820.14200716619587</v>
      </c>
      <c r="X171" s="106">
        <f xml:space="preserve"> IF($AF171="Company forecast",J171, IF($AF171="Ofwat forecast",Q171))</f>
        <v>820.14200716619587</v>
      </c>
      <c r="Y171" s="106">
        <f t="shared" ref="Y171" si="189" xml:space="preserve"> IF($AF171="Company forecast",K171, IF($AF171="Ofwat forecast",R171))</f>
        <v>820.14200716619587</v>
      </c>
      <c r="Z171" s="106">
        <f t="shared" ref="Z171" si="190" xml:space="preserve"> IF($AF171="Company forecast",L171, IF($AF171="Ofwat forecast",S171))</f>
        <v>820.14200716619587</v>
      </c>
      <c r="AA171" s="106">
        <f t="shared" ref="AA171" si="191" xml:space="preserve"> IF($AF171="Company forecast",M171, IF($AF171="Ofwat forecast",T171))</f>
        <v>820.14200716619587</v>
      </c>
      <c r="AB171" s="106">
        <f t="shared" ref="AB171" si="192" xml:space="preserve"> IF($AF171="Company forecast",N171, IF($AF171="Ofwat forecast",U171))</f>
        <v>820.14200716619587</v>
      </c>
      <c r="AC171" s="106">
        <f t="shared" ref="AC171" si="193" xml:space="preserve"> IF($AF171="Company forecast",O171, IF($AF171="Ofwat forecast",V171))</f>
        <v>820.14200716619587</v>
      </c>
      <c r="AD171" s="106">
        <f t="shared" ref="AD171" si="194" xml:space="preserve"> IF($AF171="Company forecast",P171, IF($AF171="Ofwat forecast",W171))</f>
        <v>820.14200716619587</v>
      </c>
      <c r="AF171" s="35" t="s">
        <v>29</v>
      </c>
      <c r="AG171" s="5" t="s">
        <v>29</v>
      </c>
      <c r="AH171" s="13" t="str">
        <f t="shared" ref="AH171:AH182" si="195" xml:space="preserve"> IF(AF171=AG171, "OK", "error")</f>
        <v>OK</v>
      </c>
    </row>
    <row r="172" spans="1:46">
      <c r="A172" s="73"/>
      <c r="B172" s="3" t="s">
        <v>19</v>
      </c>
      <c r="C172" s="80">
        <v>1245.7538411483583</v>
      </c>
      <c r="D172" s="80">
        <v>1247.7067459569651</v>
      </c>
      <c r="E172" s="80">
        <v>1254.9164659739483</v>
      </c>
      <c r="F172" s="80">
        <v>1260.4963342699773</v>
      </c>
      <c r="G172" s="80">
        <v>1264.520791731215</v>
      </c>
      <c r="H172" s="80">
        <v>1272.387598074846</v>
      </c>
      <c r="I172" s="80">
        <v>1276.5977248011977</v>
      </c>
      <c r="J172" s="92"/>
      <c r="K172" s="92"/>
      <c r="L172" s="92"/>
      <c r="M172" s="92"/>
      <c r="N172" s="92"/>
      <c r="O172" s="92"/>
      <c r="P172" s="92"/>
      <c r="Q172" s="18">
        <f t="shared" ref="Q172:Q181" si="196">AVERAGE($G172:$I172)</f>
        <v>1271.1687048690862</v>
      </c>
      <c r="R172" s="18">
        <f t="shared" si="188"/>
        <v>1271.1687048690862</v>
      </c>
      <c r="S172" s="18">
        <f t="shared" si="188"/>
        <v>1271.1687048690862</v>
      </c>
      <c r="T172" s="18">
        <f t="shared" si="188"/>
        <v>1271.1687048690862</v>
      </c>
      <c r="U172" s="18">
        <f t="shared" si="188"/>
        <v>1271.1687048690862</v>
      </c>
      <c r="V172" s="18">
        <f t="shared" si="188"/>
        <v>1271.1687048690862</v>
      </c>
      <c r="W172" s="18">
        <f t="shared" si="188"/>
        <v>1271.1687048690862</v>
      </c>
      <c r="X172" s="106">
        <f t="shared" ref="X172:X181" si="197" xml:space="preserve"> IF($AF172="Company forecast",J172, IF($AF172="Ofwat forecast",Q172))</f>
        <v>1271.1687048690862</v>
      </c>
      <c r="Y172" s="106">
        <f t="shared" ref="Y172:Y181" si="198" xml:space="preserve"> IF($AF172="Company forecast",K172, IF($AF172="Ofwat forecast",R172))</f>
        <v>1271.1687048690862</v>
      </c>
      <c r="Z172" s="106">
        <f t="shared" ref="Z172:Z181" si="199" xml:space="preserve"> IF($AF172="Company forecast",L172, IF($AF172="Ofwat forecast",S172))</f>
        <v>1271.1687048690862</v>
      </c>
      <c r="AA172" s="106">
        <f t="shared" ref="AA172:AA181" si="200" xml:space="preserve"> IF($AF172="Company forecast",M172, IF($AF172="Ofwat forecast",T172))</f>
        <v>1271.1687048690862</v>
      </c>
      <c r="AB172" s="106">
        <f t="shared" ref="AB172:AB181" si="201" xml:space="preserve"> IF($AF172="Company forecast",N172, IF($AF172="Ofwat forecast",U172))</f>
        <v>1271.1687048690862</v>
      </c>
      <c r="AC172" s="106">
        <f t="shared" ref="AC172:AC181" si="202" xml:space="preserve"> IF($AF172="Company forecast",O172, IF($AF172="Ofwat forecast",V172))</f>
        <v>1271.1687048690862</v>
      </c>
      <c r="AD172" s="106">
        <f t="shared" ref="AD172:AD181" si="203" xml:space="preserve"> IF($AF172="Company forecast",P172, IF($AF172="Ofwat forecast",W172))</f>
        <v>1271.1687048690862</v>
      </c>
      <c r="AF172" s="35" t="s">
        <v>29</v>
      </c>
      <c r="AG172" s="5" t="s">
        <v>29</v>
      </c>
      <c r="AH172" s="13" t="str">
        <f t="shared" si="195"/>
        <v>OK</v>
      </c>
    </row>
    <row r="173" spans="1:46">
      <c r="A173" s="73"/>
      <c r="B173" s="3" t="s">
        <v>20</v>
      </c>
      <c r="C173" s="80">
        <v>1709.3909502576553</v>
      </c>
      <c r="D173" s="80">
        <v>1723.7123543510804</v>
      </c>
      <c r="E173" s="80">
        <v>1730.5644005843305</v>
      </c>
      <c r="F173" s="80">
        <v>1741.1801872783751</v>
      </c>
      <c r="G173" s="80">
        <v>1761.2371427305172</v>
      </c>
      <c r="H173" s="80">
        <v>1783.728681245012</v>
      </c>
      <c r="I173" s="80">
        <v>1795.214595087466</v>
      </c>
      <c r="J173" s="92"/>
      <c r="K173" s="92"/>
      <c r="L173" s="92"/>
      <c r="M173" s="92"/>
      <c r="N173" s="92"/>
      <c r="O173" s="92"/>
      <c r="P173" s="92"/>
      <c r="Q173" s="18">
        <f t="shared" si="196"/>
        <v>1780.0601396876652</v>
      </c>
      <c r="R173" s="18">
        <f t="shared" si="188"/>
        <v>1780.0601396876652</v>
      </c>
      <c r="S173" s="18">
        <f t="shared" si="188"/>
        <v>1780.0601396876652</v>
      </c>
      <c r="T173" s="18">
        <f t="shared" si="188"/>
        <v>1780.0601396876652</v>
      </c>
      <c r="U173" s="18">
        <f t="shared" si="188"/>
        <v>1780.0601396876652</v>
      </c>
      <c r="V173" s="18">
        <f t="shared" si="188"/>
        <v>1780.0601396876652</v>
      </c>
      <c r="W173" s="18">
        <f t="shared" si="188"/>
        <v>1780.0601396876652</v>
      </c>
      <c r="X173" s="106">
        <f t="shared" si="197"/>
        <v>1780.0601396876652</v>
      </c>
      <c r="Y173" s="106">
        <f t="shared" si="198"/>
        <v>1780.0601396876652</v>
      </c>
      <c r="Z173" s="106">
        <f t="shared" si="199"/>
        <v>1780.0601396876652</v>
      </c>
      <c r="AA173" s="106">
        <f t="shared" si="200"/>
        <v>1780.0601396876652</v>
      </c>
      <c r="AB173" s="106">
        <f t="shared" si="201"/>
        <v>1780.0601396876652</v>
      </c>
      <c r="AC173" s="106">
        <f t="shared" si="202"/>
        <v>1780.0601396876652</v>
      </c>
      <c r="AD173" s="106">
        <f t="shared" si="203"/>
        <v>1780.0601396876652</v>
      </c>
      <c r="AF173" s="35" t="s">
        <v>29</v>
      </c>
      <c r="AG173" s="5" t="s">
        <v>29</v>
      </c>
      <c r="AH173" s="13" t="str">
        <f t="shared" si="195"/>
        <v>OK</v>
      </c>
    </row>
    <row r="174" spans="1:46">
      <c r="A174" s="73"/>
      <c r="B174" s="3" t="s">
        <v>21</v>
      </c>
      <c r="C174" s="80">
        <v>1408.5520598558849</v>
      </c>
      <c r="D174" s="80">
        <v>1416.817593414155</v>
      </c>
      <c r="E174" s="80">
        <v>1423.0690351400897</v>
      </c>
      <c r="F174" s="80">
        <v>1434.7622188312596</v>
      </c>
      <c r="G174" s="80">
        <v>1451.4993132899633</v>
      </c>
      <c r="H174" s="80">
        <v>1469.3583936506054</v>
      </c>
      <c r="I174" s="80">
        <v>1475.5619619485908</v>
      </c>
      <c r="J174" s="92"/>
      <c r="K174" s="92"/>
      <c r="L174" s="92"/>
      <c r="M174" s="92"/>
      <c r="N174" s="92"/>
      <c r="O174" s="92"/>
      <c r="P174" s="92"/>
      <c r="Q174" s="18">
        <f t="shared" si="196"/>
        <v>1465.4732229630533</v>
      </c>
      <c r="R174" s="18">
        <f t="shared" si="188"/>
        <v>1465.4732229630533</v>
      </c>
      <c r="S174" s="18">
        <f t="shared" si="188"/>
        <v>1465.4732229630533</v>
      </c>
      <c r="T174" s="18">
        <f t="shared" si="188"/>
        <v>1465.4732229630533</v>
      </c>
      <c r="U174" s="18">
        <f t="shared" si="188"/>
        <v>1465.4732229630533</v>
      </c>
      <c r="V174" s="18">
        <f t="shared" si="188"/>
        <v>1465.4732229630533</v>
      </c>
      <c r="W174" s="18">
        <f t="shared" si="188"/>
        <v>1465.4732229630533</v>
      </c>
      <c r="X174" s="106">
        <f t="shared" si="197"/>
        <v>1465.4732229630533</v>
      </c>
      <c r="Y174" s="106">
        <f t="shared" si="198"/>
        <v>1465.4732229630533</v>
      </c>
      <c r="Z174" s="106">
        <f t="shared" si="199"/>
        <v>1465.4732229630533</v>
      </c>
      <c r="AA174" s="106">
        <f t="shared" si="200"/>
        <v>1465.4732229630533</v>
      </c>
      <c r="AB174" s="106">
        <f t="shared" si="201"/>
        <v>1465.4732229630533</v>
      </c>
      <c r="AC174" s="106">
        <f t="shared" si="202"/>
        <v>1465.4732229630533</v>
      </c>
      <c r="AD174" s="106">
        <f t="shared" si="203"/>
        <v>1465.4732229630533</v>
      </c>
      <c r="AF174" s="35" t="s">
        <v>29</v>
      </c>
      <c r="AG174" s="5" t="s">
        <v>29</v>
      </c>
      <c r="AH174" s="13" t="str">
        <f t="shared" si="195"/>
        <v>OK</v>
      </c>
    </row>
    <row r="175" spans="1:46">
      <c r="A175" s="73"/>
      <c r="B175" s="3" t="s">
        <v>67</v>
      </c>
      <c r="C175" s="80">
        <v>1896.3118212918232</v>
      </c>
      <c r="D175" s="80">
        <v>1916.0221267527581</v>
      </c>
      <c r="E175" s="80">
        <v>1929.0127014763198</v>
      </c>
      <c r="F175" s="80">
        <v>1946.3401854859544</v>
      </c>
      <c r="G175" s="80">
        <v>1969.5856861499876</v>
      </c>
      <c r="H175" s="80">
        <v>1998.2548781748403</v>
      </c>
      <c r="I175" s="80">
        <v>2015.9453113437005</v>
      </c>
      <c r="J175" s="92"/>
      <c r="K175" s="92"/>
      <c r="L175" s="92"/>
      <c r="M175" s="92"/>
      <c r="N175" s="92"/>
      <c r="O175" s="92"/>
      <c r="P175" s="92"/>
      <c r="Q175" s="43">
        <f t="shared" si="196"/>
        <v>1994.5952918895093</v>
      </c>
      <c r="R175" s="43">
        <f t="shared" si="188"/>
        <v>1994.5952918895093</v>
      </c>
      <c r="S175" s="43">
        <f t="shared" si="188"/>
        <v>1994.5952918895093</v>
      </c>
      <c r="T175" s="43">
        <f t="shared" si="188"/>
        <v>1994.5952918895093</v>
      </c>
      <c r="U175" s="43">
        <f t="shared" si="188"/>
        <v>1994.5952918895093</v>
      </c>
      <c r="V175" s="43">
        <f t="shared" si="188"/>
        <v>1994.5952918895093</v>
      </c>
      <c r="W175" s="43">
        <f t="shared" si="188"/>
        <v>1994.5952918895093</v>
      </c>
      <c r="X175" s="106">
        <f t="shared" si="197"/>
        <v>1994.5952918895093</v>
      </c>
      <c r="Y175" s="106">
        <f t="shared" si="198"/>
        <v>1994.5952918895093</v>
      </c>
      <c r="Z175" s="106">
        <f t="shared" si="199"/>
        <v>1994.5952918895093</v>
      </c>
      <c r="AA175" s="106">
        <f t="shared" si="200"/>
        <v>1994.5952918895093</v>
      </c>
      <c r="AB175" s="106">
        <f t="shared" si="201"/>
        <v>1994.5952918895093</v>
      </c>
      <c r="AC175" s="106">
        <f t="shared" si="202"/>
        <v>1994.5952918895093</v>
      </c>
      <c r="AD175" s="106">
        <f t="shared" si="203"/>
        <v>1994.5952918895093</v>
      </c>
      <c r="AF175" s="35" t="s">
        <v>29</v>
      </c>
      <c r="AG175" s="5" t="s">
        <v>29</v>
      </c>
      <c r="AH175" s="13" t="str">
        <f t="shared" si="195"/>
        <v>OK</v>
      </c>
    </row>
    <row r="176" spans="1:46">
      <c r="A176" s="73"/>
      <c r="B176" s="3" t="s">
        <v>22</v>
      </c>
      <c r="C176" s="80">
        <v>1896.3118212918232</v>
      </c>
      <c r="D176" s="80">
        <v>1916.0221267527581</v>
      </c>
      <c r="E176" s="80">
        <v>1929.0127014763198</v>
      </c>
      <c r="F176" s="80">
        <v>1946.3401854859544</v>
      </c>
      <c r="G176" s="80">
        <v>1969.5856861499876</v>
      </c>
      <c r="H176" s="80">
        <v>1998.2548781748403</v>
      </c>
      <c r="I176" s="80">
        <v>2015.9453113437005</v>
      </c>
      <c r="J176" s="92"/>
      <c r="K176" s="92"/>
      <c r="L176" s="92"/>
      <c r="M176" s="92"/>
      <c r="N176" s="92"/>
      <c r="O176" s="92"/>
      <c r="P176" s="92"/>
      <c r="Q176" s="18">
        <f t="shared" si="196"/>
        <v>1994.5952918895093</v>
      </c>
      <c r="R176" s="18">
        <f t="shared" si="188"/>
        <v>1994.5952918895093</v>
      </c>
      <c r="S176" s="18">
        <f t="shared" si="188"/>
        <v>1994.5952918895093</v>
      </c>
      <c r="T176" s="18">
        <f t="shared" si="188"/>
        <v>1994.5952918895093</v>
      </c>
      <c r="U176" s="18">
        <f t="shared" si="188"/>
        <v>1994.5952918895093</v>
      </c>
      <c r="V176" s="18">
        <f t="shared" si="188"/>
        <v>1994.5952918895093</v>
      </c>
      <c r="W176" s="18">
        <f t="shared" si="188"/>
        <v>1994.5952918895093</v>
      </c>
      <c r="X176" s="48">
        <f t="shared" si="197"/>
        <v>1994.5952918895093</v>
      </c>
      <c r="Y176" s="48">
        <f t="shared" si="198"/>
        <v>1994.5952918895093</v>
      </c>
      <c r="Z176" s="48">
        <f t="shared" si="199"/>
        <v>1994.5952918895093</v>
      </c>
      <c r="AA176" s="48">
        <f t="shared" si="200"/>
        <v>1994.5952918895093</v>
      </c>
      <c r="AB176" s="48">
        <f t="shared" si="201"/>
        <v>1994.5952918895093</v>
      </c>
      <c r="AC176" s="48">
        <f t="shared" si="202"/>
        <v>1994.5952918895093</v>
      </c>
      <c r="AD176" s="48">
        <f t="shared" si="203"/>
        <v>1994.5952918895093</v>
      </c>
      <c r="AF176" s="35" t="s">
        <v>29</v>
      </c>
      <c r="AG176" s="5" t="s">
        <v>29</v>
      </c>
      <c r="AH176" s="13" t="str">
        <f t="shared" si="195"/>
        <v>OK</v>
      </c>
    </row>
    <row r="177" spans="1:46">
      <c r="A177" s="73"/>
      <c r="B177" s="3" t="s">
        <v>23</v>
      </c>
      <c r="C177" s="80">
        <v>915.89476753419297</v>
      </c>
      <c r="D177" s="80">
        <v>923.17221141536334</v>
      </c>
      <c r="E177" s="80">
        <v>929.75074841291826</v>
      </c>
      <c r="F177" s="80">
        <v>939.50499736992765</v>
      </c>
      <c r="G177" s="80">
        <v>946.37368467140459</v>
      </c>
      <c r="H177" s="80">
        <v>952.03679875577291</v>
      </c>
      <c r="I177" s="80">
        <v>954.14311286906036</v>
      </c>
      <c r="J177" s="92"/>
      <c r="K177" s="92"/>
      <c r="L177" s="92"/>
      <c r="M177" s="92"/>
      <c r="N177" s="92"/>
      <c r="O177" s="92"/>
      <c r="P177" s="92"/>
      <c r="Q177" s="18">
        <f t="shared" si="196"/>
        <v>950.85119876541251</v>
      </c>
      <c r="R177" s="18">
        <f t="shared" si="188"/>
        <v>950.85119876541251</v>
      </c>
      <c r="S177" s="18">
        <f t="shared" si="188"/>
        <v>950.85119876541251</v>
      </c>
      <c r="T177" s="18">
        <f t="shared" si="188"/>
        <v>950.85119876541251</v>
      </c>
      <c r="U177" s="18">
        <f t="shared" si="188"/>
        <v>950.85119876541251</v>
      </c>
      <c r="V177" s="18">
        <f t="shared" si="188"/>
        <v>950.85119876541251</v>
      </c>
      <c r="W177" s="18">
        <f t="shared" si="188"/>
        <v>950.85119876541251</v>
      </c>
      <c r="X177" s="106">
        <f t="shared" si="197"/>
        <v>950.85119876541251</v>
      </c>
      <c r="Y177" s="106">
        <f t="shared" si="198"/>
        <v>950.85119876541251</v>
      </c>
      <c r="Z177" s="106">
        <f t="shared" si="199"/>
        <v>950.85119876541251</v>
      </c>
      <c r="AA177" s="106">
        <f t="shared" si="200"/>
        <v>950.85119876541251</v>
      </c>
      <c r="AB177" s="106">
        <f t="shared" si="201"/>
        <v>950.85119876541251</v>
      </c>
      <c r="AC177" s="106">
        <f t="shared" si="202"/>
        <v>950.85119876541251</v>
      </c>
      <c r="AD177" s="106">
        <f t="shared" si="203"/>
        <v>950.85119876541251</v>
      </c>
      <c r="AF177" s="35" t="s">
        <v>29</v>
      </c>
      <c r="AG177" s="5" t="s">
        <v>29</v>
      </c>
      <c r="AH177" s="13" t="str">
        <f t="shared" si="195"/>
        <v>OK</v>
      </c>
    </row>
    <row r="178" spans="1:46">
      <c r="A178" s="73"/>
      <c r="B178" s="3" t="s">
        <v>24</v>
      </c>
      <c r="C178" s="80">
        <v>4612.9096106801835</v>
      </c>
      <c r="D178" s="80">
        <v>4679.6101617260947</v>
      </c>
      <c r="E178" s="80">
        <v>4754.6962812586344</v>
      </c>
      <c r="F178" s="80">
        <v>4841.7778094133155</v>
      </c>
      <c r="G178" s="80">
        <v>4937.9820469066335</v>
      </c>
      <c r="H178" s="80">
        <v>5006.208227011979</v>
      </c>
      <c r="I178" s="80">
        <v>5047.5615430639709</v>
      </c>
      <c r="J178" s="92"/>
      <c r="K178" s="92"/>
      <c r="L178" s="92"/>
      <c r="M178" s="92"/>
      <c r="N178" s="92"/>
      <c r="O178" s="92"/>
      <c r="P178" s="92"/>
      <c r="Q178" s="18">
        <f t="shared" si="196"/>
        <v>4997.2506056608609</v>
      </c>
      <c r="R178" s="18">
        <f t="shared" si="188"/>
        <v>4997.2506056608609</v>
      </c>
      <c r="S178" s="18">
        <f t="shared" si="188"/>
        <v>4997.2506056608609</v>
      </c>
      <c r="T178" s="18">
        <f t="shared" si="188"/>
        <v>4997.2506056608609</v>
      </c>
      <c r="U178" s="18">
        <f t="shared" si="188"/>
        <v>4997.2506056608609</v>
      </c>
      <c r="V178" s="18">
        <f t="shared" si="188"/>
        <v>4997.2506056608609</v>
      </c>
      <c r="W178" s="18">
        <f t="shared" si="188"/>
        <v>4997.2506056608609</v>
      </c>
      <c r="X178" s="106">
        <f t="shared" si="197"/>
        <v>4997.2506056608609</v>
      </c>
      <c r="Y178" s="106">
        <f t="shared" si="198"/>
        <v>4997.2506056608609</v>
      </c>
      <c r="Z178" s="106">
        <f t="shared" si="199"/>
        <v>4997.2506056608609</v>
      </c>
      <c r="AA178" s="106">
        <f t="shared" si="200"/>
        <v>4997.2506056608609</v>
      </c>
      <c r="AB178" s="106">
        <f t="shared" si="201"/>
        <v>4997.2506056608609</v>
      </c>
      <c r="AC178" s="106">
        <f t="shared" si="202"/>
        <v>4997.2506056608609</v>
      </c>
      <c r="AD178" s="106">
        <f t="shared" si="203"/>
        <v>4997.2506056608609</v>
      </c>
      <c r="AF178" s="35" t="s">
        <v>29</v>
      </c>
      <c r="AG178" s="5" t="s">
        <v>29</v>
      </c>
      <c r="AH178" s="13" t="str">
        <f t="shared" si="195"/>
        <v>OK</v>
      </c>
    </row>
    <row r="179" spans="1:46">
      <c r="A179" s="73"/>
      <c r="B179" s="3" t="s">
        <v>25</v>
      </c>
      <c r="C179" s="80">
        <v>561.35906644039892</v>
      </c>
      <c r="D179" s="80">
        <v>566.00916169239588</v>
      </c>
      <c r="E179" s="80">
        <v>570.70834908924473</v>
      </c>
      <c r="F179" s="80">
        <v>574.61171636283746</v>
      </c>
      <c r="G179" s="80">
        <v>578.82464537014823</v>
      </c>
      <c r="H179" s="80">
        <v>584.83372015973669</v>
      </c>
      <c r="I179" s="80">
        <v>588.02500255155906</v>
      </c>
      <c r="J179" s="92"/>
      <c r="K179" s="92"/>
      <c r="L179" s="92"/>
      <c r="M179" s="92"/>
      <c r="N179" s="92"/>
      <c r="O179" s="92"/>
      <c r="P179" s="92"/>
      <c r="Q179" s="18">
        <f t="shared" si="196"/>
        <v>583.89445602714807</v>
      </c>
      <c r="R179" s="18">
        <f t="shared" si="188"/>
        <v>583.89445602714807</v>
      </c>
      <c r="S179" s="18">
        <f t="shared" si="188"/>
        <v>583.89445602714807</v>
      </c>
      <c r="T179" s="18">
        <f t="shared" si="188"/>
        <v>583.89445602714807</v>
      </c>
      <c r="U179" s="18">
        <f t="shared" si="188"/>
        <v>583.89445602714807</v>
      </c>
      <c r="V179" s="18">
        <f t="shared" si="188"/>
        <v>583.89445602714807</v>
      </c>
      <c r="W179" s="18">
        <f t="shared" si="188"/>
        <v>583.89445602714807</v>
      </c>
      <c r="X179" s="106">
        <f t="shared" si="197"/>
        <v>583.89445602714807</v>
      </c>
      <c r="Y179" s="106">
        <f t="shared" si="198"/>
        <v>583.89445602714807</v>
      </c>
      <c r="Z179" s="106">
        <f t="shared" si="199"/>
        <v>583.89445602714807</v>
      </c>
      <c r="AA179" s="106">
        <f t="shared" si="200"/>
        <v>583.89445602714807</v>
      </c>
      <c r="AB179" s="106">
        <f t="shared" si="201"/>
        <v>583.89445602714807</v>
      </c>
      <c r="AC179" s="106">
        <f t="shared" si="202"/>
        <v>583.89445602714807</v>
      </c>
      <c r="AD179" s="106">
        <f t="shared" si="203"/>
        <v>583.89445602714807</v>
      </c>
      <c r="AF179" s="35" t="s">
        <v>29</v>
      </c>
      <c r="AG179" s="5" t="s">
        <v>29</v>
      </c>
      <c r="AH179" s="13" t="str">
        <f t="shared" si="195"/>
        <v>OK</v>
      </c>
    </row>
    <row r="180" spans="1:46">
      <c r="A180" s="73"/>
      <c r="B180" s="3" t="s">
        <v>26</v>
      </c>
      <c r="C180" s="80">
        <v>1246.8523284861799</v>
      </c>
      <c r="D180" s="80">
        <v>1264.7990065911358</v>
      </c>
      <c r="E180" s="80">
        <v>1278.9059792592977</v>
      </c>
      <c r="F180" s="80">
        <v>1293.7784728476395</v>
      </c>
      <c r="G180" s="80">
        <v>1312.1582552244508</v>
      </c>
      <c r="H180" s="80">
        <v>1327.1617676795433</v>
      </c>
      <c r="I180" s="80">
        <v>1335.1502200543423</v>
      </c>
      <c r="J180" s="92"/>
      <c r="K180" s="92"/>
      <c r="L180" s="92"/>
      <c r="M180" s="92"/>
      <c r="N180" s="92"/>
      <c r="O180" s="92"/>
      <c r="P180" s="92"/>
      <c r="Q180" s="18">
        <f t="shared" si="196"/>
        <v>1324.8234143194454</v>
      </c>
      <c r="R180" s="18">
        <f t="shared" si="188"/>
        <v>1324.8234143194454</v>
      </c>
      <c r="S180" s="18">
        <f t="shared" si="188"/>
        <v>1324.8234143194454</v>
      </c>
      <c r="T180" s="18">
        <f t="shared" si="188"/>
        <v>1324.8234143194454</v>
      </c>
      <c r="U180" s="18">
        <f t="shared" si="188"/>
        <v>1324.8234143194454</v>
      </c>
      <c r="V180" s="18">
        <f t="shared" si="188"/>
        <v>1324.8234143194454</v>
      </c>
      <c r="W180" s="18">
        <f t="shared" si="188"/>
        <v>1324.8234143194454</v>
      </c>
      <c r="X180" s="106">
        <f t="shared" si="197"/>
        <v>1324.8234143194454</v>
      </c>
      <c r="Y180" s="106">
        <f t="shared" si="198"/>
        <v>1324.8234143194454</v>
      </c>
      <c r="Z180" s="106">
        <f t="shared" si="199"/>
        <v>1324.8234143194454</v>
      </c>
      <c r="AA180" s="106">
        <f t="shared" si="200"/>
        <v>1324.8234143194454</v>
      </c>
      <c r="AB180" s="106">
        <f t="shared" si="201"/>
        <v>1324.8234143194454</v>
      </c>
      <c r="AC180" s="106">
        <f t="shared" si="202"/>
        <v>1324.8234143194454</v>
      </c>
      <c r="AD180" s="106">
        <f t="shared" si="203"/>
        <v>1324.8234143194454</v>
      </c>
      <c r="AF180" s="35" t="s">
        <v>29</v>
      </c>
      <c r="AG180" s="5" t="s">
        <v>29</v>
      </c>
      <c r="AH180" s="13" t="str">
        <f t="shared" si="195"/>
        <v>OK</v>
      </c>
    </row>
    <row r="181" spans="1:46">
      <c r="A181" s="73"/>
      <c r="B181" s="3" t="s">
        <v>27</v>
      </c>
      <c r="C181" s="80">
        <v>1052.0373297522017</v>
      </c>
      <c r="D181" s="80">
        <v>1057.5039630751555</v>
      </c>
      <c r="E181" s="80">
        <v>1061.6783929481103</v>
      </c>
      <c r="F181" s="80">
        <v>1066.3293461168851</v>
      </c>
      <c r="G181" s="80">
        <v>1074.605892885598</v>
      </c>
      <c r="H181" s="80">
        <v>1082.3798205288765</v>
      </c>
      <c r="I181" s="80">
        <v>1087.8231191464645</v>
      </c>
      <c r="J181" s="92"/>
      <c r="K181" s="92"/>
      <c r="L181" s="92"/>
      <c r="M181" s="92"/>
      <c r="N181" s="92"/>
      <c r="O181" s="92"/>
      <c r="P181" s="92"/>
      <c r="Q181" s="18">
        <f t="shared" si="196"/>
        <v>1081.6029441869796</v>
      </c>
      <c r="R181" s="18">
        <f t="shared" si="188"/>
        <v>1081.6029441869796</v>
      </c>
      <c r="S181" s="18">
        <f t="shared" si="188"/>
        <v>1081.6029441869796</v>
      </c>
      <c r="T181" s="18">
        <f t="shared" si="188"/>
        <v>1081.6029441869796</v>
      </c>
      <c r="U181" s="18">
        <f t="shared" si="188"/>
        <v>1081.6029441869796</v>
      </c>
      <c r="V181" s="18">
        <f t="shared" si="188"/>
        <v>1081.6029441869796</v>
      </c>
      <c r="W181" s="18">
        <f t="shared" si="188"/>
        <v>1081.6029441869796</v>
      </c>
      <c r="X181" s="106">
        <f t="shared" si="197"/>
        <v>1081.6029441869796</v>
      </c>
      <c r="Y181" s="106">
        <f t="shared" si="198"/>
        <v>1081.6029441869796</v>
      </c>
      <c r="Z181" s="106">
        <f t="shared" si="199"/>
        <v>1081.6029441869796</v>
      </c>
      <c r="AA181" s="106">
        <f t="shared" si="200"/>
        <v>1081.6029441869796</v>
      </c>
      <c r="AB181" s="106">
        <f t="shared" si="201"/>
        <v>1081.6029441869796</v>
      </c>
      <c r="AC181" s="106">
        <f t="shared" si="202"/>
        <v>1081.6029441869796</v>
      </c>
      <c r="AD181" s="106">
        <f t="shared" si="203"/>
        <v>1081.6029441869796</v>
      </c>
      <c r="AF181" s="35" t="s">
        <v>29</v>
      </c>
      <c r="AG181" s="5" t="s">
        <v>29</v>
      </c>
      <c r="AH181" s="13" t="str">
        <f t="shared" si="195"/>
        <v>OK</v>
      </c>
    </row>
    <row r="182" spans="1:46">
      <c r="A182" s="71"/>
      <c r="B182" s="88" t="s">
        <v>31</v>
      </c>
      <c r="C182" s="49">
        <f t="shared" ref="C182:I182" si="204">SUM(C171:C181)</f>
        <v>17331.61331155054</v>
      </c>
      <c r="D182" s="49">
        <f t="shared" si="204"/>
        <v>17504.819857159226</v>
      </c>
      <c r="E182" s="49">
        <f t="shared" si="204"/>
        <v>17661.565232732544</v>
      </c>
      <c r="F182" s="49">
        <f t="shared" si="204"/>
        <v>17851.982310206222</v>
      </c>
      <c r="G182" s="49">
        <f t="shared" si="204"/>
        <v>18080.970745469775</v>
      </c>
      <c r="H182" s="49">
        <f t="shared" si="204"/>
        <v>18296.017781558901</v>
      </c>
      <c r="I182" s="49">
        <f t="shared" si="204"/>
        <v>18416.383305245927</v>
      </c>
      <c r="J182" s="92"/>
      <c r="K182" s="92"/>
      <c r="L182" s="92"/>
      <c r="M182" s="92"/>
      <c r="N182" s="92"/>
      <c r="O182" s="92"/>
      <c r="P182" s="92"/>
      <c r="Q182" s="50">
        <f t="shared" ref="Q182:W182" si="205">SUM(Q171:Q181)</f>
        <v>18264.457277424866</v>
      </c>
      <c r="R182" s="50">
        <f t="shared" si="205"/>
        <v>18264.457277424866</v>
      </c>
      <c r="S182" s="50">
        <f t="shared" si="205"/>
        <v>18264.457277424866</v>
      </c>
      <c r="T182" s="50">
        <f t="shared" si="205"/>
        <v>18264.457277424866</v>
      </c>
      <c r="U182" s="50">
        <f t="shared" si="205"/>
        <v>18264.457277424866</v>
      </c>
      <c r="V182" s="50">
        <f t="shared" si="205"/>
        <v>18264.457277424866</v>
      </c>
      <c r="W182" s="50">
        <f t="shared" si="205"/>
        <v>18264.457277424866</v>
      </c>
      <c r="X182" s="107">
        <f xml:space="preserve"> IF($AF182="Company forecast",#REF!, IF($AF182="Ofwat forecast",Q182))</f>
        <v>18264.457277424866</v>
      </c>
      <c r="Y182" s="107">
        <f xml:space="preserve"> IF($AF182="Company forecast",#REF!, IF($AF182="Ofwat forecast",R182))</f>
        <v>18264.457277424866</v>
      </c>
      <c r="Z182" s="107">
        <f xml:space="preserve"> IF($AF182="Company forecast",#REF!, IF($AF182="Ofwat forecast",S182))</f>
        <v>18264.457277424866</v>
      </c>
      <c r="AA182" s="107">
        <f xml:space="preserve"> IF($AF182="Company forecast",#REF!, IF($AF182="Ofwat forecast",T182))</f>
        <v>18264.457277424866</v>
      </c>
      <c r="AB182" s="107">
        <f xml:space="preserve"> IF($AF182="Company forecast",#REF!, IF($AF182="Ofwat forecast",U182))</f>
        <v>18264.457277424866</v>
      </c>
      <c r="AC182" s="107">
        <f xml:space="preserve"> IF($AF182="Company forecast",#REF!, IF($AF182="Ofwat forecast",V182))</f>
        <v>18264.457277424866</v>
      </c>
      <c r="AD182" s="107">
        <f xml:space="preserve"> IF($AF182="Company forecast",#REF!, IF($AF182="Ofwat forecast",W182))</f>
        <v>18264.457277424866</v>
      </c>
      <c r="AF182" s="35" t="s">
        <v>29</v>
      </c>
      <c r="AG182" s="5" t="s">
        <v>29</v>
      </c>
      <c r="AH182" s="13" t="str">
        <f t="shared" si="195"/>
        <v>OK</v>
      </c>
    </row>
    <row r="183" spans="1:46">
      <c r="A183" s="71"/>
      <c r="B183" s="76"/>
    </row>
    <row r="184" spans="1:46" s="59" customFormat="1">
      <c r="A184" s="58" t="s">
        <v>47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1"/>
    </row>
    <row r="185" spans="1:46">
      <c r="A185" s="71"/>
    </row>
    <row r="186" spans="1:46">
      <c r="A186" s="71"/>
      <c r="B186" s="75" t="s">
        <v>43</v>
      </c>
      <c r="C186" s="17" t="s">
        <v>28</v>
      </c>
      <c r="D186" s="19"/>
      <c r="E186" s="19"/>
      <c r="F186" s="19"/>
      <c r="G186" s="19"/>
      <c r="H186" s="19"/>
      <c r="I186" s="20"/>
      <c r="J186" s="28" t="s">
        <v>32</v>
      </c>
      <c r="K186" s="29"/>
      <c r="L186" s="29"/>
      <c r="M186" s="29"/>
      <c r="N186" s="29"/>
      <c r="O186" s="29"/>
      <c r="P186" s="30"/>
      <c r="Q186" s="7" t="s">
        <v>65</v>
      </c>
      <c r="R186" s="8"/>
      <c r="S186" s="8"/>
      <c r="T186" s="8"/>
      <c r="U186" s="8"/>
      <c r="V186" s="8"/>
      <c r="W186" s="9"/>
      <c r="X186" s="11" t="s">
        <v>0</v>
      </c>
      <c r="Y186" s="63"/>
      <c r="Z186" s="63"/>
      <c r="AA186" s="63"/>
      <c r="AB186" s="63"/>
      <c r="AC186" s="63"/>
      <c r="AD186" s="64"/>
      <c r="AF186" s="155" t="s">
        <v>0</v>
      </c>
      <c r="AG186" s="155" t="s">
        <v>34</v>
      </c>
      <c r="AH186" s="155" t="s">
        <v>30</v>
      </c>
    </row>
    <row r="187" spans="1:46">
      <c r="A187" s="72"/>
      <c r="B187" s="51"/>
      <c r="C187" s="22" t="s">
        <v>5</v>
      </c>
      <c r="D187" s="22" t="s">
        <v>6</v>
      </c>
      <c r="E187" s="22" t="s">
        <v>7</v>
      </c>
      <c r="F187" s="22" t="s">
        <v>8</v>
      </c>
      <c r="G187" s="22" t="s">
        <v>9</v>
      </c>
      <c r="H187" s="22" t="s">
        <v>10</v>
      </c>
      <c r="I187" s="22" t="s">
        <v>11</v>
      </c>
      <c r="J187" s="31" t="s">
        <v>12</v>
      </c>
      <c r="K187" s="31" t="s">
        <v>13</v>
      </c>
      <c r="L187" s="31" t="s">
        <v>14</v>
      </c>
      <c r="M187" s="31" t="s">
        <v>15</v>
      </c>
      <c r="N187" s="31" t="s">
        <v>16</v>
      </c>
      <c r="O187" s="31" t="s">
        <v>17</v>
      </c>
      <c r="P187" s="31" t="s">
        <v>18</v>
      </c>
      <c r="Q187" s="23" t="s">
        <v>12</v>
      </c>
      <c r="R187" s="23" t="s">
        <v>13</v>
      </c>
      <c r="S187" s="23" t="s">
        <v>14</v>
      </c>
      <c r="T187" s="23" t="s">
        <v>15</v>
      </c>
      <c r="U187" s="23" t="s">
        <v>16</v>
      </c>
      <c r="V187" s="23" t="s">
        <v>17</v>
      </c>
      <c r="W187" s="23" t="s">
        <v>18</v>
      </c>
      <c r="X187" s="24" t="s">
        <v>12</v>
      </c>
      <c r="Y187" s="24" t="s">
        <v>13</v>
      </c>
      <c r="Z187" s="24" t="s">
        <v>14</v>
      </c>
      <c r="AA187" s="24" t="s">
        <v>15</v>
      </c>
      <c r="AB187" s="24" t="s">
        <v>16</v>
      </c>
      <c r="AC187" s="24" t="s">
        <v>17</v>
      </c>
      <c r="AD187" s="24" t="s">
        <v>18</v>
      </c>
      <c r="AF187" s="155"/>
      <c r="AG187" s="155"/>
      <c r="AH187" s="155"/>
    </row>
    <row r="188" spans="1:46">
      <c r="A188" s="71"/>
      <c r="B188" s="77"/>
      <c r="C188" s="130">
        <v>1</v>
      </c>
      <c r="D188" s="130">
        <v>2</v>
      </c>
      <c r="E188" s="130">
        <v>3</v>
      </c>
      <c r="F188" s="130">
        <v>4</v>
      </c>
      <c r="G188" s="130">
        <v>5</v>
      </c>
      <c r="H188" s="130">
        <v>6</v>
      </c>
      <c r="I188" s="130">
        <v>7</v>
      </c>
      <c r="J188" s="131">
        <v>8</v>
      </c>
      <c r="K188" s="131">
        <v>9</v>
      </c>
      <c r="L188" s="131">
        <v>10</v>
      </c>
      <c r="M188" s="131">
        <v>11</v>
      </c>
      <c r="N188" s="131">
        <v>12</v>
      </c>
      <c r="O188" s="131">
        <v>13</v>
      </c>
      <c r="P188" s="131">
        <v>14</v>
      </c>
      <c r="Q188" s="132">
        <v>8</v>
      </c>
      <c r="R188" s="132">
        <v>9</v>
      </c>
      <c r="S188" s="132">
        <v>10</v>
      </c>
      <c r="T188" s="132">
        <v>11</v>
      </c>
      <c r="U188" s="132">
        <v>12</v>
      </c>
      <c r="V188" s="132">
        <v>13</v>
      </c>
      <c r="W188" s="132">
        <v>14</v>
      </c>
      <c r="X188" s="133">
        <v>8</v>
      </c>
      <c r="Y188" s="133">
        <v>9</v>
      </c>
      <c r="Z188" s="133">
        <v>10</v>
      </c>
      <c r="AA188" s="133">
        <v>11</v>
      </c>
      <c r="AB188" s="133">
        <v>12</v>
      </c>
      <c r="AC188" s="133">
        <v>13</v>
      </c>
      <c r="AD188" s="133">
        <v>14</v>
      </c>
      <c r="AF188" s="66"/>
      <c r="AG188" s="66"/>
      <c r="AH188" s="66"/>
    </row>
    <row r="189" spans="1:46">
      <c r="A189" s="71"/>
      <c r="B189" s="3" t="s">
        <v>4</v>
      </c>
      <c r="C189" s="134">
        <v>1138</v>
      </c>
      <c r="D189" s="134">
        <v>1133</v>
      </c>
      <c r="E189" s="134">
        <v>1134</v>
      </c>
      <c r="F189" s="134">
        <v>1133</v>
      </c>
      <c r="G189" s="134">
        <v>1140</v>
      </c>
      <c r="H189" s="134">
        <v>1138</v>
      </c>
      <c r="I189" s="134">
        <v>1138</v>
      </c>
      <c r="J189" s="135">
        <v>1138</v>
      </c>
      <c r="K189" s="135">
        <v>1138</v>
      </c>
      <c r="L189" s="135">
        <v>1138</v>
      </c>
      <c r="M189" s="135">
        <v>1138</v>
      </c>
      <c r="N189" s="135">
        <v>1138</v>
      </c>
      <c r="O189" s="135">
        <v>1138</v>
      </c>
      <c r="P189" s="135">
        <v>1138</v>
      </c>
      <c r="Q189" s="136">
        <f>J189</f>
        <v>1138</v>
      </c>
      <c r="R189" s="136">
        <f t="shared" ref="R189:W189" si="206">K189</f>
        <v>1138</v>
      </c>
      <c r="S189" s="136">
        <f t="shared" si="206"/>
        <v>1138</v>
      </c>
      <c r="T189" s="136">
        <f t="shared" si="206"/>
        <v>1138</v>
      </c>
      <c r="U189" s="136">
        <f t="shared" si="206"/>
        <v>1138</v>
      </c>
      <c r="V189" s="136">
        <f t="shared" si="206"/>
        <v>1138</v>
      </c>
      <c r="W189" s="136">
        <f t="shared" si="206"/>
        <v>1138</v>
      </c>
      <c r="X189" s="137">
        <f xml:space="preserve"> IF($AF189="Company forecast",J189, IF($AF189="Ofwat forecast",Q189))</f>
        <v>1138</v>
      </c>
      <c r="Y189" s="137">
        <f t="shared" ref="Y189" si="207" xml:space="preserve"> IF($AF189="Company forecast",K189, IF($AF189="Ofwat forecast",R189))</f>
        <v>1138</v>
      </c>
      <c r="Z189" s="137">
        <f t="shared" ref="Z189" si="208" xml:space="preserve"> IF($AF189="Company forecast",L189, IF($AF189="Ofwat forecast",S189))</f>
        <v>1138</v>
      </c>
      <c r="AA189" s="137">
        <f t="shared" ref="AA189" si="209" xml:space="preserve"> IF($AF189="Company forecast",M189, IF($AF189="Ofwat forecast",T189))</f>
        <v>1138</v>
      </c>
      <c r="AB189" s="137">
        <f t="shared" ref="AB189" si="210" xml:space="preserve"> IF($AF189="Company forecast",N189, IF($AF189="Ofwat forecast",U189))</f>
        <v>1138</v>
      </c>
      <c r="AC189" s="137">
        <f t="shared" ref="AC189" si="211" xml:space="preserve"> IF($AF189="Company forecast",O189, IF($AF189="Ofwat forecast",V189))</f>
        <v>1138</v>
      </c>
      <c r="AD189" s="137">
        <f t="shared" ref="AD189" si="212" xml:space="preserve"> IF($AF189="Company forecast",P189, IF($AF189="Ofwat forecast",W189))</f>
        <v>1138</v>
      </c>
      <c r="AF189" s="35" t="s">
        <v>29</v>
      </c>
      <c r="AG189" s="5" t="s">
        <v>29</v>
      </c>
      <c r="AH189" s="13" t="str">
        <f t="shared" ref="AH189:AH200" si="213" xml:space="preserve"> IF(AF189=AG189, "OK", "error")</f>
        <v>OK</v>
      </c>
    </row>
    <row r="190" spans="1:46">
      <c r="A190" s="71"/>
      <c r="B190" s="3" t="s">
        <v>19</v>
      </c>
      <c r="C190" s="134">
        <v>414</v>
      </c>
      <c r="D190" s="134">
        <v>414</v>
      </c>
      <c r="E190" s="134">
        <v>412</v>
      </c>
      <c r="F190" s="134">
        <v>413</v>
      </c>
      <c r="G190" s="134">
        <v>412</v>
      </c>
      <c r="H190" s="134">
        <v>412</v>
      </c>
      <c r="I190" s="134">
        <v>413</v>
      </c>
      <c r="J190" s="135">
        <v>413</v>
      </c>
      <c r="K190" s="135">
        <v>413</v>
      </c>
      <c r="L190" s="135">
        <v>413</v>
      </c>
      <c r="M190" s="135">
        <v>413</v>
      </c>
      <c r="N190" s="135">
        <v>413</v>
      </c>
      <c r="O190" s="135">
        <v>413</v>
      </c>
      <c r="P190" s="135">
        <v>413</v>
      </c>
      <c r="Q190" s="136">
        <f t="shared" ref="Q190:Q199" si="214">J190</f>
        <v>413</v>
      </c>
      <c r="R190" s="136">
        <f t="shared" ref="R190:R199" si="215">K190</f>
        <v>413</v>
      </c>
      <c r="S190" s="136">
        <f t="shared" ref="S190:S199" si="216">L190</f>
        <v>413</v>
      </c>
      <c r="T190" s="136">
        <f t="shared" ref="T190:T199" si="217">M190</f>
        <v>413</v>
      </c>
      <c r="U190" s="136">
        <f t="shared" ref="U190:U199" si="218">N190</f>
        <v>413</v>
      </c>
      <c r="V190" s="136">
        <f t="shared" ref="V190:V199" si="219">O190</f>
        <v>413</v>
      </c>
      <c r="W190" s="136">
        <f t="shared" ref="W190:W199" si="220">P190</f>
        <v>413</v>
      </c>
      <c r="X190" s="137">
        <f t="shared" ref="X190:X199" si="221" xml:space="preserve"> IF($AF190="Company forecast",J190, IF($AF190="Ofwat forecast",Q190))</f>
        <v>413</v>
      </c>
      <c r="Y190" s="137">
        <f t="shared" ref="Y190:Y199" si="222" xml:space="preserve"> IF($AF190="Company forecast",K190, IF($AF190="Ofwat forecast",R190))</f>
        <v>413</v>
      </c>
      <c r="Z190" s="137">
        <f t="shared" ref="Z190:Z199" si="223" xml:space="preserve"> IF($AF190="Company forecast",L190, IF($AF190="Ofwat forecast",S190))</f>
        <v>413</v>
      </c>
      <c r="AA190" s="137">
        <f t="shared" ref="AA190:AA199" si="224" xml:space="preserve"> IF($AF190="Company forecast",M190, IF($AF190="Ofwat forecast",T190))</f>
        <v>413</v>
      </c>
      <c r="AB190" s="137">
        <f t="shared" ref="AB190:AB199" si="225" xml:space="preserve"> IF($AF190="Company forecast",N190, IF($AF190="Ofwat forecast",U190))</f>
        <v>413</v>
      </c>
      <c r="AC190" s="137">
        <f t="shared" ref="AC190:AC199" si="226" xml:space="preserve"> IF($AF190="Company forecast",O190, IF($AF190="Ofwat forecast",V190))</f>
        <v>413</v>
      </c>
      <c r="AD190" s="137">
        <f t="shared" ref="AD190:AD199" si="227" xml:space="preserve"> IF($AF190="Company forecast",P190, IF($AF190="Ofwat forecast",W190))</f>
        <v>413</v>
      </c>
      <c r="AF190" s="35" t="s">
        <v>29</v>
      </c>
      <c r="AG190" s="5" t="s">
        <v>29</v>
      </c>
      <c r="AH190" s="13" t="str">
        <f t="shared" si="213"/>
        <v>OK</v>
      </c>
    </row>
    <row r="191" spans="1:46">
      <c r="A191" s="71"/>
      <c r="B191" s="3" t="s">
        <v>20</v>
      </c>
      <c r="C191" s="134">
        <v>571</v>
      </c>
      <c r="D191" s="134">
        <v>570</v>
      </c>
      <c r="E191" s="134">
        <v>570</v>
      </c>
      <c r="F191" s="134">
        <v>567</v>
      </c>
      <c r="G191" s="134">
        <v>568</v>
      </c>
      <c r="H191" s="134">
        <v>567</v>
      </c>
      <c r="I191" s="134">
        <v>568</v>
      </c>
      <c r="J191" s="135">
        <v>566</v>
      </c>
      <c r="K191" s="135">
        <v>563</v>
      </c>
      <c r="L191" s="135">
        <v>560</v>
      </c>
      <c r="M191" s="135">
        <v>559</v>
      </c>
      <c r="N191" s="135">
        <v>559</v>
      </c>
      <c r="O191" s="135">
        <v>559</v>
      </c>
      <c r="P191" s="135">
        <v>559</v>
      </c>
      <c r="Q191" s="136">
        <f t="shared" si="214"/>
        <v>566</v>
      </c>
      <c r="R191" s="136">
        <f t="shared" si="215"/>
        <v>563</v>
      </c>
      <c r="S191" s="136">
        <f t="shared" si="216"/>
        <v>560</v>
      </c>
      <c r="T191" s="136">
        <f t="shared" si="217"/>
        <v>559</v>
      </c>
      <c r="U191" s="136">
        <f t="shared" si="218"/>
        <v>559</v>
      </c>
      <c r="V191" s="136">
        <f t="shared" si="219"/>
        <v>559</v>
      </c>
      <c r="W191" s="136">
        <f t="shared" si="220"/>
        <v>559</v>
      </c>
      <c r="X191" s="137">
        <f t="shared" si="221"/>
        <v>566</v>
      </c>
      <c r="Y191" s="137">
        <f t="shared" si="222"/>
        <v>563</v>
      </c>
      <c r="Z191" s="137">
        <f t="shared" si="223"/>
        <v>560</v>
      </c>
      <c r="AA191" s="137">
        <f t="shared" si="224"/>
        <v>559</v>
      </c>
      <c r="AB191" s="137">
        <f t="shared" si="225"/>
        <v>559</v>
      </c>
      <c r="AC191" s="137">
        <f t="shared" si="226"/>
        <v>559</v>
      </c>
      <c r="AD191" s="137">
        <f t="shared" si="227"/>
        <v>559</v>
      </c>
      <c r="AF191" s="35" t="s">
        <v>29</v>
      </c>
      <c r="AG191" s="5" t="s">
        <v>29</v>
      </c>
      <c r="AH191" s="13" t="str">
        <f t="shared" si="213"/>
        <v>OK</v>
      </c>
    </row>
    <row r="192" spans="1:46">
      <c r="A192" s="71"/>
      <c r="B192" s="3" t="s">
        <v>21</v>
      </c>
      <c r="C192" s="134">
        <v>369</v>
      </c>
      <c r="D192" s="134">
        <v>368</v>
      </c>
      <c r="E192" s="134">
        <v>368</v>
      </c>
      <c r="F192" s="134">
        <v>366</v>
      </c>
      <c r="G192" s="134">
        <v>365</v>
      </c>
      <c r="H192" s="134">
        <v>365</v>
      </c>
      <c r="I192" s="134">
        <v>365</v>
      </c>
      <c r="J192" s="135">
        <v>365</v>
      </c>
      <c r="K192" s="135">
        <v>365</v>
      </c>
      <c r="L192" s="135">
        <v>365</v>
      </c>
      <c r="M192" s="135">
        <v>365</v>
      </c>
      <c r="N192" s="135">
        <v>365</v>
      </c>
      <c r="O192" s="135">
        <v>365</v>
      </c>
      <c r="P192" s="135">
        <v>362</v>
      </c>
      <c r="Q192" s="136">
        <f t="shared" si="214"/>
        <v>365</v>
      </c>
      <c r="R192" s="136">
        <f t="shared" si="215"/>
        <v>365</v>
      </c>
      <c r="S192" s="136">
        <f t="shared" si="216"/>
        <v>365</v>
      </c>
      <c r="T192" s="136">
        <f t="shared" si="217"/>
        <v>365</v>
      </c>
      <c r="U192" s="136">
        <f t="shared" si="218"/>
        <v>365</v>
      </c>
      <c r="V192" s="136">
        <f t="shared" si="219"/>
        <v>365</v>
      </c>
      <c r="W192" s="136">
        <f t="shared" si="220"/>
        <v>362</v>
      </c>
      <c r="X192" s="137">
        <f t="shared" si="221"/>
        <v>365</v>
      </c>
      <c r="Y192" s="137">
        <f t="shared" si="222"/>
        <v>365</v>
      </c>
      <c r="Z192" s="137">
        <f t="shared" si="223"/>
        <v>365</v>
      </c>
      <c r="AA192" s="137">
        <f t="shared" si="224"/>
        <v>365</v>
      </c>
      <c r="AB192" s="137">
        <f t="shared" si="225"/>
        <v>365</v>
      </c>
      <c r="AC192" s="137">
        <f t="shared" si="226"/>
        <v>365</v>
      </c>
      <c r="AD192" s="137">
        <f t="shared" si="227"/>
        <v>362</v>
      </c>
      <c r="AF192" s="35" t="s">
        <v>29</v>
      </c>
      <c r="AG192" s="5" t="s">
        <v>29</v>
      </c>
      <c r="AH192" s="13" t="str">
        <f t="shared" si="213"/>
        <v>OK</v>
      </c>
    </row>
    <row r="193" spans="1:46">
      <c r="A193" s="71"/>
      <c r="B193" s="3" t="s">
        <v>67</v>
      </c>
      <c r="C193" s="138">
        <v>1023</v>
      </c>
      <c r="D193" s="138">
        <v>1023</v>
      </c>
      <c r="E193" s="138">
        <v>1019</v>
      </c>
      <c r="F193" s="138">
        <v>1019</v>
      </c>
      <c r="G193" s="138">
        <v>1015</v>
      </c>
      <c r="H193" s="138">
        <v>1013</v>
      </c>
      <c r="I193" s="138">
        <v>1010</v>
      </c>
      <c r="J193" s="135">
        <v>1007</v>
      </c>
      <c r="K193" s="135">
        <v>1005</v>
      </c>
      <c r="L193" s="135">
        <v>1005</v>
      </c>
      <c r="M193" s="135">
        <v>1005</v>
      </c>
      <c r="N193" s="135">
        <v>1003</v>
      </c>
      <c r="O193" s="135">
        <v>1003</v>
      </c>
      <c r="P193" s="135">
        <v>996</v>
      </c>
      <c r="Q193" s="136">
        <f t="shared" si="214"/>
        <v>1007</v>
      </c>
      <c r="R193" s="136">
        <f t="shared" si="215"/>
        <v>1005</v>
      </c>
      <c r="S193" s="136">
        <f t="shared" si="216"/>
        <v>1005</v>
      </c>
      <c r="T193" s="136">
        <f t="shared" si="217"/>
        <v>1005</v>
      </c>
      <c r="U193" s="136">
        <f t="shared" si="218"/>
        <v>1003</v>
      </c>
      <c r="V193" s="136">
        <f t="shared" si="219"/>
        <v>1003</v>
      </c>
      <c r="W193" s="136">
        <f t="shared" si="220"/>
        <v>996</v>
      </c>
      <c r="X193" s="137">
        <f t="shared" si="221"/>
        <v>1007</v>
      </c>
      <c r="Y193" s="137">
        <f t="shared" si="222"/>
        <v>1005</v>
      </c>
      <c r="Z193" s="137">
        <f t="shared" si="223"/>
        <v>1005</v>
      </c>
      <c r="AA193" s="137">
        <f t="shared" si="224"/>
        <v>1005</v>
      </c>
      <c r="AB193" s="137">
        <f t="shared" si="225"/>
        <v>1003</v>
      </c>
      <c r="AC193" s="137">
        <f t="shared" si="226"/>
        <v>1003</v>
      </c>
      <c r="AD193" s="137">
        <f t="shared" si="227"/>
        <v>996</v>
      </c>
      <c r="AF193" s="35" t="s">
        <v>29</v>
      </c>
      <c r="AG193" s="5" t="s">
        <v>29</v>
      </c>
      <c r="AH193" s="13" t="str">
        <f t="shared" si="213"/>
        <v>OK</v>
      </c>
    </row>
    <row r="194" spans="1:46">
      <c r="A194" s="71"/>
      <c r="B194" s="3" t="s">
        <v>22</v>
      </c>
      <c r="C194" s="134">
        <v>1023</v>
      </c>
      <c r="D194" s="134">
        <v>1023</v>
      </c>
      <c r="E194" s="134">
        <v>1019</v>
      </c>
      <c r="F194" s="134">
        <v>1019</v>
      </c>
      <c r="G194" s="134">
        <v>1015</v>
      </c>
      <c r="H194" s="134">
        <v>1013</v>
      </c>
      <c r="I194" s="134">
        <v>1010</v>
      </c>
      <c r="J194" s="139">
        <v>0</v>
      </c>
      <c r="K194" s="139">
        <v>0</v>
      </c>
      <c r="L194" s="139">
        <v>0</v>
      </c>
      <c r="M194" s="139">
        <v>0</v>
      </c>
      <c r="N194" s="139">
        <v>0</v>
      </c>
      <c r="O194" s="139">
        <v>0</v>
      </c>
      <c r="P194" s="139">
        <v>0</v>
      </c>
      <c r="Q194" s="136">
        <f t="shared" si="214"/>
        <v>0</v>
      </c>
      <c r="R194" s="136">
        <f t="shared" si="215"/>
        <v>0</v>
      </c>
      <c r="S194" s="136">
        <f t="shared" si="216"/>
        <v>0</v>
      </c>
      <c r="T194" s="136">
        <f t="shared" si="217"/>
        <v>0</v>
      </c>
      <c r="U194" s="136">
        <f t="shared" si="218"/>
        <v>0</v>
      </c>
      <c r="V194" s="136">
        <f t="shared" si="219"/>
        <v>0</v>
      </c>
      <c r="W194" s="136">
        <f t="shared" si="220"/>
        <v>0</v>
      </c>
      <c r="X194" s="137">
        <f t="shared" si="221"/>
        <v>0</v>
      </c>
      <c r="Y194" s="137">
        <f t="shared" si="222"/>
        <v>0</v>
      </c>
      <c r="Z194" s="137">
        <f t="shared" si="223"/>
        <v>0</v>
      </c>
      <c r="AA194" s="137">
        <f t="shared" si="224"/>
        <v>0</v>
      </c>
      <c r="AB194" s="137">
        <f t="shared" si="225"/>
        <v>0</v>
      </c>
      <c r="AC194" s="137">
        <f t="shared" si="226"/>
        <v>0</v>
      </c>
      <c r="AD194" s="137">
        <f t="shared" si="227"/>
        <v>0</v>
      </c>
      <c r="AF194" s="35" t="s">
        <v>29</v>
      </c>
      <c r="AG194" s="5" t="s">
        <v>29</v>
      </c>
      <c r="AH194" s="13" t="str">
        <f t="shared" si="213"/>
        <v>OK</v>
      </c>
    </row>
    <row r="195" spans="1:46">
      <c r="A195" s="71"/>
      <c r="B195" s="3" t="s">
        <v>23</v>
      </c>
      <c r="C195" s="134">
        <v>637</v>
      </c>
      <c r="D195" s="134">
        <v>638</v>
      </c>
      <c r="E195" s="134">
        <v>651</v>
      </c>
      <c r="F195" s="134">
        <v>649</v>
      </c>
      <c r="G195" s="134">
        <v>648</v>
      </c>
      <c r="H195" s="134">
        <v>647</v>
      </c>
      <c r="I195" s="134">
        <v>651</v>
      </c>
      <c r="J195" s="135">
        <v>651</v>
      </c>
      <c r="K195" s="135">
        <v>651</v>
      </c>
      <c r="L195" s="135">
        <v>651</v>
      </c>
      <c r="M195" s="135">
        <v>651</v>
      </c>
      <c r="N195" s="135">
        <v>651</v>
      </c>
      <c r="O195" s="135">
        <v>651</v>
      </c>
      <c r="P195" s="135">
        <v>651</v>
      </c>
      <c r="Q195" s="136">
        <f t="shared" si="214"/>
        <v>651</v>
      </c>
      <c r="R195" s="136">
        <f t="shared" si="215"/>
        <v>651</v>
      </c>
      <c r="S195" s="136">
        <f t="shared" si="216"/>
        <v>651</v>
      </c>
      <c r="T195" s="136">
        <f t="shared" si="217"/>
        <v>651</v>
      </c>
      <c r="U195" s="136">
        <f t="shared" si="218"/>
        <v>651</v>
      </c>
      <c r="V195" s="136">
        <f t="shared" si="219"/>
        <v>651</v>
      </c>
      <c r="W195" s="136">
        <f t="shared" si="220"/>
        <v>651</v>
      </c>
      <c r="X195" s="137">
        <f t="shared" si="221"/>
        <v>651</v>
      </c>
      <c r="Y195" s="137">
        <f t="shared" si="222"/>
        <v>651</v>
      </c>
      <c r="Z195" s="137">
        <f t="shared" si="223"/>
        <v>651</v>
      </c>
      <c r="AA195" s="137">
        <f t="shared" si="224"/>
        <v>651</v>
      </c>
      <c r="AB195" s="137">
        <f t="shared" si="225"/>
        <v>651</v>
      </c>
      <c r="AC195" s="137">
        <f t="shared" si="226"/>
        <v>651</v>
      </c>
      <c r="AD195" s="137">
        <f t="shared" si="227"/>
        <v>651</v>
      </c>
      <c r="AF195" s="35" t="s">
        <v>29</v>
      </c>
      <c r="AG195" s="5" t="s">
        <v>29</v>
      </c>
      <c r="AH195" s="13" t="str">
        <f t="shared" si="213"/>
        <v>OK</v>
      </c>
    </row>
    <row r="196" spans="1:46">
      <c r="A196" s="71"/>
      <c r="B196" s="3" t="s">
        <v>24</v>
      </c>
      <c r="C196" s="134">
        <v>350</v>
      </c>
      <c r="D196" s="134">
        <v>350</v>
      </c>
      <c r="E196" s="134">
        <v>350</v>
      </c>
      <c r="F196" s="134">
        <v>348</v>
      </c>
      <c r="G196" s="134">
        <v>350</v>
      </c>
      <c r="H196" s="134">
        <v>351</v>
      </c>
      <c r="I196" s="134">
        <v>351</v>
      </c>
      <c r="J196" s="135">
        <v>357</v>
      </c>
      <c r="K196" s="135">
        <v>364</v>
      </c>
      <c r="L196" s="135">
        <v>364</v>
      </c>
      <c r="M196" s="135">
        <v>364</v>
      </c>
      <c r="N196" s="135">
        <v>364</v>
      </c>
      <c r="O196" s="135">
        <v>364</v>
      </c>
      <c r="P196" s="135">
        <v>364</v>
      </c>
      <c r="Q196" s="136">
        <f t="shared" si="214"/>
        <v>357</v>
      </c>
      <c r="R196" s="136">
        <f t="shared" si="215"/>
        <v>364</v>
      </c>
      <c r="S196" s="136">
        <f t="shared" si="216"/>
        <v>364</v>
      </c>
      <c r="T196" s="136">
        <f t="shared" si="217"/>
        <v>364</v>
      </c>
      <c r="U196" s="136">
        <f t="shared" si="218"/>
        <v>364</v>
      </c>
      <c r="V196" s="136">
        <f t="shared" si="219"/>
        <v>364</v>
      </c>
      <c r="W196" s="136">
        <f t="shared" si="220"/>
        <v>364</v>
      </c>
      <c r="X196" s="137">
        <f t="shared" si="221"/>
        <v>357</v>
      </c>
      <c r="Y196" s="137">
        <f t="shared" si="222"/>
        <v>364</v>
      </c>
      <c r="Z196" s="137">
        <f t="shared" si="223"/>
        <v>364</v>
      </c>
      <c r="AA196" s="137">
        <f t="shared" si="224"/>
        <v>364</v>
      </c>
      <c r="AB196" s="137">
        <f t="shared" si="225"/>
        <v>364</v>
      </c>
      <c r="AC196" s="137">
        <f t="shared" si="226"/>
        <v>364</v>
      </c>
      <c r="AD196" s="137">
        <f t="shared" si="227"/>
        <v>364</v>
      </c>
      <c r="AF196" s="35" t="s">
        <v>29</v>
      </c>
      <c r="AG196" s="5" t="s">
        <v>29</v>
      </c>
      <c r="AH196" s="13" t="str">
        <f t="shared" si="213"/>
        <v>OK</v>
      </c>
    </row>
    <row r="197" spans="1:46">
      <c r="A197" s="71"/>
      <c r="B197" s="3" t="s">
        <v>25</v>
      </c>
      <c r="C197" s="134">
        <v>836</v>
      </c>
      <c r="D197" s="134">
        <v>838</v>
      </c>
      <c r="E197" s="134">
        <v>834</v>
      </c>
      <c r="F197" s="134">
        <v>833</v>
      </c>
      <c r="G197" s="134">
        <v>835</v>
      </c>
      <c r="H197" s="134">
        <v>835</v>
      </c>
      <c r="I197" s="134">
        <v>835</v>
      </c>
      <c r="J197" s="135">
        <v>834</v>
      </c>
      <c r="K197" s="135">
        <v>833</v>
      </c>
      <c r="L197" s="135">
        <v>833</v>
      </c>
      <c r="M197" s="135">
        <v>833</v>
      </c>
      <c r="N197" s="135">
        <v>827</v>
      </c>
      <c r="O197" s="135">
        <v>827</v>
      </c>
      <c r="P197" s="135">
        <v>825</v>
      </c>
      <c r="Q197" s="136">
        <f t="shared" si="214"/>
        <v>834</v>
      </c>
      <c r="R197" s="136">
        <f t="shared" si="215"/>
        <v>833</v>
      </c>
      <c r="S197" s="136">
        <f t="shared" si="216"/>
        <v>833</v>
      </c>
      <c r="T197" s="136">
        <f t="shared" si="217"/>
        <v>833</v>
      </c>
      <c r="U197" s="136">
        <f t="shared" si="218"/>
        <v>827</v>
      </c>
      <c r="V197" s="136">
        <f t="shared" si="219"/>
        <v>827</v>
      </c>
      <c r="W197" s="136">
        <f t="shared" si="220"/>
        <v>825</v>
      </c>
      <c r="X197" s="137">
        <f t="shared" si="221"/>
        <v>834</v>
      </c>
      <c r="Y197" s="137">
        <f t="shared" si="222"/>
        <v>833</v>
      </c>
      <c r="Z197" s="137">
        <f t="shared" si="223"/>
        <v>833</v>
      </c>
      <c r="AA197" s="137">
        <f t="shared" si="224"/>
        <v>833</v>
      </c>
      <c r="AB197" s="137">
        <f t="shared" si="225"/>
        <v>827</v>
      </c>
      <c r="AC197" s="137">
        <f t="shared" si="226"/>
        <v>827</v>
      </c>
      <c r="AD197" s="137">
        <f t="shared" si="227"/>
        <v>825</v>
      </c>
      <c r="AF197" s="35" t="s">
        <v>29</v>
      </c>
      <c r="AG197" s="5" t="s">
        <v>29</v>
      </c>
      <c r="AH197" s="13" t="str">
        <f t="shared" si="213"/>
        <v>OK</v>
      </c>
    </row>
    <row r="198" spans="1:46">
      <c r="A198" s="71"/>
      <c r="B198" s="3" t="s">
        <v>26</v>
      </c>
      <c r="C198" s="134">
        <v>405</v>
      </c>
      <c r="D198" s="134">
        <v>407</v>
      </c>
      <c r="E198" s="134">
        <v>407</v>
      </c>
      <c r="F198" s="134">
        <v>407</v>
      </c>
      <c r="G198" s="134">
        <v>409</v>
      </c>
      <c r="H198" s="134">
        <v>406</v>
      </c>
      <c r="I198" s="134">
        <v>401</v>
      </c>
      <c r="J198" s="135">
        <v>401</v>
      </c>
      <c r="K198" s="135">
        <v>400</v>
      </c>
      <c r="L198" s="135">
        <v>400</v>
      </c>
      <c r="M198" s="135">
        <v>401</v>
      </c>
      <c r="N198" s="135">
        <v>401</v>
      </c>
      <c r="O198" s="135">
        <v>401</v>
      </c>
      <c r="P198" s="135">
        <v>401</v>
      </c>
      <c r="Q198" s="136">
        <f t="shared" si="214"/>
        <v>401</v>
      </c>
      <c r="R198" s="136">
        <f t="shared" si="215"/>
        <v>400</v>
      </c>
      <c r="S198" s="136">
        <f t="shared" si="216"/>
        <v>400</v>
      </c>
      <c r="T198" s="136">
        <f t="shared" si="217"/>
        <v>401</v>
      </c>
      <c r="U198" s="136">
        <f t="shared" si="218"/>
        <v>401</v>
      </c>
      <c r="V198" s="136">
        <f t="shared" si="219"/>
        <v>401</v>
      </c>
      <c r="W198" s="136">
        <f t="shared" si="220"/>
        <v>401</v>
      </c>
      <c r="X198" s="137">
        <f t="shared" si="221"/>
        <v>401</v>
      </c>
      <c r="Y198" s="137">
        <f t="shared" si="222"/>
        <v>400</v>
      </c>
      <c r="Z198" s="137">
        <f t="shared" si="223"/>
        <v>400</v>
      </c>
      <c r="AA198" s="137">
        <f t="shared" si="224"/>
        <v>401</v>
      </c>
      <c r="AB198" s="137">
        <f t="shared" si="225"/>
        <v>401</v>
      </c>
      <c r="AC198" s="137">
        <f t="shared" si="226"/>
        <v>401</v>
      </c>
      <c r="AD198" s="137">
        <f t="shared" si="227"/>
        <v>401</v>
      </c>
      <c r="AF198" s="35" t="s">
        <v>29</v>
      </c>
      <c r="AG198" s="5" t="s">
        <v>29</v>
      </c>
      <c r="AH198" s="13" t="str">
        <f t="shared" si="213"/>
        <v>OK</v>
      </c>
    </row>
    <row r="199" spans="1:46">
      <c r="A199" s="71"/>
      <c r="B199" s="3" t="s">
        <v>27</v>
      </c>
      <c r="C199" s="134">
        <v>643</v>
      </c>
      <c r="D199" s="134">
        <v>640</v>
      </c>
      <c r="E199" s="134">
        <v>643</v>
      </c>
      <c r="F199" s="134">
        <v>643</v>
      </c>
      <c r="G199" s="134">
        <v>638</v>
      </c>
      <c r="H199" s="134">
        <v>619</v>
      </c>
      <c r="I199" s="134">
        <v>611</v>
      </c>
      <c r="J199" s="135">
        <v>610</v>
      </c>
      <c r="K199" s="135">
        <v>610</v>
      </c>
      <c r="L199" s="135">
        <v>609</v>
      </c>
      <c r="M199" s="135">
        <v>609</v>
      </c>
      <c r="N199" s="135">
        <v>609</v>
      </c>
      <c r="O199" s="135">
        <v>609</v>
      </c>
      <c r="P199" s="135">
        <v>606</v>
      </c>
      <c r="Q199" s="136">
        <f t="shared" si="214"/>
        <v>610</v>
      </c>
      <c r="R199" s="136">
        <f t="shared" si="215"/>
        <v>610</v>
      </c>
      <c r="S199" s="136">
        <f t="shared" si="216"/>
        <v>609</v>
      </c>
      <c r="T199" s="136">
        <f t="shared" si="217"/>
        <v>609</v>
      </c>
      <c r="U199" s="136">
        <f t="shared" si="218"/>
        <v>609</v>
      </c>
      <c r="V199" s="136">
        <f t="shared" si="219"/>
        <v>609</v>
      </c>
      <c r="W199" s="136">
        <f t="shared" si="220"/>
        <v>606</v>
      </c>
      <c r="X199" s="137">
        <f t="shared" si="221"/>
        <v>610</v>
      </c>
      <c r="Y199" s="137">
        <f t="shared" si="222"/>
        <v>610</v>
      </c>
      <c r="Z199" s="137">
        <f t="shared" si="223"/>
        <v>609</v>
      </c>
      <c r="AA199" s="137">
        <f t="shared" si="224"/>
        <v>609</v>
      </c>
      <c r="AB199" s="137">
        <f t="shared" si="225"/>
        <v>609</v>
      </c>
      <c r="AC199" s="137">
        <f t="shared" si="226"/>
        <v>609</v>
      </c>
      <c r="AD199" s="137">
        <f t="shared" si="227"/>
        <v>606</v>
      </c>
      <c r="AF199" s="35" t="s">
        <v>29</v>
      </c>
      <c r="AG199" s="5" t="s">
        <v>29</v>
      </c>
      <c r="AH199" s="13" t="str">
        <f t="shared" si="213"/>
        <v>OK</v>
      </c>
    </row>
    <row r="200" spans="1:46">
      <c r="A200" s="71"/>
      <c r="B200" s="88" t="s">
        <v>31</v>
      </c>
      <c r="C200" s="49">
        <f t="shared" ref="C200:W200" si="228">SUM(C189:C199)</f>
        <v>7409</v>
      </c>
      <c r="D200" s="49">
        <f t="shared" si="228"/>
        <v>7404</v>
      </c>
      <c r="E200" s="49">
        <f t="shared" si="228"/>
        <v>7407</v>
      </c>
      <c r="F200" s="49">
        <f t="shared" si="228"/>
        <v>7397</v>
      </c>
      <c r="G200" s="49">
        <f t="shared" si="228"/>
        <v>7395</v>
      </c>
      <c r="H200" s="49">
        <f t="shared" si="228"/>
        <v>7366</v>
      </c>
      <c r="I200" s="49">
        <f t="shared" si="228"/>
        <v>7353</v>
      </c>
      <c r="J200" s="44">
        <f t="shared" si="228"/>
        <v>6342</v>
      </c>
      <c r="K200" s="44">
        <f t="shared" si="228"/>
        <v>6342</v>
      </c>
      <c r="L200" s="44">
        <f t="shared" si="228"/>
        <v>6338</v>
      </c>
      <c r="M200" s="44">
        <f t="shared" si="228"/>
        <v>6338</v>
      </c>
      <c r="N200" s="44">
        <f t="shared" si="228"/>
        <v>6330</v>
      </c>
      <c r="O200" s="44">
        <f t="shared" si="228"/>
        <v>6330</v>
      </c>
      <c r="P200" s="44">
        <f t="shared" si="228"/>
        <v>6315</v>
      </c>
      <c r="Q200" s="50">
        <f t="shared" si="228"/>
        <v>6342</v>
      </c>
      <c r="R200" s="50">
        <f t="shared" si="228"/>
        <v>6342</v>
      </c>
      <c r="S200" s="50">
        <f t="shared" si="228"/>
        <v>6338</v>
      </c>
      <c r="T200" s="50">
        <f t="shared" si="228"/>
        <v>6338</v>
      </c>
      <c r="U200" s="50">
        <f t="shared" si="228"/>
        <v>6330</v>
      </c>
      <c r="V200" s="50">
        <f t="shared" si="228"/>
        <v>6330</v>
      </c>
      <c r="W200" s="50">
        <f t="shared" si="228"/>
        <v>6315</v>
      </c>
      <c r="X200" s="107">
        <f xml:space="preserve"> IF($AF200="Company forecast",#REF!, IF($AF200="Ofwat forecast",Q200))</f>
        <v>6342</v>
      </c>
      <c r="Y200" s="107">
        <f xml:space="preserve"> IF($AF200="Company forecast",#REF!, IF($AF200="Ofwat forecast",R200))</f>
        <v>6342</v>
      </c>
      <c r="Z200" s="107">
        <f xml:space="preserve"> IF($AF200="Company forecast",#REF!, IF($AF200="Ofwat forecast",S200))</f>
        <v>6338</v>
      </c>
      <c r="AA200" s="107">
        <f xml:space="preserve"> IF($AF200="Company forecast",#REF!, IF($AF200="Ofwat forecast",T200))</f>
        <v>6338</v>
      </c>
      <c r="AB200" s="107">
        <f xml:space="preserve"> IF($AF200="Company forecast",#REF!, IF($AF200="Ofwat forecast",U200))</f>
        <v>6330</v>
      </c>
      <c r="AC200" s="107">
        <f xml:space="preserve"> IF($AF200="Company forecast",#REF!, IF($AF200="Ofwat forecast",V200))</f>
        <v>6330</v>
      </c>
      <c r="AD200" s="107">
        <f xml:space="preserve"> IF($AF200="Company forecast",#REF!, IF($AF200="Ofwat forecast",W200))</f>
        <v>6315</v>
      </c>
      <c r="AF200" s="35" t="s">
        <v>29</v>
      </c>
      <c r="AG200" s="5" t="s">
        <v>29</v>
      </c>
      <c r="AH200" s="13" t="str">
        <f t="shared" si="213"/>
        <v>OK</v>
      </c>
    </row>
    <row r="201" spans="1:46">
      <c r="A201" s="71"/>
      <c r="B201" s="76"/>
    </row>
    <row r="202" spans="1:46" s="59" customFormat="1">
      <c r="A202" s="58" t="s">
        <v>53</v>
      </c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1"/>
    </row>
    <row r="203" spans="1:46">
      <c r="A203" s="71"/>
    </row>
    <row r="204" spans="1:46">
      <c r="B204" s="75" t="s">
        <v>59</v>
      </c>
      <c r="C204" s="17" t="s">
        <v>28</v>
      </c>
      <c r="D204" s="19"/>
      <c r="E204" s="19"/>
      <c r="F204" s="19"/>
      <c r="G204" s="19"/>
      <c r="H204" s="19"/>
      <c r="I204" s="20"/>
      <c r="J204" s="28" t="s">
        <v>32</v>
      </c>
      <c r="K204" s="29"/>
      <c r="L204" s="29"/>
      <c r="M204" s="29"/>
      <c r="N204" s="29"/>
      <c r="O204" s="29"/>
      <c r="P204" s="30"/>
      <c r="Q204" s="7" t="s">
        <v>63</v>
      </c>
      <c r="R204" s="8"/>
      <c r="S204" s="8"/>
      <c r="T204" s="8"/>
      <c r="U204" s="8"/>
      <c r="V204" s="8"/>
      <c r="W204" s="9"/>
      <c r="X204" s="11" t="s">
        <v>0</v>
      </c>
      <c r="Y204" s="63"/>
      <c r="Z204" s="63"/>
      <c r="AA204" s="63"/>
      <c r="AB204" s="63"/>
      <c r="AC204" s="63"/>
      <c r="AD204" s="64"/>
      <c r="AF204" s="155" t="s">
        <v>0</v>
      </c>
      <c r="AG204" s="155" t="s">
        <v>34</v>
      </c>
      <c r="AH204" s="155" t="s">
        <v>30</v>
      </c>
    </row>
    <row r="205" spans="1:46">
      <c r="B205" s="51"/>
      <c r="C205" s="22" t="s">
        <v>5</v>
      </c>
      <c r="D205" s="22" t="s">
        <v>6</v>
      </c>
      <c r="E205" s="22" t="s">
        <v>7</v>
      </c>
      <c r="F205" s="22" t="s">
        <v>8</v>
      </c>
      <c r="G205" s="22" t="s">
        <v>9</v>
      </c>
      <c r="H205" s="22" t="s">
        <v>10</v>
      </c>
      <c r="I205" s="22" t="s">
        <v>11</v>
      </c>
      <c r="J205" s="31" t="s">
        <v>12</v>
      </c>
      <c r="K205" s="31" t="s">
        <v>13</v>
      </c>
      <c r="L205" s="31" t="s">
        <v>14</v>
      </c>
      <c r="M205" s="31" t="s">
        <v>15</v>
      </c>
      <c r="N205" s="31" t="s">
        <v>16</v>
      </c>
      <c r="O205" s="31" t="s">
        <v>17</v>
      </c>
      <c r="P205" s="31" t="s">
        <v>18</v>
      </c>
      <c r="Q205" s="23" t="s">
        <v>12</v>
      </c>
      <c r="R205" s="23" t="s">
        <v>13</v>
      </c>
      <c r="S205" s="23" t="s">
        <v>14</v>
      </c>
      <c r="T205" s="23" t="s">
        <v>15</v>
      </c>
      <c r="U205" s="23" t="s">
        <v>16</v>
      </c>
      <c r="V205" s="23" t="s">
        <v>17</v>
      </c>
      <c r="W205" s="23" t="s">
        <v>18</v>
      </c>
      <c r="X205" s="24" t="s">
        <v>12</v>
      </c>
      <c r="Y205" s="24" t="s">
        <v>13</v>
      </c>
      <c r="Z205" s="24" t="s">
        <v>14</v>
      </c>
      <c r="AA205" s="24" t="s">
        <v>15</v>
      </c>
      <c r="AB205" s="24" t="s">
        <v>16</v>
      </c>
      <c r="AC205" s="24" t="s">
        <v>17</v>
      </c>
      <c r="AD205" s="24" t="s">
        <v>18</v>
      </c>
      <c r="AF205" s="155"/>
      <c r="AG205" s="155"/>
      <c r="AH205" s="155"/>
    </row>
    <row r="206" spans="1:46">
      <c r="B206" s="77"/>
      <c r="C206" s="25">
        <v>1</v>
      </c>
      <c r="D206" s="25">
        <v>2</v>
      </c>
      <c r="E206" s="25">
        <v>3</v>
      </c>
      <c r="F206" s="25">
        <v>4</v>
      </c>
      <c r="G206" s="25">
        <v>5</v>
      </c>
      <c r="H206" s="25">
        <v>6</v>
      </c>
      <c r="I206" s="25">
        <v>7</v>
      </c>
      <c r="J206" s="32">
        <v>8</v>
      </c>
      <c r="K206" s="32">
        <v>9</v>
      </c>
      <c r="L206" s="32">
        <v>10</v>
      </c>
      <c r="M206" s="32">
        <v>11</v>
      </c>
      <c r="N206" s="32">
        <v>12</v>
      </c>
      <c r="O206" s="32">
        <v>13</v>
      </c>
      <c r="P206" s="32">
        <v>14</v>
      </c>
      <c r="Q206" s="26">
        <v>8</v>
      </c>
      <c r="R206" s="26">
        <v>9</v>
      </c>
      <c r="S206" s="26">
        <v>10</v>
      </c>
      <c r="T206" s="26">
        <v>11</v>
      </c>
      <c r="U206" s="26">
        <v>12</v>
      </c>
      <c r="V206" s="26">
        <v>13</v>
      </c>
      <c r="W206" s="26">
        <v>14</v>
      </c>
      <c r="X206" s="27">
        <v>8</v>
      </c>
      <c r="Y206" s="27">
        <v>9</v>
      </c>
      <c r="Z206" s="27">
        <v>10</v>
      </c>
      <c r="AA206" s="27">
        <v>11</v>
      </c>
      <c r="AB206" s="27">
        <v>12</v>
      </c>
      <c r="AC206" s="27">
        <v>13</v>
      </c>
      <c r="AD206" s="27">
        <v>14</v>
      </c>
      <c r="AF206" s="66"/>
      <c r="AG206" s="66"/>
      <c r="AH206" s="66"/>
    </row>
    <row r="207" spans="1:46">
      <c r="B207" s="3" t="s">
        <v>4</v>
      </c>
      <c r="C207" s="129">
        <v>4.2813002361486959E-4</v>
      </c>
      <c r="D207" s="89">
        <v>4.232939442066451E-4</v>
      </c>
      <c r="E207" s="89">
        <v>4.2144775107080796E-4</v>
      </c>
      <c r="F207" s="89">
        <v>4.1774267051496286E-4</v>
      </c>
      <c r="G207" s="89">
        <v>4.2043971355516075E-4</v>
      </c>
      <c r="H207" s="89">
        <v>4.148114667303343E-4</v>
      </c>
      <c r="I207" s="89">
        <v>4.1287652307174326E-4</v>
      </c>
      <c r="J207" s="94">
        <v>4.0991388526072717E-4</v>
      </c>
      <c r="K207" s="94">
        <v>4.0579877767057878E-4</v>
      </c>
      <c r="L207" s="94">
        <v>4.0022338172870052E-4</v>
      </c>
      <c r="M207" s="94">
        <v>3.9424693392450208E-4</v>
      </c>
      <c r="N207" s="94">
        <v>3.8835601466872762E-4</v>
      </c>
      <c r="O207" s="94">
        <v>3.8261559780375322E-4</v>
      </c>
      <c r="P207" s="94">
        <v>3.7736738393134546E-4</v>
      </c>
      <c r="Q207" s="103">
        <f t="shared" ref="Q207:W211" si="229">Q189/Q9</f>
        <v>4.106682179195485E-4</v>
      </c>
      <c r="R207" s="103">
        <f t="shared" si="229"/>
        <v>4.083059611965564E-4</v>
      </c>
      <c r="S207" s="103">
        <f t="shared" si="229"/>
        <v>4.0597072551519644E-4</v>
      </c>
      <c r="T207" s="103">
        <f t="shared" si="229"/>
        <v>4.0366204988542879E-4</v>
      </c>
      <c r="U207" s="103">
        <f t="shared" si="229"/>
        <v>4.0137948374415616E-4</v>
      </c>
      <c r="V207" s="103">
        <f t="shared" si="229"/>
        <v>3.9912258666207831E-4</v>
      </c>
      <c r="W207" s="103">
        <f t="shared" si="229"/>
        <v>3.9689092806038056E-4</v>
      </c>
      <c r="X207" s="110">
        <f xml:space="preserve"> IF($AF207="Company forecast",J207, IF($AF207="Ofwat forecast",Q207))</f>
        <v>4.106682179195485E-4</v>
      </c>
      <c r="Y207" s="110">
        <f t="shared" ref="Y207" si="230" xml:space="preserve"> IF($AF207="Company forecast",K207, IF($AF207="Ofwat forecast",R207))</f>
        <v>4.083059611965564E-4</v>
      </c>
      <c r="Z207" s="110">
        <f t="shared" ref="Z207" si="231" xml:space="preserve"> IF($AF207="Company forecast",L207, IF($AF207="Ofwat forecast",S207))</f>
        <v>4.0597072551519644E-4</v>
      </c>
      <c r="AA207" s="110">
        <f t="shared" ref="AA207" si="232" xml:space="preserve"> IF($AF207="Company forecast",M207, IF($AF207="Ofwat forecast",T207))</f>
        <v>4.0366204988542879E-4</v>
      </c>
      <c r="AB207" s="110">
        <f t="shared" ref="AB207" si="233" xml:space="preserve"> IF($AF207="Company forecast",N207, IF($AF207="Ofwat forecast",U207))</f>
        <v>4.0137948374415616E-4</v>
      </c>
      <c r="AC207" s="110">
        <f t="shared" ref="AC207" si="234" xml:space="preserve"> IF($AF207="Company forecast",O207, IF($AF207="Ofwat forecast",V207))</f>
        <v>3.9912258666207831E-4</v>
      </c>
      <c r="AD207" s="110">
        <f t="shared" ref="AD207" si="235" xml:space="preserve"> IF($AF207="Company forecast",P207, IF($AF207="Ofwat forecast",W207))</f>
        <v>3.9689092806038056E-4</v>
      </c>
      <c r="AF207" s="35" t="s">
        <v>29</v>
      </c>
      <c r="AG207" s="5" t="s">
        <v>29</v>
      </c>
      <c r="AH207" s="13" t="str">
        <f t="shared" ref="AH207:AH218" si="236" xml:space="preserve"> IF(AF207=AG207, "OK", "error")</f>
        <v>OK</v>
      </c>
    </row>
    <row r="208" spans="1:46">
      <c r="B208" s="3" t="s">
        <v>19</v>
      </c>
      <c r="C208" s="89">
        <v>3.3608315379132639E-4</v>
      </c>
      <c r="D208" s="89">
        <v>3.3511331929742764E-4</v>
      </c>
      <c r="E208" s="89">
        <v>3.3285398051349996E-4</v>
      </c>
      <c r="F208" s="89">
        <v>3.3237403587386207E-4</v>
      </c>
      <c r="G208" s="89">
        <v>3.2997828710834098E-4</v>
      </c>
      <c r="H208" s="89">
        <v>3.2807850313386637E-4</v>
      </c>
      <c r="I208" s="89">
        <v>3.2673766288426285E-4</v>
      </c>
      <c r="J208" s="94">
        <v>3.2475702198597175E-4</v>
      </c>
      <c r="K208" s="94">
        <v>3.2267641727607978E-4</v>
      </c>
      <c r="L208" s="94">
        <v>3.2043349298110994E-4</v>
      </c>
      <c r="M208" s="94">
        <v>3.1812887839928022E-4</v>
      </c>
      <c r="N208" s="94">
        <v>3.1598840100687827E-4</v>
      </c>
      <c r="O208" s="94">
        <v>3.1393546611815378E-4</v>
      </c>
      <c r="P208" s="94">
        <v>3.1194013166441589E-4</v>
      </c>
      <c r="Q208" s="103">
        <f t="shared" si="229"/>
        <v>3.2614829357091889E-4</v>
      </c>
      <c r="R208" s="103">
        <f t="shared" si="229"/>
        <v>3.2479170106086458E-4</v>
      </c>
      <c r="S208" s="103">
        <f t="shared" si="229"/>
        <v>3.2344634712047171E-4</v>
      </c>
      <c r="T208" s="103">
        <f t="shared" si="229"/>
        <v>3.2211209266845141E-4</v>
      </c>
      <c r="U208" s="103">
        <f t="shared" si="229"/>
        <v>3.2078880090899415E-4</v>
      </c>
      <c r="V208" s="103">
        <f t="shared" si="229"/>
        <v>3.1947633728501596E-4</v>
      </c>
      <c r="W208" s="103">
        <f t="shared" si="229"/>
        <v>3.1817456943254773E-4</v>
      </c>
      <c r="X208" s="110">
        <f t="shared" ref="X208:X217" si="237" xml:space="preserve"> IF($AF208="Company forecast",J208, IF($AF208="Ofwat forecast",Q208))</f>
        <v>3.2614829357091889E-4</v>
      </c>
      <c r="Y208" s="110">
        <f t="shared" ref="Y208:Y217" si="238" xml:space="preserve"> IF($AF208="Company forecast",K208, IF($AF208="Ofwat forecast",R208))</f>
        <v>3.2479170106086458E-4</v>
      </c>
      <c r="Z208" s="110">
        <f t="shared" ref="Z208:Z217" si="239" xml:space="preserve"> IF($AF208="Company forecast",L208, IF($AF208="Ofwat forecast",S208))</f>
        <v>3.2344634712047171E-4</v>
      </c>
      <c r="AA208" s="110">
        <f t="shared" ref="AA208:AA217" si="240" xml:space="preserve"> IF($AF208="Company forecast",M208, IF($AF208="Ofwat forecast",T208))</f>
        <v>3.2211209266845141E-4</v>
      </c>
      <c r="AB208" s="110">
        <f t="shared" ref="AB208:AB217" si="241" xml:space="preserve"> IF($AF208="Company forecast",N208, IF($AF208="Ofwat forecast",U208))</f>
        <v>3.2078880090899415E-4</v>
      </c>
      <c r="AC208" s="110">
        <f t="shared" ref="AC208:AC217" si="242" xml:space="preserve"> IF($AF208="Company forecast",O208, IF($AF208="Ofwat forecast",V208))</f>
        <v>3.1947633728501596E-4</v>
      </c>
      <c r="AD208" s="110">
        <f t="shared" ref="AD208:AD217" si="243" xml:space="preserve"> IF($AF208="Company forecast",P208, IF($AF208="Ofwat forecast",W208))</f>
        <v>3.1817456943254773E-4</v>
      </c>
      <c r="AF208" s="35" t="s">
        <v>29</v>
      </c>
      <c r="AG208" s="5" t="s">
        <v>29</v>
      </c>
      <c r="AH208" s="13" t="str">
        <f t="shared" si="236"/>
        <v>OK</v>
      </c>
    </row>
    <row r="209" spans="1:46">
      <c r="B209" s="3" t="s">
        <v>20</v>
      </c>
      <c r="C209" s="89">
        <v>1.7762591608777521E-4</v>
      </c>
      <c r="D209" s="89">
        <v>1.7679083689990755E-4</v>
      </c>
      <c r="E209" s="89">
        <v>1.7624730527146415E-4</v>
      </c>
      <c r="F209" s="89">
        <v>1.7465102138504725E-4</v>
      </c>
      <c r="G209" s="89">
        <v>1.7378855531991093E-4</v>
      </c>
      <c r="H209" s="89">
        <v>1.7235661343269017E-4</v>
      </c>
      <c r="I209" s="89">
        <v>1.7130801815020517E-4</v>
      </c>
      <c r="J209" s="94">
        <v>1.6959072063554666E-4</v>
      </c>
      <c r="K209" s="94">
        <v>1.676336750786664E-4</v>
      </c>
      <c r="L209" s="94">
        <v>1.6566736751360368E-4</v>
      </c>
      <c r="M209" s="94">
        <v>1.6426911645819111E-4</v>
      </c>
      <c r="N209" s="94">
        <v>1.631302462448069E-4</v>
      </c>
      <c r="O209" s="94">
        <v>1.6195669809798477E-4</v>
      </c>
      <c r="P209" s="94">
        <v>1.6075032654595852E-4</v>
      </c>
      <c r="Q209" s="103">
        <f t="shared" si="229"/>
        <v>1.7032439230582559E-4</v>
      </c>
      <c r="R209" s="103">
        <f t="shared" si="229"/>
        <v>1.6857289002634123E-4</v>
      </c>
      <c r="S209" s="103">
        <f t="shared" si="229"/>
        <v>1.6683884868553812E-4</v>
      </c>
      <c r="T209" s="103">
        <f t="shared" si="229"/>
        <v>1.6571490616962514E-4</v>
      </c>
      <c r="U209" s="103">
        <f t="shared" si="229"/>
        <v>1.6489704354097375E-4</v>
      </c>
      <c r="V209" s="103">
        <f t="shared" si="229"/>
        <v>1.6408721415748088E-4</v>
      </c>
      <c r="W209" s="103">
        <f t="shared" si="229"/>
        <v>1.6328530024084582E-4</v>
      </c>
      <c r="X209" s="110">
        <f t="shared" si="237"/>
        <v>1.7032439230582559E-4</v>
      </c>
      <c r="Y209" s="110">
        <f t="shared" si="238"/>
        <v>1.6857289002634123E-4</v>
      </c>
      <c r="Z209" s="110">
        <f t="shared" si="239"/>
        <v>1.6683884868553812E-4</v>
      </c>
      <c r="AA209" s="110">
        <f t="shared" si="240"/>
        <v>1.6571490616962514E-4</v>
      </c>
      <c r="AB209" s="110">
        <f t="shared" si="241"/>
        <v>1.6489704354097375E-4</v>
      </c>
      <c r="AC209" s="110">
        <f t="shared" si="242"/>
        <v>1.6408721415748088E-4</v>
      </c>
      <c r="AD209" s="110">
        <f t="shared" si="243"/>
        <v>1.6328530024084582E-4</v>
      </c>
      <c r="AF209" s="35" t="s">
        <v>29</v>
      </c>
      <c r="AG209" s="5" t="s">
        <v>29</v>
      </c>
      <c r="AH209" s="13" t="str">
        <f t="shared" si="236"/>
        <v>OK</v>
      </c>
    </row>
    <row r="210" spans="1:46">
      <c r="B210" s="3" t="s">
        <v>21</v>
      </c>
      <c r="C210" s="89">
        <v>1.9493726247895766E-4</v>
      </c>
      <c r="D210" s="89">
        <v>1.9214583033105471E-4</v>
      </c>
      <c r="E210" s="89">
        <v>1.9088998304813952E-4</v>
      </c>
      <c r="F210" s="89">
        <v>1.8892428781737734E-4</v>
      </c>
      <c r="G210" s="89">
        <v>1.873667097610099E-4</v>
      </c>
      <c r="H210" s="89">
        <v>1.8594765548025948E-4</v>
      </c>
      <c r="I210" s="89">
        <v>1.8492932406558759E-4</v>
      </c>
      <c r="J210" s="94">
        <v>1.8350035216985395E-4</v>
      </c>
      <c r="K210" s="94">
        <v>1.8217327223624431E-4</v>
      </c>
      <c r="L210" s="94">
        <v>1.800145392564857E-4</v>
      </c>
      <c r="M210" s="94">
        <v>1.7799147591507128E-4</v>
      </c>
      <c r="N210" s="94">
        <v>1.7604988433763766E-4</v>
      </c>
      <c r="O210" s="94">
        <v>1.7418676256960311E-4</v>
      </c>
      <c r="P210" s="94">
        <v>1.7101898972185321E-4</v>
      </c>
      <c r="Q210" s="103">
        <f t="shared" si="229"/>
        <v>1.8360156221545703E-4</v>
      </c>
      <c r="R210" s="103">
        <f t="shared" si="229"/>
        <v>1.8242801658453824E-4</v>
      </c>
      <c r="S210" s="103">
        <f t="shared" si="229"/>
        <v>1.8126937782461417E-4</v>
      </c>
      <c r="T210" s="103">
        <f t="shared" si="229"/>
        <v>1.8012536369820149E-4</v>
      </c>
      <c r="U210" s="103">
        <f t="shared" si="229"/>
        <v>1.7899569904807926E-4</v>
      </c>
      <c r="V210" s="103">
        <f t="shared" si="229"/>
        <v>1.7788011557665168E-4</v>
      </c>
      <c r="W210" s="103">
        <f t="shared" si="229"/>
        <v>1.7532537888035815E-4</v>
      </c>
      <c r="X210" s="110">
        <f t="shared" si="237"/>
        <v>1.8360156221545703E-4</v>
      </c>
      <c r="Y210" s="110">
        <f t="shared" si="238"/>
        <v>1.8242801658453824E-4</v>
      </c>
      <c r="Z210" s="110">
        <f t="shared" si="239"/>
        <v>1.8126937782461417E-4</v>
      </c>
      <c r="AA210" s="110">
        <f t="shared" si="240"/>
        <v>1.8012536369820149E-4</v>
      </c>
      <c r="AB210" s="110">
        <f t="shared" si="241"/>
        <v>1.7899569904807926E-4</v>
      </c>
      <c r="AC210" s="110">
        <f t="shared" si="242"/>
        <v>1.7788011557665168E-4</v>
      </c>
      <c r="AD210" s="110">
        <f t="shared" si="243"/>
        <v>1.7532537888035815E-4</v>
      </c>
      <c r="AF210" s="35" t="s">
        <v>29</v>
      </c>
      <c r="AG210" s="5" t="s">
        <v>29</v>
      </c>
      <c r="AH210" s="13" t="str">
        <f t="shared" si="236"/>
        <v>OK</v>
      </c>
    </row>
    <row r="211" spans="1:46">
      <c r="B211" s="3" t="s">
        <v>67</v>
      </c>
      <c r="C211" s="90">
        <v>2.6017518971425491E-4</v>
      </c>
      <c r="D211" s="90">
        <v>2.5834651161498644E-4</v>
      </c>
      <c r="E211" s="90">
        <v>2.5616054805788072E-4</v>
      </c>
      <c r="F211" s="90">
        <v>2.5487303996004067E-4</v>
      </c>
      <c r="G211" s="90">
        <v>2.5190404714253944E-4</v>
      </c>
      <c r="H211" s="90">
        <v>2.4836564129822905E-4</v>
      </c>
      <c r="I211" s="90">
        <v>2.445039269509416E-4</v>
      </c>
      <c r="J211" s="94">
        <v>2.4252067961541118E-4</v>
      </c>
      <c r="K211" s="94">
        <v>2.4084729256682871E-4</v>
      </c>
      <c r="L211" s="94">
        <v>2.3964405225302492E-4</v>
      </c>
      <c r="M211" s="94">
        <v>2.3836451578081684E-4</v>
      </c>
      <c r="N211" s="94">
        <v>2.3654499581746453E-4</v>
      </c>
      <c r="O211" s="94">
        <v>2.3519125697551174E-4</v>
      </c>
      <c r="P211" s="94">
        <v>2.3219763730339117E-4</v>
      </c>
      <c r="Q211" s="104">
        <f t="shared" si="229"/>
        <v>2.43134301572833E-4</v>
      </c>
      <c r="R211" s="104">
        <f t="shared" si="229"/>
        <v>2.4081241791764539E-4</v>
      </c>
      <c r="S211" s="104">
        <f t="shared" si="229"/>
        <v>2.3900108756536116E-4</v>
      </c>
      <c r="T211" s="104">
        <f t="shared" si="229"/>
        <v>2.3721680252639435E-4</v>
      </c>
      <c r="U211" s="104">
        <f t="shared" si="229"/>
        <v>2.3499038651349973E-4</v>
      </c>
      <c r="V211" s="104">
        <f t="shared" si="229"/>
        <v>2.3326185280062438E-4</v>
      </c>
      <c r="W211" s="104">
        <f t="shared" si="229"/>
        <v>2.2994250101750053E-4</v>
      </c>
      <c r="X211" s="110">
        <f t="shared" si="237"/>
        <v>2.43134301572833E-4</v>
      </c>
      <c r="Y211" s="110">
        <f t="shared" si="238"/>
        <v>2.4081241791764539E-4</v>
      </c>
      <c r="Z211" s="110">
        <f t="shared" si="239"/>
        <v>2.3900108756536116E-4</v>
      </c>
      <c r="AA211" s="110">
        <f t="shared" si="240"/>
        <v>2.3721680252639435E-4</v>
      </c>
      <c r="AB211" s="110">
        <f t="shared" si="241"/>
        <v>2.3499038651349973E-4</v>
      </c>
      <c r="AC211" s="110">
        <f t="shared" si="242"/>
        <v>2.3326185280062438E-4</v>
      </c>
      <c r="AD211" s="110">
        <f t="shared" si="243"/>
        <v>2.2994250101750053E-4</v>
      </c>
      <c r="AF211" s="35" t="s">
        <v>29</v>
      </c>
      <c r="AG211" s="5" t="s">
        <v>29</v>
      </c>
      <c r="AH211" s="13" t="str">
        <f t="shared" si="236"/>
        <v>OK</v>
      </c>
    </row>
    <row r="212" spans="1:46">
      <c r="B212" s="3" t="s">
        <v>22</v>
      </c>
      <c r="C212" s="89">
        <v>2.6017518971425491E-4</v>
      </c>
      <c r="D212" s="89">
        <v>2.5834651161498644E-4</v>
      </c>
      <c r="E212" s="89">
        <v>2.5616054805788072E-4</v>
      </c>
      <c r="F212" s="89">
        <v>2.5487303996004067E-4</v>
      </c>
      <c r="G212" s="89">
        <v>2.5190404714253944E-4</v>
      </c>
      <c r="H212" s="89">
        <v>2.4836564129822905E-4</v>
      </c>
      <c r="I212" s="89">
        <v>2.445039269509416E-4</v>
      </c>
      <c r="J212" s="43">
        <v>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43">
        <v>0</v>
      </c>
      <c r="Q212" s="104">
        <f>Q211</f>
        <v>2.43134301572833E-4</v>
      </c>
      <c r="R212" s="104">
        <f t="shared" ref="R212:W212" si="244">R211</f>
        <v>2.4081241791764539E-4</v>
      </c>
      <c r="S212" s="104">
        <f t="shared" si="244"/>
        <v>2.3900108756536116E-4</v>
      </c>
      <c r="T212" s="104">
        <f t="shared" si="244"/>
        <v>2.3721680252639435E-4</v>
      </c>
      <c r="U212" s="104">
        <f t="shared" si="244"/>
        <v>2.3499038651349973E-4</v>
      </c>
      <c r="V212" s="104">
        <f t="shared" si="244"/>
        <v>2.3326185280062438E-4</v>
      </c>
      <c r="W212" s="104">
        <f t="shared" si="244"/>
        <v>2.2994250101750053E-4</v>
      </c>
      <c r="X212" s="111">
        <f t="shared" si="237"/>
        <v>2.43134301572833E-4</v>
      </c>
      <c r="Y212" s="111">
        <f t="shared" si="238"/>
        <v>2.4081241791764539E-4</v>
      </c>
      <c r="Z212" s="111">
        <f t="shared" si="239"/>
        <v>2.3900108756536116E-4</v>
      </c>
      <c r="AA212" s="111">
        <f t="shared" si="240"/>
        <v>2.3721680252639435E-4</v>
      </c>
      <c r="AB212" s="111">
        <f t="shared" si="241"/>
        <v>2.3499038651349973E-4</v>
      </c>
      <c r="AC212" s="111">
        <f t="shared" si="242"/>
        <v>2.3326185280062438E-4</v>
      </c>
      <c r="AD212" s="111">
        <f t="shared" si="243"/>
        <v>2.2994250101750053E-4</v>
      </c>
      <c r="AF212" s="35" t="s">
        <v>29</v>
      </c>
      <c r="AG212" s="5" t="s">
        <v>29</v>
      </c>
      <c r="AH212" s="13" t="str">
        <f t="shared" si="236"/>
        <v>OK</v>
      </c>
    </row>
    <row r="213" spans="1:46">
      <c r="B213" s="3" t="s">
        <v>23</v>
      </c>
      <c r="C213" s="89">
        <v>9.0552294364612301E-4</v>
      </c>
      <c r="D213" s="89">
        <v>8.9993469125986621E-4</v>
      </c>
      <c r="E213" s="89">
        <v>9.1154054435959794E-4</v>
      </c>
      <c r="F213" s="89">
        <v>9.0062002623686075E-4</v>
      </c>
      <c r="G213" s="89">
        <v>8.9463436824903971E-4</v>
      </c>
      <c r="H213" s="89">
        <v>8.8206865777282206E-4</v>
      </c>
      <c r="I213" s="89">
        <v>8.7225193744439565E-4</v>
      </c>
      <c r="J213" s="94">
        <v>8.6371367692597535E-4</v>
      </c>
      <c r="K213" s="94">
        <v>8.5552305181236838E-4</v>
      </c>
      <c r="L213" s="94">
        <v>8.4763748719103875E-4</v>
      </c>
      <c r="M213" s="94">
        <v>8.3979736502289124E-4</v>
      </c>
      <c r="N213" s="94">
        <v>8.3234457786960704E-4</v>
      </c>
      <c r="O213" s="94">
        <v>8.2487132767538338E-4</v>
      </c>
      <c r="P213" s="94">
        <v>8.1770051561607011E-4</v>
      </c>
      <c r="Q213" s="103">
        <f t="shared" ref="Q213:W217" si="245">Q195/Q15</f>
        <v>8.697769995933901E-4</v>
      </c>
      <c r="R213" s="103">
        <f t="shared" si="245"/>
        <v>8.6204722957216641E-4</v>
      </c>
      <c r="S213" s="103">
        <f t="shared" si="245"/>
        <v>8.5445363934271183E-4</v>
      </c>
      <c r="T213" s="103">
        <f t="shared" si="245"/>
        <v>8.4699266159247836E-4</v>
      </c>
      <c r="U213" s="103">
        <f t="shared" si="245"/>
        <v>8.3966085252760081E-4</v>
      </c>
      <c r="V213" s="103">
        <f t="shared" si="245"/>
        <v>8.3245488657271275E-4</v>
      </c>
      <c r="W213" s="103">
        <f t="shared" si="245"/>
        <v>8.2537155134135699E-4</v>
      </c>
      <c r="X213" s="110">
        <f t="shared" si="237"/>
        <v>8.697769995933901E-4</v>
      </c>
      <c r="Y213" s="110">
        <f t="shared" si="238"/>
        <v>8.6204722957216641E-4</v>
      </c>
      <c r="Z213" s="110">
        <f t="shared" si="239"/>
        <v>8.5445363934271183E-4</v>
      </c>
      <c r="AA213" s="110">
        <f t="shared" si="240"/>
        <v>8.4699266159247836E-4</v>
      </c>
      <c r="AB213" s="110">
        <f t="shared" si="241"/>
        <v>8.3966085252760081E-4</v>
      </c>
      <c r="AC213" s="110">
        <f t="shared" si="242"/>
        <v>8.3245488657271275E-4</v>
      </c>
      <c r="AD213" s="110">
        <f t="shared" si="243"/>
        <v>8.2537155134135699E-4</v>
      </c>
      <c r="AF213" s="35" t="s">
        <v>29</v>
      </c>
      <c r="AG213" s="5" t="s">
        <v>29</v>
      </c>
      <c r="AH213" s="13" t="str">
        <f t="shared" si="236"/>
        <v>OK</v>
      </c>
    </row>
    <row r="214" spans="1:46">
      <c r="B214" s="3" t="s">
        <v>24</v>
      </c>
      <c r="C214" s="89">
        <v>6.2520698817072654E-5</v>
      </c>
      <c r="D214" s="89">
        <v>6.2211018708986269E-5</v>
      </c>
      <c r="E214" s="89">
        <v>6.1897264335450617E-5</v>
      </c>
      <c r="F214" s="89">
        <v>6.1167099904329728E-5</v>
      </c>
      <c r="G214" s="89">
        <v>6.0930983648909403E-5</v>
      </c>
      <c r="H214" s="89">
        <v>6.0565505822053358E-5</v>
      </c>
      <c r="I214" s="89">
        <v>6.0119221039877541E-5</v>
      </c>
      <c r="J214" s="94">
        <v>6.0409771153572806E-5</v>
      </c>
      <c r="K214" s="94">
        <v>6.0821975581313548E-5</v>
      </c>
      <c r="L214" s="94">
        <v>6.0068682928117257E-5</v>
      </c>
      <c r="M214" s="94">
        <v>5.9355493913534377E-5</v>
      </c>
      <c r="N214" s="94">
        <v>5.8745294122678572E-5</v>
      </c>
      <c r="O214" s="94">
        <v>5.8143955488565766E-5</v>
      </c>
      <c r="P214" s="94">
        <v>5.7579557864924684E-5</v>
      </c>
      <c r="Q214" s="103">
        <f t="shared" si="245"/>
        <v>6.0810071919407748E-5</v>
      </c>
      <c r="R214" s="103">
        <f t="shared" si="245"/>
        <v>6.1571985220355396E-5</v>
      </c>
      <c r="S214" s="103">
        <f t="shared" si="245"/>
        <v>6.1147479489136332E-5</v>
      </c>
      <c r="T214" s="103">
        <f t="shared" si="245"/>
        <v>6.0728787155194168E-5</v>
      </c>
      <c r="U214" s="103">
        <f t="shared" si="245"/>
        <v>6.0315789613223345E-5</v>
      </c>
      <c r="V214" s="103">
        <f t="shared" si="245"/>
        <v>5.990837146251559E-5</v>
      </c>
      <c r="W214" s="103">
        <f t="shared" si="245"/>
        <v>5.9506420399454827E-5</v>
      </c>
      <c r="X214" s="110">
        <f t="shared" si="237"/>
        <v>6.0810071919407748E-5</v>
      </c>
      <c r="Y214" s="110">
        <f t="shared" si="238"/>
        <v>6.1571985220355396E-5</v>
      </c>
      <c r="Z214" s="110">
        <f t="shared" si="239"/>
        <v>6.1147479489136332E-5</v>
      </c>
      <c r="AA214" s="110">
        <f t="shared" si="240"/>
        <v>6.0728787155194168E-5</v>
      </c>
      <c r="AB214" s="110">
        <f t="shared" si="241"/>
        <v>6.0315789613223345E-5</v>
      </c>
      <c r="AC214" s="110">
        <f t="shared" si="242"/>
        <v>5.990837146251559E-5</v>
      </c>
      <c r="AD214" s="110">
        <f t="shared" si="243"/>
        <v>5.9506420399454827E-5</v>
      </c>
      <c r="AF214" s="35" t="s">
        <v>29</v>
      </c>
      <c r="AG214" s="5" t="s">
        <v>29</v>
      </c>
      <c r="AH214" s="13" t="str">
        <f t="shared" si="236"/>
        <v>OK</v>
      </c>
    </row>
    <row r="215" spans="1:46">
      <c r="B215" s="3" t="s">
        <v>25</v>
      </c>
      <c r="C215" s="89">
        <v>5.9645097401300219E-4</v>
      </c>
      <c r="D215" s="89">
        <v>5.9607515099266439E-4</v>
      </c>
      <c r="E215" s="89">
        <v>5.8930183983708689E-4</v>
      </c>
      <c r="F215" s="89">
        <v>5.8873959545885997E-4</v>
      </c>
      <c r="G215" s="89">
        <v>5.8257168771366785E-4</v>
      </c>
      <c r="H215" s="89">
        <v>5.8057311953409521E-4</v>
      </c>
      <c r="I215" s="89">
        <v>5.7565721439818652E-4</v>
      </c>
      <c r="J215" s="94">
        <v>5.7275105931475897E-4</v>
      </c>
      <c r="K215" s="94">
        <v>5.684551735903779E-4</v>
      </c>
      <c r="L215" s="94">
        <v>5.6489589097577118E-4</v>
      </c>
      <c r="M215" s="94">
        <v>5.6128747082383255E-4</v>
      </c>
      <c r="N215" s="94">
        <v>5.5367760430998175E-4</v>
      </c>
      <c r="O215" s="94">
        <v>5.5014684996025241E-4</v>
      </c>
      <c r="P215" s="94">
        <v>5.4533051656350552E-4</v>
      </c>
      <c r="Q215" s="103">
        <f t="shared" si="245"/>
        <v>5.7296286576435961E-4</v>
      </c>
      <c r="R215" s="103">
        <f t="shared" si="245"/>
        <v>5.6907164417787769E-4</v>
      </c>
      <c r="S215" s="103">
        <f t="shared" si="245"/>
        <v>5.6590310993407907E-4</v>
      </c>
      <c r="T215" s="103">
        <f t="shared" si="245"/>
        <v>5.6276966448562437E-4</v>
      </c>
      <c r="U215" s="103">
        <f t="shared" si="245"/>
        <v>5.5563948643515932E-4</v>
      </c>
      <c r="V215" s="103">
        <f t="shared" si="245"/>
        <v>5.5259656909027353E-4</v>
      </c>
      <c r="W215" s="103">
        <f t="shared" si="245"/>
        <v>5.4825768927849075E-4</v>
      </c>
      <c r="X215" s="110">
        <f t="shared" si="237"/>
        <v>5.7296286576435961E-4</v>
      </c>
      <c r="Y215" s="110">
        <f t="shared" si="238"/>
        <v>5.6907164417787769E-4</v>
      </c>
      <c r="Z215" s="110">
        <f t="shared" si="239"/>
        <v>5.6590310993407907E-4</v>
      </c>
      <c r="AA215" s="110">
        <f t="shared" si="240"/>
        <v>5.6276966448562437E-4</v>
      </c>
      <c r="AB215" s="110">
        <f t="shared" si="241"/>
        <v>5.5563948643515932E-4</v>
      </c>
      <c r="AC215" s="110">
        <f t="shared" si="242"/>
        <v>5.5259656909027353E-4</v>
      </c>
      <c r="AD215" s="110">
        <f t="shared" si="243"/>
        <v>5.4825768927849075E-4</v>
      </c>
      <c r="AF215" s="35" t="s">
        <v>29</v>
      </c>
      <c r="AG215" s="5" t="s">
        <v>29</v>
      </c>
      <c r="AH215" s="13" t="str">
        <f t="shared" si="236"/>
        <v>OK</v>
      </c>
    </row>
    <row r="216" spans="1:46">
      <c r="B216" s="3" t="s">
        <v>26</v>
      </c>
      <c r="C216" s="89">
        <v>3.4161388521267361E-4</v>
      </c>
      <c r="D216" s="89">
        <v>3.4073917797301209E-4</v>
      </c>
      <c r="E216" s="89">
        <v>3.3844211849798226E-4</v>
      </c>
      <c r="F216" s="89">
        <v>3.362535897342688E-4</v>
      </c>
      <c r="G216" s="89">
        <v>3.3516458301920197E-4</v>
      </c>
      <c r="H216" s="89">
        <v>3.2997613768620087E-4</v>
      </c>
      <c r="I216" s="89">
        <v>3.238590429763373E-4</v>
      </c>
      <c r="J216" s="94">
        <v>3.2034331856505368E-4</v>
      </c>
      <c r="K216" s="94">
        <v>3.1642790862511285E-4</v>
      </c>
      <c r="L216" s="94">
        <v>3.1358849506529302E-4</v>
      </c>
      <c r="M216" s="94">
        <v>3.1130470830904096E-4</v>
      </c>
      <c r="N216" s="94">
        <v>3.0834839831846313E-4</v>
      </c>
      <c r="O216" s="94">
        <v>3.0551589520728609E-4</v>
      </c>
      <c r="P216" s="94">
        <v>3.0286414315126744E-4</v>
      </c>
      <c r="Q216" s="103">
        <f t="shared" si="245"/>
        <v>3.2155792120765566E-4</v>
      </c>
      <c r="R216" s="103">
        <f t="shared" si="245"/>
        <v>3.1849829872143128E-4</v>
      </c>
      <c r="S216" s="103">
        <f t="shared" si="245"/>
        <v>3.1627212754170548E-4</v>
      </c>
      <c r="T216" s="103">
        <f t="shared" si="245"/>
        <v>3.1486205253546828E-4</v>
      </c>
      <c r="U216" s="103">
        <f t="shared" si="245"/>
        <v>3.1269163781017829E-4</v>
      </c>
      <c r="V216" s="103">
        <f t="shared" si="245"/>
        <v>3.1055094054644968E-4</v>
      </c>
      <c r="W216" s="103">
        <f t="shared" si="245"/>
        <v>3.0843935455411489E-4</v>
      </c>
      <c r="X216" s="110">
        <f t="shared" si="237"/>
        <v>3.2155792120765566E-4</v>
      </c>
      <c r="Y216" s="110">
        <f t="shared" si="238"/>
        <v>3.1849829872143128E-4</v>
      </c>
      <c r="Z216" s="110">
        <f t="shared" si="239"/>
        <v>3.1627212754170548E-4</v>
      </c>
      <c r="AA216" s="110">
        <f t="shared" si="240"/>
        <v>3.1486205253546828E-4</v>
      </c>
      <c r="AB216" s="110">
        <f t="shared" si="241"/>
        <v>3.1269163781017829E-4</v>
      </c>
      <c r="AC216" s="110">
        <f t="shared" si="242"/>
        <v>3.1055094054644968E-4</v>
      </c>
      <c r="AD216" s="110">
        <f t="shared" si="243"/>
        <v>3.0843935455411489E-4</v>
      </c>
      <c r="AF216" s="35" t="s">
        <v>29</v>
      </c>
      <c r="AG216" s="5" t="s">
        <v>29</v>
      </c>
      <c r="AH216" s="13" t="str">
        <f t="shared" si="236"/>
        <v>OK</v>
      </c>
    </row>
    <row r="217" spans="1:46">
      <c r="B217" s="3" t="s">
        <v>27</v>
      </c>
      <c r="C217" s="89">
        <v>2.8931448664676411E-4</v>
      </c>
      <c r="D217" s="89">
        <v>2.8698058755688048E-4</v>
      </c>
      <c r="E217" s="89">
        <v>2.8747181725555172E-4</v>
      </c>
      <c r="F217" s="89">
        <v>2.8644870429851254E-4</v>
      </c>
      <c r="G217" s="89">
        <v>2.8250488848584462E-4</v>
      </c>
      <c r="H217" s="89">
        <v>2.7245735540277024E-4</v>
      </c>
      <c r="I217" s="89">
        <v>2.6761624443743647E-4</v>
      </c>
      <c r="J217" s="94">
        <v>2.659617372620678E-4</v>
      </c>
      <c r="K217" s="94">
        <v>2.6433256676888968E-4</v>
      </c>
      <c r="L217" s="94">
        <v>2.6150010026317473E-4</v>
      </c>
      <c r="M217" s="94">
        <v>2.593121372983252E-4</v>
      </c>
      <c r="N217" s="94">
        <v>2.5714995093460707E-4</v>
      </c>
      <c r="O217" s="94">
        <v>2.5502736833112852E-4</v>
      </c>
      <c r="P217" s="94">
        <v>2.5168924601627011E-4</v>
      </c>
      <c r="Q217" s="103">
        <f t="shared" si="245"/>
        <v>2.6629936858444525E-4</v>
      </c>
      <c r="R217" s="103">
        <f t="shared" si="245"/>
        <v>2.6511265354628953E-4</v>
      </c>
      <c r="S217" s="103">
        <f t="shared" si="245"/>
        <v>2.6350378561127363E-4</v>
      </c>
      <c r="T217" s="103">
        <f t="shared" si="245"/>
        <v>2.6233990185916108E-4</v>
      </c>
      <c r="U217" s="103">
        <f t="shared" si="245"/>
        <v>2.6118625453215995E-4</v>
      </c>
      <c r="V217" s="103">
        <f t="shared" si="245"/>
        <v>2.6004270917660529E-4</v>
      </c>
      <c r="W217" s="103">
        <f t="shared" si="245"/>
        <v>2.5763371923162635E-4</v>
      </c>
      <c r="X217" s="110">
        <f t="shared" si="237"/>
        <v>2.6629936858444525E-4</v>
      </c>
      <c r="Y217" s="110">
        <f t="shared" si="238"/>
        <v>2.6511265354628953E-4</v>
      </c>
      <c r="Z217" s="110">
        <f t="shared" si="239"/>
        <v>2.6350378561127363E-4</v>
      </c>
      <c r="AA217" s="110">
        <f t="shared" si="240"/>
        <v>2.6233990185916108E-4</v>
      </c>
      <c r="AB217" s="110">
        <f t="shared" si="241"/>
        <v>2.6118625453215995E-4</v>
      </c>
      <c r="AC217" s="110">
        <f t="shared" si="242"/>
        <v>2.6004270917660529E-4</v>
      </c>
      <c r="AD217" s="110">
        <f t="shared" si="243"/>
        <v>2.5763371923162635E-4</v>
      </c>
      <c r="AF217" s="35" t="s">
        <v>29</v>
      </c>
      <c r="AG217" s="5" t="s">
        <v>29</v>
      </c>
      <c r="AH217" s="13" t="str">
        <f t="shared" si="236"/>
        <v>OK</v>
      </c>
    </row>
    <row r="218" spans="1:46">
      <c r="B218" s="88" t="s">
        <v>31</v>
      </c>
      <c r="C218" s="91">
        <f t="shared" ref="C218:V218" si="246">SUM(C207:C217)</f>
        <v>3.8525497237370744E-3</v>
      </c>
      <c r="D218" s="91">
        <f t="shared" si="246"/>
        <v>3.8299775804564173E-3</v>
      </c>
      <c r="E218" s="91">
        <f t="shared" si="246"/>
        <v>3.8224137003053426E-3</v>
      </c>
      <c r="F218" s="91">
        <f t="shared" si="246"/>
        <v>3.7966671111441621E-3</v>
      </c>
      <c r="G218" s="91">
        <f t="shared" si="246"/>
        <v>3.7711878711461653E-3</v>
      </c>
      <c r="H218" s="91">
        <f t="shared" si="246"/>
        <v>3.7235662975915506E-3</v>
      </c>
      <c r="I218" s="91">
        <f t="shared" si="246"/>
        <v>3.6843630423699157E-3</v>
      </c>
      <c r="J218" s="93">
        <f t="shared" si="246"/>
        <v>3.4134622228889394E-3</v>
      </c>
      <c r="K218" s="93">
        <f t="shared" si="246"/>
        <v>3.3846901112064608E-3</v>
      </c>
      <c r="L218" s="93">
        <f t="shared" si="246"/>
        <v>3.3536734901563198E-3</v>
      </c>
      <c r="M218" s="93">
        <f t="shared" si="246"/>
        <v>3.3240580958454852E-3</v>
      </c>
      <c r="N218" s="93">
        <f t="shared" si="246"/>
        <v>3.2903353676308525E-3</v>
      </c>
      <c r="O218" s="93">
        <f t="shared" si="246"/>
        <v>3.2615911782276231E-3</v>
      </c>
      <c r="P218" s="93">
        <f t="shared" si="246"/>
        <v>3.2284384483790025E-3</v>
      </c>
      <c r="Q218" s="105">
        <f t="shared" si="246"/>
        <v>3.6684182962266744E-3</v>
      </c>
      <c r="R218" s="105">
        <f t="shared" si="246"/>
        <v>3.6420252159417113E-3</v>
      </c>
      <c r="S218" s="105">
        <f t="shared" si="246"/>
        <v>3.6168076161954494E-3</v>
      </c>
      <c r="T218" s="105">
        <f t="shared" si="246"/>
        <v>3.5937410851024218E-3</v>
      </c>
      <c r="U218" s="105">
        <f t="shared" si="246"/>
        <v>3.5655358211875241E-3</v>
      </c>
      <c r="V218" s="105">
        <f t="shared" si="246"/>
        <v>3.5426434361310326E-3</v>
      </c>
      <c r="W218" s="105">
        <f t="shared" ref="W218" si="247">SUM(W207:W217)</f>
        <v>3.5127699134541771E-3</v>
      </c>
      <c r="X218" s="112">
        <f xml:space="preserve"> IF($AF218="Company forecast",#REF!, IF($AF218="Ofwat forecast",Q218))</f>
        <v>3.6684182962266744E-3</v>
      </c>
      <c r="Y218" s="112">
        <f xml:space="preserve"> IF($AF218="Company forecast",#REF!, IF($AF218="Ofwat forecast",R218))</f>
        <v>3.6420252159417113E-3</v>
      </c>
      <c r="Z218" s="112">
        <f xml:space="preserve"> IF($AF218="Company forecast",#REF!, IF($AF218="Ofwat forecast",S218))</f>
        <v>3.6168076161954494E-3</v>
      </c>
      <c r="AA218" s="112">
        <f xml:space="preserve"> IF($AF218="Company forecast",#REF!, IF($AF218="Ofwat forecast",T218))</f>
        <v>3.5937410851024218E-3</v>
      </c>
      <c r="AB218" s="112">
        <f xml:space="preserve"> IF($AF218="Company forecast",#REF!, IF($AF218="Ofwat forecast",U218))</f>
        <v>3.5655358211875241E-3</v>
      </c>
      <c r="AC218" s="112">
        <f xml:space="preserve"> IF($AF218="Company forecast",#REF!, IF($AF218="Ofwat forecast",V218))</f>
        <v>3.5426434361310326E-3</v>
      </c>
      <c r="AD218" s="112">
        <f xml:space="preserve"> IF($AF218="Company forecast",#REF!, IF($AF218="Ofwat forecast",W218))</f>
        <v>3.5127699134541771E-3</v>
      </c>
      <c r="AF218" s="35" t="s">
        <v>29</v>
      </c>
      <c r="AG218" s="5" t="s">
        <v>29</v>
      </c>
      <c r="AH218" s="13" t="str">
        <f t="shared" si="236"/>
        <v>OK</v>
      </c>
    </row>
    <row r="220" spans="1:46" s="142" customFormat="1" ht="15.5">
      <c r="A220" s="144" t="s">
        <v>68</v>
      </c>
      <c r="N220" s="144" t="s">
        <v>68</v>
      </c>
      <c r="AT220" s="143"/>
    </row>
  </sheetData>
  <mergeCells count="36">
    <mergeCell ref="AF204:AF205"/>
    <mergeCell ref="AG204:AG205"/>
    <mergeCell ref="AH204:AH205"/>
    <mergeCell ref="AF168:AF169"/>
    <mergeCell ref="AG168:AG169"/>
    <mergeCell ref="AH168:AH169"/>
    <mergeCell ref="AF186:AF187"/>
    <mergeCell ref="AG186:AG187"/>
    <mergeCell ref="AH186:AH187"/>
    <mergeCell ref="AF78:AF79"/>
    <mergeCell ref="AG78:AG79"/>
    <mergeCell ref="AH78:AH79"/>
    <mergeCell ref="AF42:AF43"/>
    <mergeCell ref="AG42:AG43"/>
    <mergeCell ref="AH42:AH43"/>
    <mergeCell ref="AF60:AF61"/>
    <mergeCell ref="AG60:AG61"/>
    <mergeCell ref="AH60:AH61"/>
    <mergeCell ref="AF150:AF151"/>
    <mergeCell ref="AG150:AG151"/>
    <mergeCell ref="AH150:AH151"/>
    <mergeCell ref="AF96:AF97"/>
    <mergeCell ref="AG96:AG97"/>
    <mergeCell ref="AH96:AH97"/>
    <mergeCell ref="AF114:AF115"/>
    <mergeCell ref="AG114:AG115"/>
    <mergeCell ref="AH114:AH115"/>
    <mergeCell ref="AF132:AF133"/>
    <mergeCell ref="AG132:AG133"/>
    <mergeCell ref="AH132:AH133"/>
    <mergeCell ref="AF6:AF7"/>
    <mergeCell ref="AG6:AG7"/>
    <mergeCell ref="AH6:AH7"/>
    <mergeCell ref="AF24:AF25"/>
    <mergeCell ref="AG24:AG25"/>
    <mergeCell ref="AH24:AH25"/>
  </mergeCells>
  <conditionalFormatting sqref="AG10:AH12 AG14:AH20 AH13 AI9:AI20 B9:B20 AS9:AS20 J9:P13 B27:B37 C28:I31 J27:P31 B45:B55 C46:I49 J45:P49 J63:P63 B63:B73 C64:P67 B81:B91 C82:I85 J81:P85 B100:I109 J99:P103 J117:P121 J135:P139 J153:P157 J189:P193 J207:W211 C9:I19 B99 D99:I99 B117 D117:I117 B135 D135:I135 B118:I127 B136:I145 B153 D153:I153 B154:I163 B171 D171:I171 B189 D189:I189 B190:I199 B207 D207:I207 B208:I217 B172:I181">
    <cfRule type="cellIs" dxfId="149" priority="759" operator="equal">
      <formula>0</formula>
    </cfRule>
  </conditionalFormatting>
  <conditionalFormatting sqref="AI8:AJ8 AH9:AJ20 AH27:AH38 AH45:AH56 AH63:AH74 AH81:AH92 AH99:AH110 AH117:AH128 AH135:AH146 AH153:AH164 AH171:AH182 AH189:AH200 AH207:AH218">
    <cfRule type="expression" dxfId="148" priority="596">
      <formula>AH8="error"</formula>
    </cfRule>
    <cfRule type="expression" dxfId="147" priority="597">
      <formula>AH8="OK"</formula>
    </cfRule>
  </conditionalFormatting>
  <conditionalFormatting sqref="AG9">
    <cfRule type="cellIs" dxfId="146" priority="407" operator="equal">
      <formula>0</formula>
    </cfRule>
  </conditionalFormatting>
  <conditionalFormatting sqref="C20:I20 Q20:W20 J15:P20">
    <cfRule type="cellIs" dxfId="145" priority="331" operator="equal">
      <formula>0</formula>
    </cfRule>
  </conditionalFormatting>
  <conditionalFormatting sqref="B74">
    <cfRule type="cellIs" dxfId="144" priority="248" operator="equal">
      <formula>0</formula>
    </cfRule>
  </conditionalFormatting>
  <conditionalFormatting sqref="B92">
    <cfRule type="cellIs" dxfId="143" priority="245" operator="equal">
      <formula>0</formula>
    </cfRule>
  </conditionalFormatting>
  <conditionalFormatting sqref="J69:P73">
    <cfRule type="cellIs" dxfId="142" priority="220" operator="equal">
      <formula>0</formula>
    </cfRule>
  </conditionalFormatting>
  <conditionalFormatting sqref="B218">
    <cfRule type="cellIs" dxfId="141" priority="225" operator="equal">
      <formula>0</formula>
    </cfRule>
  </conditionalFormatting>
  <conditionalFormatting sqref="B147">
    <cfRule type="cellIs" dxfId="140" priority="284" operator="equal">
      <formula>0</formula>
    </cfRule>
  </conditionalFormatting>
  <conditionalFormatting sqref="B201">
    <cfRule type="cellIs" dxfId="139" priority="290" operator="equal">
      <formula>0</formula>
    </cfRule>
  </conditionalFormatting>
  <conditionalFormatting sqref="J86:P86">
    <cfRule type="cellIs" dxfId="138" priority="204" operator="equal">
      <formula>0</formula>
    </cfRule>
  </conditionalFormatting>
  <conditionalFormatting sqref="B129">
    <cfRule type="cellIs" dxfId="137" priority="282" operator="equal">
      <formula>0</formula>
    </cfRule>
  </conditionalFormatting>
  <conditionalFormatting sqref="J141:P145">
    <cfRule type="cellIs" dxfId="136" priority="212" operator="equal">
      <formula>0</formula>
    </cfRule>
  </conditionalFormatting>
  <conditionalFormatting sqref="J159:P163">
    <cfRule type="cellIs" dxfId="135" priority="211" operator="equal">
      <formula>0</formula>
    </cfRule>
  </conditionalFormatting>
  <conditionalFormatting sqref="B165">
    <cfRule type="cellIs" dxfId="134" priority="286" operator="equal">
      <formula>0</formula>
    </cfRule>
  </conditionalFormatting>
  <conditionalFormatting sqref="J68:W68">
    <cfRule type="cellIs" dxfId="133" priority="205" operator="equal">
      <formula>0</formula>
    </cfRule>
  </conditionalFormatting>
  <conditionalFormatting sqref="J171">
    <cfRule type="cellIs" dxfId="132" priority="210" operator="equal">
      <formula>0</formula>
    </cfRule>
  </conditionalFormatting>
  <conditionalFormatting sqref="J195:P199">
    <cfRule type="cellIs" dxfId="131" priority="209" operator="equal">
      <formula>0</formula>
    </cfRule>
  </conditionalFormatting>
  <conditionalFormatting sqref="B183">
    <cfRule type="cellIs" dxfId="130" priority="288" operator="equal">
      <formula>0</formula>
    </cfRule>
  </conditionalFormatting>
  <conditionalFormatting sqref="J50:P50">
    <cfRule type="cellIs" dxfId="129" priority="206" operator="equal">
      <formula>0</formula>
    </cfRule>
  </conditionalFormatting>
  <conditionalFormatting sqref="J104:P104">
    <cfRule type="cellIs" dxfId="128" priority="203" operator="equal">
      <formula>0</formula>
    </cfRule>
  </conditionalFormatting>
  <conditionalFormatting sqref="J122:P122">
    <cfRule type="cellIs" dxfId="127" priority="201" operator="equal">
      <formula>0</formula>
    </cfRule>
  </conditionalFormatting>
  <conditionalFormatting sqref="B111">
    <cfRule type="cellIs" dxfId="126" priority="278" operator="equal">
      <formula>0</formula>
    </cfRule>
  </conditionalFormatting>
  <conditionalFormatting sqref="J56:P56">
    <cfRule type="cellIs" dxfId="125" priority="196" operator="equal">
      <formula>0</formula>
    </cfRule>
  </conditionalFormatting>
  <conditionalFormatting sqref="J74:P74">
    <cfRule type="cellIs" dxfId="124" priority="195" operator="equal">
      <formula>0</formula>
    </cfRule>
  </conditionalFormatting>
  <conditionalFormatting sqref="B93">
    <cfRule type="cellIs" dxfId="123" priority="274" operator="equal">
      <formula>0</formula>
    </cfRule>
  </conditionalFormatting>
  <conditionalFormatting sqref="B75">
    <cfRule type="cellIs" dxfId="122" priority="272" operator="equal">
      <formula>0</formula>
    </cfRule>
  </conditionalFormatting>
  <conditionalFormatting sqref="B57">
    <cfRule type="cellIs" dxfId="121" priority="270" operator="equal">
      <formula>0</formula>
    </cfRule>
  </conditionalFormatting>
  <conditionalFormatting sqref="B38:B39">
    <cfRule type="cellIs" dxfId="120" priority="268" operator="equal">
      <formula>0</formula>
    </cfRule>
  </conditionalFormatting>
  <conditionalFormatting sqref="D27:I27 C32:I37 C33:P33">
    <cfRule type="cellIs" dxfId="119" priority="266" operator="equal">
      <formula>0</formula>
    </cfRule>
  </conditionalFormatting>
  <conditionalFormatting sqref="C38:P38">
    <cfRule type="cellIs" dxfId="118" priority="265" operator="equal">
      <formula>0</formula>
    </cfRule>
  </conditionalFormatting>
  <conditionalFormatting sqref="D45:I45 C50:I55">
    <cfRule type="cellIs" dxfId="117" priority="263" operator="equal">
      <formula>0</formula>
    </cfRule>
  </conditionalFormatting>
  <conditionalFormatting sqref="D63:I63 C68:I73">
    <cfRule type="cellIs" dxfId="116" priority="262" operator="equal">
      <formula>0</formula>
    </cfRule>
  </conditionalFormatting>
  <conditionalFormatting sqref="D81:I81 C86:I91">
    <cfRule type="cellIs" dxfId="115" priority="261" operator="equal">
      <formula>0</formula>
    </cfRule>
  </conditionalFormatting>
  <conditionalFormatting sqref="B56">
    <cfRule type="cellIs" dxfId="114" priority="250" operator="equal">
      <formula>0</formula>
    </cfRule>
  </conditionalFormatting>
  <conditionalFormatting sqref="C56:I56">
    <cfRule type="cellIs" dxfId="113" priority="249" operator="equal">
      <formula>0</formula>
    </cfRule>
  </conditionalFormatting>
  <conditionalFormatting sqref="C74:I74">
    <cfRule type="cellIs" dxfId="112" priority="247" operator="equal">
      <formula>0</formula>
    </cfRule>
  </conditionalFormatting>
  <conditionalFormatting sqref="C92:I92">
    <cfRule type="cellIs" dxfId="111" priority="244" operator="equal">
      <formula>0</formula>
    </cfRule>
  </conditionalFormatting>
  <conditionalFormatting sqref="B110">
    <cfRule type="cellIs" dxfId="110" priority="239" operator="equal">
      <formula>0</formula>
    </cfRule>
  </conditionalFormatting>
  <conditionalFormatting sqref="C110:I110">
    <cfRule type="cellIs" dxfId="109" priority="238" operator="equal">
      <formula>0</formula>
    </cfRule>
  </conditionalFormatting>
  <conditionalFormatting sqref="B128">
    <cfRule type="cellIs" dxfId="108" priority="235" operator="equal">
      <formula>0</formula>
    </cfRule>
  </conditionalFormatting>
  <conditionalFormatting sqref="C128:I128">
    <cfRule type="cellIs" dxfId="107" priority="234" operator="equal">
      <formula>0</formula>
    </cfRule>
  </conditionalFormatting>
  <conditionalFormatting sqref="B146">
    <cfRule type="cellIs" dxfId="106" priority="233" operator="equal">
      <formula>0</formula>
    </cfRule>
  </conditionalFormatting>
  <conditionalFormatting sqref="C146:I146">
    <cfRule type="cellIs" dxfId="105" priority="232" operator="equal">
      <formula>0</formula>
    </cfRule>
  </conditionalFormatting>
  <conditionalFormatting sqref="B164">
    <cfRule type="cellIs" dxfId="104" priority="231" operator="equal">
      <formula>0</formula>
    </cfRule>
  </conditionalFormatting>
  <conditionalFormatting sqref="C164:I164">
    <cfRule type="cellIs" dxfId="103" priority="230" operator="equal">
      <formula>0</formula>
    </cfRule>
  </conditionalFormatting>
  <conditionalFormatting sqref="B182">
    <cfRule type="cellIs" dxfId="102" priority="229" operator="equal">
      <formula>0</formula>
    </cfRule>
  </conditionalFormatting>
  <conditionalFormatting sqref="C182:I182">
    <cfRule type="cellIs" dxfId="101" priority="228" operator="equal">
      <formula>0</formula>
    </cfRule>
  </conditionalFormatting>
  <conditionalFormatting sqref="B200">
    <cfRule type="cellIs" dxfId="100" priority="227" operator="equal">
      <formula>0</formula>
    </cfRule>
  </conditionalFormatting>
  <conditionalFormatting sqref="C200:I200">
    <cfRule type="cellIs" dxfId="99" priority="226" operator="equal">
      <formula>0</formula>
    </cfRule>
  </conditionalFormatting>
  <conditionalFormatting sqref="C218:I218">
    <cfRule type="cellIs" dxfId="98" priority="224" operator="equal">
      <formula>0</formula>
    </cfRule>
  </conditionalFormatting>
  <conditionalFormatting sqref="J33:P37">
    <cfRule type="cellIs" dxfId="97" priority="223" operator="equal">
      <formula>0</formula>
    </cfRule>
  </conditionalFormatting>
  <conditionalFormatting sqref="J32:P32">
    <cfRule type="cellIs" dxfId="96" priority="222" operator="equal">
      <formula>0</formula>
    </cfRule>
  </conditionalFormatting>
  <conditionalFormatting sqref="J51:P55">
    <cfRule type="cellIs" dxfId="95" priority="221" operator="equal">
      <formula>0</formula>
    </cfRule>
  </conditionalFormatting>
  <conditionalFormatting sqref="J87:P91">
    <cfRule type="cellIs" dxfId="94" priority="219" operator="equal">
      <formula>0</formula>
    </cfRule>
  </conditionalFormatting>
  <conditionalFormatting sqref="J105:P109">
    <cfRule type="cellIs" dxfId="93" priority="215" operator="equal">
      <formula>0</formula>
    </cfRule>
  </conditionalFormatting>
  <conditionalFormatting sqref="J123:P127">
    <cfRule type="cellIs" dxfId="92" priority="213" operator="equal">
      <formula>0</formula>
    </cfRule>
  </conditionalFormatting>
  <conditionalFormatting sqref="J213:P217">
    <cfRule type="cellIs" dxfId="91" priority="207" operator="equal">
      <formula>0</formula>
    </cfRule>
  </conditionalFormatting>
  <conditionalFormatting sqref="J140:P140">
    <cfRule type="cellIs" dxfId="90" priority="200" operator="equal">
      <formula>0</formula>
    </cfRule>
  </conditionalFormatting>
  <conditionalFormatting sqref="J158:P158">
    <cfRule type="cellIs" dxfId="89" priority="199" operator="equal">
      <formula>0</formula>
    </cfRule>
  </conditionalFormatting>
  <conditionalFormatting sqref="J194:W194">
    <cfRule type="cellIs" dxfId="88" priority="198" operator="equal">
      <formula>0</formula>
    </cfRule>
  </conditionalFormatting>
  <conditionalFormatting sqref="J212:P212">
    <cfRule type="cellIs" dxfId="87" priority="197" operator="equal">
      <formula>0</formula>
    </cfRule>
  </conditionalFormatting>
  <conditionalFormatting sqref="J92:P92">
    <cfRule type="cellIs" dxfId="86" priority="194" operator="equal">
      <formula>0</formula>
    </cfRule>
  </conditionalFormatting>
  <conditionalFormatting sqref="J110:P110">
    <cfRule type="cellIs" dxfId="85" priority="193" operator="equal">
      <formula>0</formula>
    </cfRule>
  </conditionalFormatting>
  <conditionalFormatting sqref="J128:P128">
    <cfRule type="cellIs" dxfId="84" priority="192" operator="equal">
      <formula>0</formula>
    </cfRule>
  </conditionalFormatting>
  <conditionalFormatting sqref="J146:P146">
    <cfRule type="cellIs" dxfId="83" priority="191" operator="equal">
      <formula>0</formula>
    </cfRule>
  </conditionalFormatting>
  <conditionalFormatting sqref="J200:P200">
    <cfRule type="cellIs" dxfId="82" priority="190" operator="equal">
      <formula>0</formula>
    </cfRule>
  </conditionalFormatting>
  <conditionalFormatting sqref="J218:P218">
    <cfRule type="cellIs" dxfId="81" priority="189" operator="equal">
      <formula>0</formula>
    </cfRule>
  </conditionalFormatting>
  <conditionalFormatting sqref="J164:P164">
    <cfRule type="cellIs" dxfId="80" priority="188" operator="equal">
      <formula>0</formula>
    </cfRule>
  </conditionalFormatting>
  <conditionalFormatting sqref="Q38:W38">
    <cfRule type="cellIs" dxfId="79" priority="186" operator="equal">
      <formula>0</formula>
    </cfRule>
  </conditionalFormatting>
  <conditionalFormatting sqref="Q31:W31">
    <cfRule type="cellIs" dxfId="78" priority="184" operator="equal">
      <formula>0</formula>
    </cfRule>
  </conditionalFormatting>
  <conditionalFormatting sqref="Q49:W49">
    <cfRule type="cellIs" dxfId="77" priority="182" operator="equal">
      <formula>0</formula>
    </cfRule>
  </conditionalFormatting>
  <conditionalFormatting sqref="Q56:W56">
    <cfRule type="cellIs" dxfId="76" priority="181" operator="equal">
      <formula>0</formula>
    </cfRule>
  </conditionalFormatting>
  <conditionalFormatting sqref="Q74:W74">
    <cfRule type="cellIs" dxfId="75" priority="178" operator="equal">
      <formula>0</formula>
    </cfRule>
  </conditionalFormatting>
  <conditionalFormatting sqref="Q85:W85">
    <cfRule type="cellIs" dxfId="74" priority="176" operator="equal">
      <formula>0</formula>
    </cfRule>
  </conditionalFormatting>
  <conditionalFormatting sqref="Q92:W92">
    <cfRule type="cellIs" dxfId="73" priority="175" operator="equal">
      <formula>0</formula>
    </cfRule>
  </conditionalFormatting>
  <conditionalFormatting sqref="Q103:W103">
    <cfRule type="cellIs" dxfId="72" priority="171" operator="equal">
      <formula>0</formula>
    </cfRule>
  </conditionalFormatting>
  <conditionalFormatting sqref="Q110:W110">
    <cfRule type="cellIs" dxfId="71" priority="169" operator="equal">
      <formula>0</formula>
    </cfRule>
  </conditionalFormatting>
  <conditionalFormatting sqref="Q121:W121">
    <cfRule type="cellIs" dxfId="70" priority="164" operator="equal">
      <formula>0</formula>
    </cfRule>
  </conditionalFormatting>
  <conditionalFormatting sqref="Q128:W128">
    <cfRule type="cellIs" dxfId="69" priority="163" operator="equal">
      <formula>0</formula>
    </cfRule>
  </conditionalFormatting>
  <conditionalFormatting sqref="Q139:W139">
    <cfRule type="cellIs" dxfId="68" priority="161" operator="equal">
      <formula>0</formula>
    </cfRule>
  </conditionalFormatting>
  <conditionalFormatting sqref="Q146:W146">
    <cfRule type="cellIs" dxfId="67" priority="160" operator="equal">
      <formula>0</formula>
    </cfRule>
  </conditionalFormatting>
  <conditionalFormatting sqref="Q157:W157">
    <cfRule type="cellIs" dxfId="66" priority="158" operator="equal">
      <formula>0</formula>
    </cfRule>
  </conditionalFormatting>
  <conditionalFormatting sqref="Q164:W164">
    <cfRule type="cellIs" dxfId="65" priority="157" operator="equal">
      <formula>0</formula>
    </cfRule>
  </conditionalFormatting>
  <conditionalFormatting sqref="Q182:W182">
    <cfRule type="cellIs" dxfId="64" priority="156" operator="equal">
      <formula>0</formula>
    </cfRule>
  </conditionalFormatting>
  <conditionalFormatting sqref="Q175:W175">
    <cfRule type="cellIs" dxfId="63" priority="154" operator="equal">
      <formula>0</formula>
    </cfRule>
  </conditionalFormatting>
  <conditionalFormatting sqref="Q200:W200">
    <cfRule type="cellIs" dxfId="62" priority="153" operator="equal">
      <formula>0</formula>
    </cfRule>
  </conditionalFormatting>
  <conditionalFormatting sqref="Q213:W217">
    <cfRule type="cellIs" dxfId="61" priority="149" operator="equal">
      <formula>0</formula>
    </cfRule>
  </conditionalFormatting>
  <conditionalFormatting sqref="Q218:W218">
    <cfRule type="cellIs" dxfId="60" priority="146" operator="equal">
      <formula>0</formula>
    </cfRule>
  </conditionalFormatting>
  <conditionalFormatting sqref="AG13">
    <cfRule type="cellIs" dxfId="59" priority="141" operator="equal">
      <formula>0</formula>
    </cfRule>
  </conditionalFormatting>
  <conditionalFormatting sqref="AG28:AH30 AG32:AH38 AH31">
    <cfRule type="cellIs" dxfId="58" priority="140" operator="equal">
      <formula>0</formula>
    </cfRule>
  </conditionalFormatting>
  <conditionalFormatting sqref="AG27">
    <cfRule type="cellIs" dxfId="57" priority="137" operator="equal">
      <formula>0</formula>
    </cfRule>
  </conditionalFormatting>
  <conditionalFormatting sqref="AG31">
    <cfRule type="cellIs" dxfId="56" priority="136" operator="equal">
      <formula>0</formula>
    </cfRule>
  </conditionalFormatting>
  <conditionalFormatting sqref="AG46:AH48 AG50:AH56 AH49">
    <cfRule type="cellIs" dxfId="55" priority="135" operator="equal">
      <formula>0</formula>
    </cfRule>
  </conditionalFormatting>
  <conditionalFormatting sqref="AG45">
    <cfRule type="cellIs" dxfId="54" priority="132" operator="equal">
      <formula>0</formula>
    </cfRule>
  </conditionalFormatting>
  <conditionalFormatting sqref="AG49">
    <cfRule type="cellIs" dxfId="53" priority="131" operator="equal">
      <formula>0</formula>
    </cfRule>
  </conditionalFormatting>
  <conditionalFormatting sqref="AG64:AH66 AG68:AH74 AH67">
    <cfRule type="cellIs" dxfId="52" priority="130" operator="equal">
      <formula>0</formula>
    </cfRule>
  </conditionalFormatting>
  <conditionalFormatting sqref="AG63">
    <cfRule type="cellIs" dxfId="51" priority="127" operator="equal">
      <formula>0</formula>
    </cfRule>
  </conditionalFormatting>
  <conditionalFormatting sqref="AG67">
    <cfRule type="cellIs" dxfId="50" priority="126" operator="equal">
      <formula>0</formula>
    </cfRule>
  </conditionalFormatting>
  <conditionalFormatting sqref="AG82:AH84 AG86:AH92 AH85">
    <cfRule type="cellIs" dxfId="49" priority="125" operator="equal">
      <formula>0</formula>
    </cfRule>
  </conditionalFormatting>
  <conditionalFormatting sqref="AG81">
    <cfRule type="cellIs" dxfId="48" priority="122" operator="equal">
      <formula>0</formula>
    </cfRule>
  </conditionalFormatting>
  <conditionalFormatting sqref="AG85">
    <cfRule type="cellIs" dxfId="47" priority="121" operator="equal">
      <formula>0</formula>
    </cfRule>
  </conditionalFormatting>
  <conditionalFormatting sqref="AG100:AH102 AG104:AH110 AH103">
    <cfRule type="cellIs" dxfId="46" priority="115" operator="equal">
      <formula>0</formula>
    </cfRule>
  </conditionalFormatting>
  <conditionalFormatting sqref="AG99">
    <cfRule type="cellIs" dxfId="45" priority="112" operator="equal">
      <formula>0</formula>
    </cfRule>
  </conditionalFormatting>
  <conditionalFormatting sqref="AG103">
    <cfRule type="cellIs" dxfId="44" priority="111" operator="equal">
      <formula>0</formula>
    </cfRule>
  </conditionalFormatting>
  <conditionalFormatting sqref="AG118:AH120 AG122:AH128 AH121">
    <cfRule type="cellIs" dxfId="43" priority="105" operator="equal">
      <formula>0</formula>
    </cfRule>
  </conditionalFormatting>
  <conditionalFormatting sqref="AG117">
    <cfRule type="cellIs" dxfId="42" priority="102" operator="equal">
      <formula>0</formula>
    </cfRule>
  </conditionalFormatting>
  <conditionalFormatting sqref="AG121">
    <cfRule type="cellIs" dxfId="41" priority="101" operator="equal">
      <formula>0</formula>
    </cfRule>
  </conditionalFormatting>
  <conditionalFormatting sqref="AG136:AH138 AG140:AH146 AH139">
    <cfRule type="cellIs" dxfId="40" priority="100" operator="equal">
      <formula>0</formula>
    </cfRule>
  </conditionalFormatting>
  <conditionalFormatting sqref="AG135">
    <cfRule type="cellIs" dxfId="39" priority="97" operator="equal">
      <formula>0</formula>
    </cfRule>
  </conditionalFormatting>
  <conditionalFormatting sqref="AG139">
    <cfRule type="cellIs" dxfId="38" priority="96" operator="equal">
      <formula>0</formula>
    </cfRule>
  </conditionalFormatting>
  <conditionalFormatting sqref="AG154:AH156 AG158:AH164 AH157">
    <cfRule type="cellIs" dxfId="37" priority="95" operator="equal">
      <formula>0</formula>
    </cfRule>
  </conditionalFormatting>
  <conditionalFormatting sqref="AG153">
    <cfRule type="cellIs" dxfId="36" priority="92" operator="equal">
      <formula>0</formula>
    </cfRule>
  </conditionalFormatting>
  <conditionalFormatting sqref="AG157">
    <cfRule type="cellIs" dxfId="35" priority="91" operator="equal">
      <formula>0</formula>
    </cfRule>
  </conditionalFormatting>
  <conditionalFormatting sqref="AG172:AH174 AG176:AH182 AH175">
    <cfRule type="cellIs" dxfId="34" priority="90" operator="equal">
      <formula>0</formula>
    </cfRule>
  </conditionalFormatting>
  <conditionalFormatting sqref="AG171">
    <cfRule type="cellIs" dxfId="33" priority="87" operator="equal">
      <formula>0</formula>
    </cfRule>
  </conditionalFormatting>
  <conditionalFormatting sqref="AG175">
    <cfRule type="cellIs" dxfId="32" priority="86" operator="equal">
      <formula>0</formula>
    </cfRule>
  </conditionalFormatting>
  <conditionalFormatting sqref="AG190:AH192 AG194:AH200 AH193">
    <cfRule type="cellIs" dxfId="31" priority="85" operator="equal">
      <formula>0</formula>
    </cfRule>
  </conditionalFormatting>
  <conditionalFormatting sqref="AG189">
    <cfRule type="cellIs" dxfId="30" priority="82" operator="equal">
      <formula>0</formula>
    </cfRule>
  </conditionalFormatting>
  <conditionalFormatting sqref="AG193">
    <cfRule type="cellIs" dxfId="29" priority="81" operator="equal">
      <formula>0</formula>
    </cfRule>
  </conditionalFormatting>
  <conditionalFormatting sqref="AG208:AH210 AG212:AH218 AH211">
    <cfRule type="cellIs" dxfId="28" priority="80" operator="equal">
      <formula>0</formula>
    </cfRule>
  </conditionalFormatting>
  <conditionalFormatting sqref="AG207">
    <cfRule type="cellIs" dxfId="27" priority="77" operator="equal">
      <formula>0</formula>
    </cfRule>
  </conditionalFormatting>
  <conditionalFormatting sqref="AG211">
    <cfRule type="cellIs" dxfId="26" priority="76" operator="equal">
      <formula>0</formula>
    </cfRule>
  </conditionalFormatting>
  <conditionalFormatting sqref="J14:P14">
    <cfRule type="cellIs" dxfId="25" priority="75" operator="equal">
      <formula>0</formula>
    </cfRule>
  </conditionalFormatting>
  <conditionalFormatting sqref="C27">
    <cfRule type="cellIs" dxfId="24" priority="74" operator="equal">
      <formula>0</formula>
    </cfRule>
  </conditionalFormatting>
  <conditionalFormatting sqref="C45">
    <cfRule type="cellIs" dxfId="23" priority="73" operator="equal">
      <formula>0</formula>
    </cfRule>
  </conditionalFormatting>
  <conditionalFormatting sqref="C63">
    <cfRule type="cellIs" dxfId="22" priority="72" operator="equal">
      <formula>0</formula>
    </cfRule>
  </conditionalFormatting>
  <conditionalFormatting sqref="C189">
    <cfRule type="cellIs" dxfId="21" priority="59" operator="equal">
      <formula>0</formula>
    </cfRule>
  </conditionalFormatting>
  <conditionalFormatting sqref="C81">
    <cfRule type="cellIs" dxfId="20" priority="68" operator="equal">
      <formula>0</formula>
    </cfRule>
  </conditionalFormatting>
  <conditionalFormatting sqref="Q212:W212">
    <cfRule type="cellIs" dxfId="19" priority="57" operator="equal">
      <formula>0</formula>
    </cfRule>
  </conditionalFormatting>
  <conditionalFormatting sqref="C99">
    <cfRule type="cellIs" dxfId="18" priority="65" operator="equal">
      <formula>0</formula>
    </cfRule>
  </conditionalFormatting>
  <conditionalFormatting sqref="C117">
    <cfRule type="cellIs" dxfId="17" priority="63" operator="equal">
      <formula>0</formula>
    </cfRule>
  </conditionalFormatting>
  <conditionalFormatting sqref="C135">
    <cfRule type="cellIs" dxfId="16" priority="62" operator="equal">
      <formula>0</formula>
    </cfRule>
  </conditionalFormatting>
  <conditionalFormatting sqref="C153">
    <cfRule type="cellIs" dxfId="15" priority="61" operator="equal">
      <formula>0</formula>
    </cfRule>
  </conditionalFormatting>
  <conditionalFormatting sqref="C171:I181">
    <cfRule type="cellIs" dxfId="14" priority="60" operator="equal">
      <formula>0</formula>
    </cfRule>
  </conditionalFormatting>
  <conditionalFormatting sqref="C207">
    <cfRule type="cellIs" dxfId="13" priority="58" operator="equal">
      <formula>0</formula>
    </cfRule>
  </conditionalFormatting>
  <conditionalFormatting sqref="AF9:AF20">
    <cfRule type="cellIs" dxfId="12" priority="35" operator="equal">
      <formula>0</formula>
    </cfRule>
  </conditionalFormatting>
  <conditionalFormatting sqref="AF27:AF38">
    <cfRule type="cellIs" dxfId="11" priority="22" operator="equal">
      <formula>0</formula>
    </cfRule>
  </conditionalFormatting>
  <conditionalFormatting sqref="AF45:AF56">
    <cfRule type="cellIs" dxfId="10" priority="11" operator="equal">
      <formula>0</formula>
    </cfRule>
  </conditionalFormatting>
  <conditionalFormatting sqref="AF63:AF74">
    <cfRule type="cellIs" dxfId="9" priority="10" operator="equal">
      <formula>0</formula>
    </cfRule>
  </conditionalFormatting>
  <conditionalFormatting sqref="AF81:AF92">
    <cfRule type="cellIs" dxfId="8" priority="9" operator="equal">
      <formula>0</formula>
    </cfRule>
  </conditionalFormatting>
  <conditionalFormatting sqref="AF99:AF110">
    <cfRule type="cellIs" dxfId="7" priority="8" operator="equal">
      <formula>0</formula>
    </cfRule>
  </conditionalFormatting>
  <conditionalFormatting sqref="AF117:AF128">
    <cfRule type="cellIs" dxfId="6" priority="6" operator="equal">
      <formula>0</formula>
    </cfRule>
  </conditionalFormatting>
  <conditionalFormatting sqref="AF135:AF146">
    <cfRule type="cellIs" dxfId="5" priority="5" operator="equal">
      <formula>0</formula>
    </cfRule>
  </conditionalFormatting>
  <conditionalFormatting sqref="AF153:AF164">
    <cfRule type="cellIs" dxfId="4" priority="4" operator="equal">
      <formula>0</formula>
    </cfRule>
  </conditionalFormatting>
  <conditionalFormatting sqref="AF189:AF200">
    <cfRule type="cellIs" dxfId="3" priority="3" operator="equal">
      <formula>0</formula>
    </cfRule>
  </conditionalFormatting>
  <conditionalFormatting sqref="AF207:AF218">
    <cfRule type="cellIs" dxfId="2" priority="2" operator="equal">
      <formula>0</formula>
    </cfRule>
  </conditionalFormatting>
  <conditionalFormatting sqref="AF171:AF182">
    <cfRule type="cellIs" dxfId="1" priority="1" operator="equal">
      <formula>0</formula>
    </cfRule>
  </conditionalFormatting>
  <dataValidations count="2">
    <dataValidation type="list" allowBlank="1" showInputMessage="1" showErrorMessage="1" promptTitle="Ofwat forecast" prompt="Please choose a forecasting approach. The decision will be used to populate the block &quot;Final decision&quot;." sqref="AF27:AF38 AF153:AF164 AF189:AF200 AF9:AF20 AF135:AF146 AF171:AF182 AF45:AF56 AF207:AF218 AF81:AF92 AF99:AF110 AF117:AF128 AF63:AF74">
      <formula1>"Company forecast, Ofwat forecast"</formula1>
    </dataValidation>
    <dataValidation allowBlank="1" promptTitle="Ofwat forecast" prompt="Please choose a forecasting approach. The decision will be used to populate the block &quot;Ofwat forecast&quot;." sqref="AP5:AT20"/>
  </dataValidations>
  <pageMargins left="0.7" right="0.7" top="0.75" bottom="0.75" header="0.3" footer="0.3"/>
  <pageSetup paperSize="9" orientation="portrait" r:id="rId1"/>
  <ignoredErrors>
    <ignoredError sqref="Q46:W4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8"/>
  <sheetViews>
    <sheetView showGridLines="0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58203125" defaultRowHeight="13"/>
  <cols>
    <col min="1" max="3" width="10.58203125" style="14" customWidth="1"/>
    <col min="4" max="6" width="10" style="14" customWidth="1"/>
    <col min="7" max="7" width="9" style="14" customWidth="1"/>
    <col min="8" max="8" width="10.6640625" style="14" customWidth="1"/>
    <col min="9" max="9" width="16" style="14" bestFit="1" customWidth="1"/>
    <col min="10" max="10" width="11.08203125" style="14" customWidth="1"/>
    <col min="11" max="11" width="13.1640625" style="14" bestFit="1" customWidth="1"/>
    <col min="12" max="12" width="10.6640625" style="14" customWidth="1"/>
    <col min="13" max="13" width="16.1640625" style="14" bestFit="1" customWidth="1"/>
    <col min="14" max="14" width="14" style="14" bestFit="1" customWidth="1"/>
    <col min="15" max="16384" width="8.58203125" style="14"/>
  </cols>
  <sheetData>
    <row r="1" spans="1:14" ht="26">
      <c r="A1" s="141"/>
      <c r="B1" s="141"/>
      <c r="C1" s="141"/>
      <c r="D1" s="146" t="s">
        <v>36</v>
      </c>
      <c r="E1" s="146" t="s">
        <v>38</v>
      </c>
      <c r="F1" s="146" t="s">
        <v>40</v>
      </c>
      <c r="G1" s="146" t="s">
        <v>41</v>
      </c>
      <c r="H1" s="146" t="s">
        <v>50</v>
      </c>
      <c r="I1" s="146" t="s">
        <v>51</v>
      </c>
      <c r="J1" s="147" t="s">
        <v>48</v>
      </c>
      <c r="K1" s="147" t="s">
        <v>52</v>
      </c>
      <c r="L1" s="147" t="s">
        <v>58</v>
      </c>
      <c r="M1" s="147" t="s">
        <v>42</v>
      </c>
      <c r="N1" s="147" t="s">
        <v>59</v>
      </c>
    </row>
    <row r="2" spans="1:14" ht="99" customHeight="1">
      <c r="A2" s="141" t="s">
        <v>1</v>
      </c>
      <c r="B2" s="141" t="s">
        <v>2</v>
      </c>
      <c r="C2" s="141" t="s">
        <v>3</v>
      </c>
      <c r="D2" s="140" t="s">
        <v>35</v>
      </c>
      <c r="E2" s="140" t="s">
        <v>39</v>
      </c>
      <c r="F2" s="140" t="s">
        <v>45</v>
      </c>
      <c r="G2" s="140" t="s">
        <v>44</v>
      </c>
      <c r="H2" s="140" t="s">
        <v>60</v>
      </c>
      <c r="I2" s="140" t="s">
        <v>55</v>
      </c>
      <c r="J2" s="140" t="s">
        <v>61</v>
      </c>
      <c r="K2" s="140" t="s">
        <v>54</v>
      </c>
      <c r="L2" s="140" t="s">
        <v>62</v>
      </c>
      <c r="M2" s="140" t="s">
        <v>46</v>
      </c>
      <c r="N2" s="140" t="s">
        <v>53</v>
      </c>
    </row>
    <row r="3" spans="1:14">
      <c r="A3" s="116" t="str">
        <f t="shared" ref="A3:A52" si="0">B3&amp;RIGHT(C3,2)</f>
        <v>ANH21</v>
      </c>
      <c r="B3" s="116" t="s">
        <v>4</v>
      </c>
      <c r="C3" s="116" t="s">
        <v>14</v>
      </c>
      <c r="D3" s="117">
        <f>INDEX(Forecasts!$X$9:$AD$20,MATCH($B3,Forecasts!$B$9:$B$20,0),MATCH($C3,Forecasts!$X$7:$AD$7,0))</f>
        <v>2803157.7857142854</v>
      </c>
      <c r="E3" s="117">
        <f>INDEX(Forecasts!$X$27:$AD$38,MATCH($B3,Forecasts!$B$27:$B$38,0),MATCH($C3,Forecasts!$X$25:$AD$25,0))</f>
        <v>77104.083911714304</v>
      </c>
      <c r="F3" s="117">
        <f>INDEX(Forecasts!$X$45:$AD$56,MATCH($B3,Forecasts!$B$45:$B$56,0),MATCH($C3,Forecasts!$X$43:$AD$43,0))</f>
        <v>427621.10620837234</v>
      </c>
      <c r="G3" s="117">
        <f>INDEX(Forecasts!$X$63:$AD$74,MATCH($B3,Forecasts!$B$63:$B$74,0),MATCH($C3,Forecasts!$X$61:$AD$61,0))</f>
        <v>156.44129000000001</v>
      </c>
      <c r="H3" s="117">
        <f>INDEX(Forecasts!$X$81:$AD$92,MATCH($B3,Forecasts!$B$81:$B$92,0),MATCH($C3,Forecasts!$X$79:$AD$79,0))</f>
        <v>36.355503411777207</v>
      </c>
      <c r="I3" s="118">
        <f>INDEX(Forecasts!$X$99:$AD$110,MATCH($B3,Forecasts!$B$99:$B$110,0),MATCH($C3,Forecasts!$X$97:$AD$97,0))</f>
        <v>1.5620356436671246</v>
      </c>
      <c r="J3" s="119">
        <f>INDEX(Forecasts!$X$117:$AD$128,MATCH($B3,Forecasts!$B$117:$B$128,0),MATCH($C3,Forecasts!$X$115:$AD$115,0))</f>
        <v>5.4223577604894997</v>
      </c>
      <c r="K3" s="119">
        <f>INDEX(Forecasts!$X$135:$AD$146,MATCH($B3,Forecasts!$B$135:$B$146,0),MATCH($C3,Forecasts!$X$133:$AD$133,0))</f>
        <v>19.811889574251218</v>
      </c>
      <c r="L3" s="119">
        <f>INDEX(Forecasts!$X$153:$AD$164,MATCH($B3,Forecasts!$B$153:$B$164,0),MATCH($C3,Forecasts!$X$151:$AD$151,0))</f>
        <v>65.380891852288926</v>
      </c>
      <c r="M3" s="117">
        <f>INDEX(Forecasts!$X$171:$AD$182,MATCH($B3,Forecasts!$B$171:$B$182,0),MATCH($C3,Forecasts!$X$169:$AD$169,0))</f>
        <v>820.14200716619587</v>
      </c>
      <c r="N3" s="120">
        <f>INDEX(Forecasts!$X$207:$AD$218,MATCH($B3,Forecasts!$B$207:$B$218,0),MATCH($C3,Forecasts!$X$205:$AD$205,0))</f>
        <v>4.0597072551519644E-4</v>
      </c>
    </row>
    <row r="4" spans="1:14">
      <c r="A4" s="15" t="str">
        <f t="shared" si="0"/>
        <v>ANH22</v>
      </c>
      <c r="B4" s="15" t="s">
        <v>4</v>
      </c>
      <c r="C4" s="15" t="s">
        <v>15</v>
      </c>
      <c r="D4" s="117">
        <f>INDEX(Forecasts!$X$9:$AD$20,MATCH($B4,Forecasts!$B$9:$B$20,0),MATCH($C4,Forecasts!$X$7:$AD$7,0))</f>
        <v>2819189.9642857136</v>
      </c>
      <c r="E4" s="117">
        <f>INDEX(Forecasts!$X$27:$AD$38,MATCH($B4,Forecasts!$B$27:$B$38,0),MATCH($C4,Forecasts!$X$25:$AD$25,0))</f>
        <v>77234.698286642859</v>
      </c>
      <c r="F4" s="117">
        <f>INDEX(Forecasts!$X$45:$AD$56,MATCH($B4,Forecasts!$B$45:$B$56,0),MATCH($C4,Forecasts!$X$43:$AD$43,0))</f>
        <v>429864.94027743815</v>
      </c>
      <c r="G4" s="117">
        <f>INDEX(Forecasts!$X$63:$AD$74,MATCH($B4,Forecasts!$B$63:$B$74,0),MATCH($C4,Forecasts!$X$61:$AD$61,0))</f>
        <v>157.91130999999999</v>
      </c>
      <c r="H4" s="117">
        <f>INDEX(Forecasts!$X$81:$AD$92,MATCH($B4,Forecasts!$B$81:$B$92,0),MATCH($C4,Forecasts!$X$79:$AD$79,0))</f>
        <v>36.501598722154533</v>
      </c>
      <c r="I4" s="118">
        <f>INDEX(Forecasts!$X$99:$AD$110,MATCH($B4,Forecasts!$B$99:$B$110,0),MATCH($C4,Forecasts!$X$97:$AD$97,0))</f>
        <v>1.5620356436671246</v>
      </c>
      <c r="J4" s="119">
        <f>INDEX(Forecasts!$X$117:$AD$128,MATCH($B4,Forecasts!$B$117:$B$128,0),MATCH($C4,Forecasts!$X$115:$AD$115,0))</f>
        <v>5.4223577604894997</v>
      </c>
      <c r="K4" s="119">
        <f>INDEX(Forecasts!$X$135:$AD$146,MATCH($B4,Forecasts!$B$135:$B$146,0),MATCH($C4,Forecasts!$X$133:$AD$133,0))</f>
        <v>19.811889574251218</v>
      </c>
      <c r="L4" s="119">
        <f>INDEX(Forecasts!$X$153:$AD$164,MATCH($B4,Forecasts!$B$153:$B$164,0),MATCH($C4,Forecasts!$X$151:$AD$151,0))</f>
        <v>65.380891852288926</v>
      </c>
      <c r="M4" s="117">
        <f>INDEX(Forecasts!$X$171:$AD$182,MATCH($B4,Forecasts!$B$171:$B$182,0),MATCH($C4,Forecasts!$X$169:$AD$169,0))</f>
        <v>820.14200716619587</v>
      </c>
      <c r="N4" s="120">
        <f>INDEX(Forecasts!$X$207:$AD$218,MATCH($B4,Forecasts!$B$207:$B$218,0),MATCH($C4,Forecasts!$X$205:$AD$205,0))</f>
        <v>4.0366204988542879E-4</v>
      </c>
    </row>
    <row r="5" spans="1:14">
      <c r="A5" s="15" t="str">
        <f t="shared" si="0"/>
        <v>ANH23</v>
      </c>
      <c r="B5" s="15" t="s">
        <v>4</v>
      </c>
      <c r="C5" s="15" t="s">
        <v>16</v>
      </c>
      <c r="D5" s="117">
        <f>INDEX(Forecasts!$X$9:$AD$20,MATCH($B5,Forecasts!$B$9:$B$20,0),MATCH($C5,Forecasts!$X$7:$AD$7,0))</f>
        <v>2835222.1428571423</v>
      </c>
      <c r="E5" s="117">
        <f>INDEX(Forecasts!$X$27:$AD$38,MATCH($B5,Forecasts!$B$27:$B$38,0),MATCH($C5,Forecasts!$X$25:$AD$25,0))</f>
        <v>77365.312661571414</v>
      </c>
      <c r="F5" s="117">
        <f>INDEX(Forecasts!$X$45:$AD$56,MATCH($B5,Forecasts!$B$45:$B$56,0),MATCH($C5,Forecasts!$X$43:$AD$43,0))</f>
        <v>432108.77434650395</v>
      </c>
      <c r="G5" s="117">
        <f>INDEX(Forecasts!$X$63:$AD$74,MATCH($B5,Forecasts!$B$63:$B$74,0),MATCH($C5,Forecasts!$X$61:$AD$61,0))</f>
        <v>159.32920999999999</v>
      </c>
      <c r="H5" s="117">
        <f>INDEX(Forecasts!$X$81:$AD$92,MATCH($B5,Forecasts!$B$81:$B$92,0),MATCH($C5,Forecasts!$X$79:$AD$79,0))</f>
        <v>36.647200732705656</v>
      </c>
      <c r="I5" s="118">
        <f>INDEX(Forecasts!$X$99:$AD$110,MATCH($B5,Forecasts!$B$99:$B$110,0),MATCH($C5,Forecasts!$X$97:$AD$97,0))</f>
        <v>1.5620356436671246</v>
      </c>
      <c r="J5" s="119">
        <f>INDEX(Forecasts!$X$117:$AD$128,MATCH($B5,Forecasts!$B$117:$B$128,0),MATCH($C5,Forecasts!$X$115:$AD$115,0))</f>
        <v>5.4223577604894997</v>
      </c>
      <c r="K5" s="119">
        <f>INDEX(Forecasts!$X$135:$AD$146,MATCH($B5,Forecasts!$B$135:$B$146,0),MATCH($C5,Forecasts!$X$133:$AD$133,0))</f>
        <v>19.811889574251218</v>
      </c>
      <c r="L5" s="119">
        <f>INDEX(Forecasts!$X$153:$AD$164,MATCH($B5,Forecasts!$B$153:$B$164,0),MATCH($C5,Forecasts!$X$151:$AD$151,0))</f>
        <v>65.380891852288926</v>
      </c>
      <c r="M5" s="117">
        <f>INDEX(Forecasts!$X$171:$AD$182,MATCH($B5,Forecasts!$B$171:$B$182,0),MATCH($C5,Forecasts!$X$169:$AD$169,0))</f>
        <v>820.14200716619587</v>
      </c>
      <c r="N5" s="120">
        <f>INDEX(Forecasts!$X$207:$AD$218,MATCH($B5,Forecasts!$B$207:$B$218,0),MATCH($C5,Forecasts!$X$205:$AD$205,0))</f>
        <v>4.0137948374415616E-4</v>
      </c>
    </row>
    <row r="6" spans="1:14">
      <c r="A6" s="15" t="str">
        <f t="shared" si="0"/>
        <v>ANH24</v>
      </c>
      <c r="B6" s="15" t="s">
        <v>4</v>
      </c>
      <c r="C6" s="15" t="s">
        <v>17</v>
      </c>
      <c r="D6" s="117">
        <f>INDEX(Forecasts!$X$9:$AD$20,MATCH($B6,Forecasts!$B$9:$B$20,0),MATCH($C6,Forecasts!$X$7:$AD$7,0))</f>
        <v>2851254.3214285709</v>
      </c>
      <c r="E6" s="117">
        <f>INDEX(Forecasts!$X$27:$AD$38,MATCH($B6,Forecasts!$B$27:$B$38,0),MATCH($C6,Forecasts!$X$25:$AD$25,0))</f>
        <v>77495.927036499968</v>
      </c>
      <c r="F6" s="117">
        <f>INDEX(Forecasts!$X$45:$AD$56,MATCH($B6,Forecasts!$B$45:$B$56,0),MATCH($C6,Forecasts!$X$43:$AD$43,0))</f>
        <v>434352.60841556976</v>
      </c>
      <c r="G6" s="117">
        <f>INDEX(Forecasts!$X$63:$AD$74,MATCH($B6,Forecasts!$B$63:$B$74,0),MATCH($C6,Forecasts!$X$61:$AD$61,0))</f>
        <v>160.71587</v>
      </c>
      <c r="H6" s="117">
        <f>INDEX(Forecasts!$X$81:$AD$92,MATCH($B6,Forecasts!$B$81:$B$92,0),MATCH($C6,Forecasts!$X$79:$AD$79,0))</f>
        <v>36.792311937705485</v>
      </c>
      <c r="I6" s="118">
        <f>INDEX(Forecasts!$X$99:$AD$110,MATCH($B6,Forecasts!$B$99:$B$110,0),MATCH($C6,Forecasts!$X$97:$AD$97,0))</f>
        <v>1.5620356436671246</v>
      </c>
      <c r="J6" s="119">
        <f>INDEX(Forecasts!$X$117:$AD$128,MATCH($B6,Forecasts!$B$117:$B$128,0),MATCH($C6,Forecasts!$X$115:$AD$115,0))</f>
        <v>5.4223577604894997</v>
      </c>
      <c r="K6" s="119">
        <f>INDEX(Forecasts!$X$135:$AD$146,MATCH($B6,Forecasts!$B$135:$B$146,0),MATCH($C6,Forecasts!$X$133:$AD$133,0))</f>
        <v>19.811889574251218</v>
      </c>
      <c r="L6" s="119">
        <f>INDEX(Forecasts!$X$153:$AD$164,MATCH($B6,Forecasts!$B$153:$B$164,0),MATCH($C6,Forecasts!$X$151:$AD$151,0))</f>
        <v>65.380891852288926</v>
      </c>
      <c r="M6" s="117">
        <f>INDEX(Forecasts!$X$171:$AD$182,MATCH($B6,Forecasts!$B$171:$B$182,0),MATCH($C6,Forecasts!$X$169:$AD$169,0))</f>
        <v>820.14200716619587</v>
      </c>
      <c r="N6" s="120">
        <f>INDEX(Forecasts!$X$207:$AD$218,MATCH($B6,Forecasts!$B$207:$B$218,0),MATCH($C6,Forecasts!$X$205:$AD$205,0))</f>
        <v>3.9912258666207831E-4</v>
      </c>
    </row>
    <row r="7" spans="1:14">
      <c r="A7" s="15" t="str">
        <f t="shared" si="0"/>
        <v>ANH25</v>
      </c>
      <c r="B7" s="15" t="s">
        <v>4</v>
      </c>
      <c r="C7" s="15" t="s">
        <v>18</v>
      </c>
      <c r="D7" s="117">
        <f>INDEX(Forecasts!$X$9:$AD$20,MATCH($B7,Forecasts!$B$9:$B$20,0),MATCH($C7,Forecasts!$X$7:$AD$7,0))</f>
        <v>2867286.4999999991</v>
      </c>
      <c r="E7" s="117">
        <f>INDEX(Forecasts!$X$27:$AD$38,MATCH($B7,Forecasts!$B$27:$B$38,0),MATCH($C7,Forecasts!$X$25:$AD$25,0))</f>
        <v>77626.541411428509</v>
      </c>
      <c r="F7" s="117">
        <f>INDEX(Forecasts!$X$45:$AD$56,MATCH($B7,Forecasts!$B$45:$B$56,0),MATCH($C7,Forecasts!$X$43:$AD$43,0))</f>
        <v>436596.44248463551</v>
      </c>
      <c r="G7" s="117">
        <f>INDEX(Forecasts!$X$63:$AD$74,MATCH($B7,Forecasts!$B$63:$B$74,0),MATCH($C7,Forecasts!$X$61:$AD$61,0))</f>
        <v>166.13853</v>
      </c>
      <c r="H7" s="117">
        <f>INDEX(Forecasts!$X$81:$AD$92,MATCH($B7,Forecasts!$B$81:$B$92,0),MATCH($C7,Forecasts!$X$79:$AD$79,0))</f>
        <v>36.93693481464144</v>
      </c>
      <c r="I7" s="118">
        <f>INDEX(Forecasts!$X$99:$AD$110,MATCH($B7,Forecasts!$B$99:$B$110,0),MATCH($C7,Forecasts!$X$97:$AD$97,0))</f>
        <v>1.5620356436671246</v>
      </c>
      <c r="J7" s="119">
        <f>INDEX(Forecasts!$X$117:$AD$128,MATCH($B7,Forecasts!$B$117:$B$128,0),MATCH($C7,Forecasts!$X$115:$AD$115,0))</f>
        <v>5.4223577604894997</v>
      </c>
      <c r="K7" s="119">
        <f>INDEX(Forecasts!$X$135:$AD$146,MATCH($B7,Forecasts!$B$135:$B$146,0),MATCH($C7,Forecasts!$X$133:$AD$133,0))</f>
        <v>19.811889574251218</v>
      </c>
      <c r="L7" s="119">
        <f>INDEX(Forecasts!$X$153:$AD$164,MATCH($B7,Forecasts!$B$153:$B$164,0),MATCH($C7,Forecasts!$X$151:$AD$151,0))</f>
        <v>65.380891852288926</v>
      </c>
      <c r="M7" s="117">
        <f>INDEX(Forecasts!$X$171:$AD$182,MATCH($B7,Forecasts!$B$171:$B$182,0),MATCH($C7,Forecasts!$X$169:$AD$169,0))</f>
        <v>820.14200716619587</v>
      </c>
      <c r="N7" s="120">
        <f>INDEX(Forecasts!$X$207:$AD$218,MATCH($B7,Forecasts!$B$207:$B$218,0),MATCH($C7,Forecasts!$X$205:$AD$205,0))</f>
        <v>3.9689092806038056E-4</v>
      </c>
    </row>
    <row r="8" spans="1:14">
      <c r="A8" s="15" t="str">
        <f t="shared" si="0"/>
        <v>NES21</v>
      </c>
      <c r="B8" s="15" t="s">
        <v>19</v>
      </c>
      <c r="C8" s="15" t="s">
        <v>14</v>
      </c>
      <c r="D8" s="117">
        <f>INDEX(Forecasts!$X$9:$AD$20,MATCH($B8,Forecasts!$B$9:$B$20,0),MATCH($C8,Forecasts!$X$7:$AD$7,0))</f>
        <v>1276873.2857142854</v>
      </c>
      <c r="E8" s="117">
        <f>INDEX(Forecasts!$X$27:$AD$38,MATCH($B8,Forecasts!$B$27:$B$38,0),MATCH($C8,Forecasts!$X$25:$AD$25,0))</f>
        <v>30117.928571428569</v>
      </c>
      <c r="F8" s="117">
        <f>INDEX(Forecasts!$X$45:$AD$56,MATCH($B8,Forecasts!$B$45:$B$56,0),MATCH($C8,Forecasts!$X$43:$AD$43,0))</f>
        <v>178202.33333333334</v>
      </c>
      <c r="G8" s="117">
        <f>INDEX(Forecasts!$X$63:$AD$74,MATCH($B8,Forecasts!$B$63:$B$74,0),MATCH($C8,Forecasts!$X$61:$AD$61,0))</f>
        <v>72.7</v>
      </c>
      <c r="H8" s="117">
        <f>INDEX(Forecasts!$X$81:$AD$92,MATCH($B8,Forecasts!$B$81:$B$92,0),MATCH($C8,Forecasts!$X$79:$AD$79,0))</f>
        <v>42.395787037146832</v>
      </c>
      <c r="I8" s="118">
        <f>INDEX(Forecasts!$X$99:$AD$110,MATCH($B8,Forecasts!$B$99:$B$110,0),MATCH($C8,Forecasts!$X$97:$AD$97,0))</f>
        <v>0.46616144818529043</v>
      </c>
      <c r="J8" s="119">
        <f>INDEX(Forecasts!$X$117:$AD$128,MATCH($B8,Forecasts!$B$117:$B$128,0),MATCH($C8,Forecasts!$X$115:$AD$115,0))</f>
        <v>2.576904457741076</v>
      </c>
      <c r="K8" s="119">
        <f>INDEX(Forecasts!$X$135:$AD$146,MATCH($B8,Forecasts!$B$135:$B$146,0),MATCH($C8,Forecasts!$X$133:$AD$133,0))</f>
        <v>3.4002170112047496</v>
      </c>
      <c r="L8" s="119">
        <f>INDEX(Forecasts!$X$153:$AD$164,MATCH($B8,Forecasts!$B$153:$B$164,0),MATCH($C8,Forecasts!$X$151:$AD$151,0))</f>
        <v>85.068646735292617</v>
      </c>
      <c r="M8" s="117">
        <f>INDEX(Forecasts!$X$171:$AD$182,MATCH($B8,Forecasts!$B$171:$B$182,0),MATCH($C8,Forecasts!$X$169:$AD$169,0))</f>
        <v>1271.1687048690862</v>
      </c>
      <c r="N8" s="120">
        <f>INDEX(Forecasts!$X$207:$AD$218,MATCH($B8,Forecasts!$B$207:$B$218,0),MATCH($C8,Forecasts!$X$205:$AD$205,0))</f>
        <v>3.2344634712047171E-4</v>
      </c>
    </row>
    <row r="9" spans="1:14">
      <c r="A9" s="15" t="str">
        <f t="shared" si="0"/>
        <v>NES22</v>
      </c>
      <c r="B9" s="15" t="s">
        <v>19</v>
      </c>
      <c r="C9" s="15" t="s">
        <v>15</v>
      </c>
      <c r="D9" s="117">
        <f>INDEX(Forecasts!$X$9:$AD$20,MATCH($B9,Forecasts!$B$9:$B$20,0),MATCH($C9,Forecasts!$X$7:$AD$7,0))</f>
        <v>1282162.3571428568</v>
      </c>
      <c r="E9" s="117">
        <f>INDEX(Forecasts!$X$27:$AD$38,MATCH($B9,Forecasts!$B$27:$B$38,0),MATCH($C9,Forecasts!$X$25:$AD$25,0))</f>
        <v>30150.107142857141</v>
      </c>
      <c r="F9" s="117">
        <f>INDEX(Forecasts!$X$45:$AD$56,MATCH($B9,Forecasts!$B$45:$B$56,0),MATCH($C9,Forecasts!$X$43:$AD$43,0))</f>
        <v>178202.33333333334</v>
      </c>
      <c r="G9" s="117">
        <f>INDEX(Forecasts!$X$63:$AD$74,MATCH($B9,Forecasts!$B$63:$B$74,0),MATCH($C9,Forecasts!$X$61:$AD$61,0))</f>
        <v>73.5</v>
      </c>
      <c r="H9" s="117">
        <f>INDEX(Forecasts!$X$81:$AD$92,MATCH($B9,Forecasts!$B$81:$B$92,0),MATCH($C9,Forecasts!$X$79:$AD$79,0))</f>
        <v>42.525963541944286</v>
      </c>
      <c r="I9" s="118">
        <f>INDEX(Forecasts!$X$99:$AD$110,MATCH($B9,Forecasts!$B$99:$B$110,0),MATCH($C9,Forecasts!$X$97:$AD$97,0))</f>
        <v>0.46616144818529043</v>
      </c>
      <c r="J9" s="119">
        <f>INDEX(Forecasts!$X$117:$AD$128,MATCH($B9,Forecasts!$B$117:$B$128,0),MATCH($C9,Forecasts!$X$115:$AD$115,0))</f>
        <v>2.576904457741076</v>
      </c>
      <c r="K9" s="119">
        <f>INDEX(Forecasts!$X$135:$AD$146,MATCH($B9,Forecasts!$B$135:$B$146,0),MATCH($C9,Forecasts!$X$133:$AD$133,0))</f>
        <v>3.4002170112047496</v>
      </c>
      <c r="L9" s="119">
        <f>INDEX(Forecasts!$X$153:$AD$164,MATCH($B9,Forecasts!$B$153:$B$164,0),MATCH($C9,Forecasts!$X$151:$AD$151,0))</f>
        <v>85.068646735292617</v>
      </c>
      <c r="M9" s="117">
        <f>INDEX(Forecasts!$X$171:$AD$182,MATCH($B9,Forecasts!$B$171:$B$182,0),MATCH($C9,Forecasts!$X$169:$AD$169,0))</f>
        <v>1271.1687048690862</v>
      </c>
      <c r="N9" s="120">
        <f>INDEX(Forecasts!$X$207:$AD$218,MATCH($B9,Forecasts!$B$207:$B$218,0),MATCH($C9,Forecasts!$X$205:$AD$205,0))</f>
        <v>3.2211209266845141E-4</v>
      </c>
    </row>
    <row r="10" spans="1:14">
      <c r="A10" s="15" t="str">
        <f t="shared" si="0"/>
        <v>NES23</v>
      </c>
      <c r="B10" s="15" t="s">
        <v>19</v>
      </c>
      <c r="C10" s="15" t="s">
        <v>16</v>
      </c>
      <c r="D10" s="117">
        <f>INDEX(Forecasts!$X$9:$AD$20,MATCH($B10,Forecasts!$B$9:$B$20,0),MATCH($C10,Forecasts!$X$7:$AD$7,0))</f>
        <v>1287451.4285714282</v>
      </c>
      <c r="E10" s="117">
        <f>INDEX(Forecasts!$X$27:$AD$38,MATCH($B10,Forecasts!$B$27:$B$38,0),MATCH($C10,Forecasts!$X$25:$AD$25,0))</f>
        <v>30182.285714285714</v>
      </c>
      <c r="F10" s="117">
        <f>INDEX(Forecasts!$X$45:$AD$56,MATCH($B10,Forecasts!$B$45:$B$56,0),MATCH($C10,Forecasts!$X$43:$AD$43,0))</f>
        <v>178202.33333333334</v>
      </c>
      <c r="G10" s="117">
        <f>INDEX(Forecasts!$X$63:$AD$74,MATCH($B10,Forecasts!$B$63:$B$74,0),MATCH($C10,Forecasts!$X$61:$AD$61,0))</f>
        <v>74.2</v>
      </c>
      <c r="H10" s="117">
        <f>INDEX(Forecasts!$X$81:$AD$92,MATCH($B10,Forecasts!$B$81:$B$92,0),MATCH($C10,Forecasts!$X$79:$AD$79,0))</f>
        <v>42.655862473731034</v>
      </c>
      <c r="I10" s="118">
        <f>INDEX(Forecasts!$X$99:$AD$110,MATCH($B10,Forecasts!$B$99:$B$110,0),MATCH($C10,Forecasts!$X$97:$AD$97,0))</f>
        <v>0.46616144818529043</v>
      </c>
      <c r="J10" s="119">
        <f>INDEX(Forecasts!$X$117:$AD$128,MATCH($B10,Forecasts!$B$117:$B$128,0),MATCH($C10,Forecasts!$X$115:$AD$115,0))</f>
        <v>2.576904457741076</v>
      </c>
      <c r="K10" s="119">
        <f>INDEX(Forecasts!$X$135:$AD$146,MATCH($B10,Forecasts!$B$135:$B$146,0),MATCH($C10,Forecasts!$X$133:$AD$133,0))</f>
        <v>3.4002170112047496</v>
      </c>
      <c r="L10" s="119">
        <f>INDEX(Forecasts!$X$153:$AD$164,MATCH($B10,Forecasts!$B$153:$B$164,0),MATCH($C10,Forecasts!$X$151:$AD$151,0))</f>
        <v>85.068646735292617</v>
      </c>
      <c r="M10" s="117">
        <f>INDEX(Forecasts!$X$171:$AD$182,MATCH($B10,Forecasts!$B$171:$B$182,0),MATCH($C10,Forecasts!$X$169:$AD$169,0))</f>
        <v>1271.1687048690862</v>
      </c>
      <c r="N10" s="120">
        <f>INDEX(Forecasts!$X$207:$AD$218,MATCH($B10,Forecasts!$B$207:$B$218,0),MATCH($C10,Forecasts!$X$205:$AD$205,0))</f>
        <v>3.2078880090899415E-4</v>
      </c>
    </row>
    <row r="11" spans="1:14">
      <c r="A11" s="15" t="str">
        <f t="shared" si="0"/>
        <v>NES24</v>
      </c>
      <c r="B11" s="15" t="s">
        <v>19</v>
      </c>
      <c r="C11" s="15" t="s">
        <v>17</v>
      </c>
      <c r="D11" s="117">
        <f>INDEX(Forecasts!$X$9:$AD$20,MATCH($B11,Forecasts!$B$9:$B$20,0),MATCH($C11,Forecasts!$X$7:$AD$7,0))</f>
        <v>1292740.4999999995</v>
      </c>
      <c r="E11" s="117">
        <f>INDEX(Forecasts!$X$27:$AD$38,MATCH($B11,Forecasts!$B$27:$B$38,0),MATCH($C11,Forecasts!$X$25:$AD$25,0))</f>
        <v>30214.464285714283</v>
      </c>
      <c r="F11" s="117">
        <f>INDEX(Forecasts!$X$45:$AD$56,MATCH($B11,Forecasts!$B$45:$B$56,0),MATCH($C11,Forecasts!$X$43:$AD$43,0))</f>
        <v>178202.33333333334</v>
      </c>
      <c r="G11" s="117">
        <f>INDEX(Forecasts!$X$63:$AD$74,MATCH($B11,Forecasts!$B$63:$B$74,0),MATCH($C11,Forecasts!$X$61:$AD$61,0))</f>
        <v>75</v>
      </c>
      <c r="H11" s="117">
        <f>INDEX(Forecasts!$X$81:$AD$92,MATCH($B11,Forecasts!$B$81:$B$92,0),MATCH($C11,Forecasts!$X$79:$AD$79,0))</f>
        <v>42.785484719357441</v>
      </c>
      <c r="I11" s="118">
        <f>INDEX(Forecasts!$X$99:$AD$110,MATCH($B11,Forecasts!$B$99:$B$110,0),MATCH($C11,Forecasts!$X$97:$AD$97,0))</f>
        <v>0.46616144818529043</v>
      </c>
      <c r="J11" s="119">
        <f>INDEX(Forecasts!$X$117:$AD$128,MATCH($B11,Forecasts!$B$117:$B$128,0),MATCH($C11,Forecasts!$X$115:$AD$115,0))</f>
        <v>2.576904457741076</v>
      </c>
      <c r="K11" s="119">
        <f>INDEX(Forecasts!$X$135:$AD$146,MATCH($B11,Forecasts!$B$135:$B$146,0),MATCH($C11,Forecasts!$X$133:$AD$133,0))</f>
        <v>3.4002170112047496</v>
      </c>
      <c r="L11" s="119">
        <f>INDEX(Forecasts!$X$153:$AD$164,MATCH($B11,Forecasts!$B$153:$B$164,0),MATCH($C11,Forecasts!$X$151:$AD$151,0))</f>
        <v>85.068646735292617</v>
      </c>
      <c r="M11" s="117">
        <f>INDEX(Forecasts!$X$171:$AD$182,MATCH($B11,Forecasts!$B$171:$B$182,0),MATCH($C11,Forecasts!$X$169:$AD$169,0))</f>
        <v>1271.1687048690862</v>
      </c>
      <c r="N11" s="120">
        <f>INDEX(Forecasts!$X$207:$AD$218,MATCH($B11,Forecasts!$B$207:$B$218,0),MATCH($C11,Forecasts!$X$205:$AD$205,0))</f>
        <v>3.1947633728501596E-4</v>
      </c>
    </row>
    <row r="12" spans="1:14">
      <c r="A12" s="15" t="str">
        <f t="shared" si="0"/>
        <v>NES25</v>
      </c>
      <c r="B12" s="15" t="s">
        <v>19</v>
      </c>
      <c r="C12" s="15" t="s">
        <v>18</v>
      </c>
      <c r="D12" s="117">
        <f>INDEX(Forecasts!$X$9:$AD$20,MATCH($B12,Forecasts!$B$9:$B$20,0),MATCH($C12,Forecasts!$X$7:$AD$7,0))</f>
        <v>1298029.5714285709</v>
      </c>
      <c r="E12" s="117">
        <f>INDEX(Forecasts!$X$27:$AD$38,MATCH($B12,Forecasts!$B$27:$B$38,0),MATCH($C12,Forecasts!$X$25:$AD$25,0))</f>
        <v>30246.642857142855</v>
      </c>
      <c r="F12" s="117">
        <f>INDEX(Forecasts!$X$45:$AD$56,MATCH($B12,Forecasts!$B$45:$B$56,0),MATCH($C12,Forecasts!$X$43:$AD$43,0))</f>
        <v>178202.33333333334</v>
      </c>
      <c r="G12" s="117">
        <f>INDEX(Forecasts!$X$63:$AD$74,MATCH($B12,Forecasts!$B$63:$B$74,0),MATCH($C12,Forecasts!$X$61:$AD$61,0))</f>
        <v>75.7</v>
      </c>
      <c r="H12" s="117">
        <f>INDEX(Forecasts!$X$81:$AD$92,MATCH($B12,Forecasts!$B$81:$B$92,0),MATCH($C12,Forecasts!$X$79:$AD$79,0))</f>
        <v>42.91483116189989</v>
      </c>
      <c r="I12" s="118">
        <f>INDEX(Forecasts!$X$99:$AD$110,MATCH($B12,Forecasts!$B$99:$B$110,0),MATCH($C12,Forecasts!$X$97:$AD$97,0))</f>
        <v>0.46616144818529043</v>
      </c>
      <c r="J12" s="119">
        <f>INDEX(Forecasts!$X$117:$AD$128,MATCH($B12,Forecasts!$B$117:$B$128,0),MATCH($C12,Forecasts!$X$115:$AD$115,0))</f>
        <v>2.576904457741076</v>
      </c>
      <c r="K12" s="119">
        <f>INDEX(Forecasts!$X$135:$AD$146,MATCH($B12,Forecasts!$B$135:$B$146,0),MATCH($C12,Forecasts!$X$133:$AD$133,0))</f>
        <v>3.4002170112047496</v>
      </c>
      <c r="L12" s="119">
        <f>INDEX(Forecasts!$X$153:$AD$164,MATCH($B12,Forecasts!$B$153:$B$164,0),MATCH($C12,Forecasts!$X$151:$AD$151,0))</f>
        <v>85.068646735292617</v>
      </c>
      <c r="M12" s="117">
        <f>INDEX(Forecasts!$X$171:$AD$182,MATCH($B12,Forecasts!$B$171:$B$182,0),MATCH($C12,Forecasts!$X$169:$AD$169,0))</f>
        <v>1271.1687048690862</v>
      </c>
      <c r="N12" s="120">
        <f>INDEX(Forecasts!$X$207:$AD$218,MATCH($B12,Forecasts!$B$207:$B$218,0),MATCH($C12,Forecasts!$X$205:$AD$205,0))</f>
        <v>3.1817456943254773E-4</v>
      </c>
    </row>
    <row r="13" spans="1:14">
      <c r="A13" s="15" t="str">
        <f t="shared" si="0"/>
        <v>NWT21</v>
      </c>
      <c r="B13" s="15" t="s">
        <v>20</v>
      </c>
      <c r="C13" s="15" t="s">
        <v>14</v>
      </c>
      <c r="D13" s="117">
        <f>INDEX(Forecasts!$X$9:$AD$20,MATCH($B13,Forecasts!$B$9:$B$20,0),MATCH($C13,Forecasts!$X$7:$AD$7,0))</f>
        <v>3356532.3928571427</v>
      </c>
      <c r="E13" s="117">
        <f>INDEX(Forecasts!$X$27:$AD$38,MATCH($B13,Forecasts!$B$27:$B$38,0),MATCH($C13,Forecasts!$X$25:$AD$25,0))</f>
        <v>77792.592013104484</v>
      </c>
      <c r="F13" s="117">
        <f>INDEX(Forecasts!$X$45:$AD$56,MATCH($B13,Forecasts!$B$45:$B$56,0),MATCH($C13,Forecasts!$X$43:$AD$43,0))</f>
        <v>547983.08961950196</v>
      </c>
      <c r="G13" s="117">
        <f>INDEX(Forecasts!$X$63:$AD$74,MATCH($B13,Forecasts!$B$63:$B$74,0),MATCH($C13,Forecasts!$X$61:$AD$61,0))</f>
        <v>195.962014535984</v>
      </c>
      <c r="H13" s="117">
        <f>INDEX(Forecasts!$X$81:$AD$92,MATCH($B13,Forecasts!$B$81:$B$92,0),MATCH($C13,Forecasts!$X$79:$AD$79,0))</f>
        <v>43.147198287103237</v>
      </c>
      <c r="I13" s="118">
        <f>INDEX(Forecasts!$X$99:$AD$110,MATCH($B13,Forecasts!$B$99:$B$110,0),MATCH($C13,Forecasts!$X$97:$AD$97,0))</f>
        <v>1.1060576664788</v>
      </c>
      <c r="J13" s="119">
        <f>INDEX(Forecasts!$X$117:$AD$128,MATCH($B13,Forecasts!$B$117:$B$128,0),MATCH($C13,Forecasts!$X$115:$AD$115,0))</f>
        <v>1.4210332496763975</v>
      </c>
      <c r="K13" s="119">
        <f>INDEX(Forecasts!$X$135:$AD$146,MATCH($B13,Forecasts!$B$135:$B$146,0),MATCH($C13,Forecasts!$X$133:$AD$133,0))</f>
        <v>45.452943070143789</v>
      </c>
      <c r="L13" s="119">
        <f>INDEX(Forecasts!$X$153:$AD$164,MATCH($B13,Forecasts!$B$153:$B$164,0),MATCH($C13,Forecasts!$X$151:$AD$151,0))</f>
        <v>89.570326826237249</v>
      </c>
      <c r="M13" s="117">
        <f>INDEX(Forecasts!$X$171:$AD$182,MATCH($B13,Forecasts!$B$171:$B$182,0),MATCH($C13,Forecasts!$X$169:$AD$169,0))</f>
        <v>1780.0601396876652</v>
      </c>
      <c r="N13" s="120">
        <f>INDEX(Forecasts!$X$207:$AD$218,MATCH($B13,Forecasts!$B$207:$B$218,0),MATCH($C13,Forecasts!$X$205:$AD$205,0))</f>
        <v>1.6683884868553812E-4</v>
      </c>
    </row>
    <row r="14" spans="1:14">
      <c r="A14" s="15" t="str">
        <f t="shared" si="0"/>
        <v>NWT22</v>
      </c>
      <c r="B14" s="15" t="s">
        <v>20</v>
      </c>
      <c r="C14" s="15" t="s">
        <v>15</v>
      </c>
      <c r="D14" s="117">
        <f>INDEX(Forecasts!$X$9:$AD$20,MATCH($B14,Forecasts!$B$9:$B$20,0),MATCH($C14,Forecasts!$X$7:$AD$7,0))</f>
        <v>3373263.2321428573</v>
      </c>
      <c r="E14" s="117">
        <f>INDEX(Forecasts!$X$27:$AD$38,MATCH($B14,Forecasts!$B$27:$B$38,0),MATCH($C14,Forecasts!$X$25:$AD$25,0))</f>
        <v>77916.501204250861</v>
      </c>
      <c r="F14" s="117">
        <f>INDEX(Forecasts!$X$45:$AD$56,MATCH($B14,Forecasts!$B$45:$B$56,0),MATCH($C14,Forecasts!$X$43:$AD$43,0))</f>
        <v>550593.35234821099</v>
      </c>
      <c r="G14" s="117">
        <f>INDEX(Forecasts!$X$63:$AD$74,MATCH($B14,Forecasts!$B$63:$B$74,0),MATCH($C14,Forecasts!$X$61:$AD$61,0))</f>
        <v>197.39397487372301</v>
      </c>
      <c r="H14" s="117">
        <f>INDEX(Forecasts!$X$81:$AD$92,MATCH($B14,Forecasts!$B$81:$B$92,0),MATCH($C14,Forecasts!$X$79:$AD$79,0))</f>
        <v>43.293309889520856</v>
      </c>
      <c r="I14" s="118">
        <f>INDEX(Forecasts!$X$99:$AD$110,MATCH($B14,Forecasts!$B$99:$B$110,0),MATCH($C14,Forecasts!$X$97:$AD$97,0))</f>
        <v>1.1060576664788</v>
      </c>
      <c r="J14" s="119">
        <f>INDEX(Forecasts!$X$117:$AD$128,MATCH($B14,Forecasts!$B$117:$B$128,0),MATCH($C14,Forecasts!$X$115:$AD$115,0))</f>
        <v>1.4210332496763975</v>
      </c>
      <c r="K14" s="119">
        <f>INDEX(Forecasts!$X$135:$AD$146,MATCH($B14,Forecasts!$B$135:$B$146,0),MATCH($C14,Forecasts!$X$133:$AD$133,0))</f>
        <v>45.452943070143789</v>
      </c>
      <c r="L14" s="119">
        <f>INDEX(Forecasts!$X$153:$AD$164,MATCH($B14,Forecasts!$B$153:$B$164,0),MATCH($C14,Forecasts!$X$151:$AD$151,0))</f>
        <v>89.570326826237249</v>
      </c>
      <c r="M14" s="117">
        <f>INDEX(Forecasts!$X$171:$AD$182,MATCH($B14,Forecasts!$B$171:$B$182,0),MATCH($C14,Forecasts!$X$169:$AD$169,0))</f>
        <v>1780.0601396876652</v>
      </c>
      <c r="N14" s="120">
        <f>INDEX(Forecasts!$X$207:$AD$218,MATCH($B14,Forecasts!$B$207:$B$218,0),MATCH($C14,Forecasts!$X$205:$AD$205,0))</f>
        <v>1.6571490616962514E-4</v>
      </c>
    </row>
    <row r="15" spans="1:14">
      <c r="A15" s="15" t="str">
        <f t="shared" si="0"/>
        <v>NWT23</v>
      </c>
      <c r="B15" s="15" t="s">
        <v>20</v>
      </c>
      <c r="C15" s="15" t="s">
        <v>16</v>
      </c>
      <c r="D15" s="117">
        <f>INDEX(Forecasts!$X$9:$AD$20,MATCH($B15,Forecasts!$B$9:$B$20,0),MATCH($C15,Forecasts!$X$7:$AD$7,0))</f>
        <v>3389994.0714285714</v>
      </c>
      <c r="E15" s="117">
        <f>INDEX(Forecasts!$X$27:$AD$38,MATCH($B15,Forecasts!$B$27:$B$38,0),MATCH($C15,Forecasts!$X$25:$AD$25,0))</f>
        <v>78040.410395397237</v>
      </c>
      <c r="F15" s="117">
        <f>INDEX(Forecasts!$X$45:$AD$56,MATCH($B15,Forecasts!$B$45:$B$56,0),MATCH($C15,Forecasts!$X$43:$AD$43,0))</f>
        <v>553203.61507692013</v>
      </c>
      <c r="G15" s="117">
        <f>INDEX(Forecasts!$X$63:$AD$74,MATCH($B15,Forecasts!$B$63:$B$74,0),MATCH($C15,Forecasts!$X$61:$AD$61,0))</f>
        <v>199.215599845935</v>
      </c>
      <c r="H15" s="117">
        <f>INDEX(Forecasts!$X$81:$AD$92,MATCH($B15,Forecasts!$B$81:$B$92,0),MATCH($C15,Forecasts!$X$79:$AD$79,0))</f>
        <v>43.438957512562112</v>
      </c>
      <c r="I15" s="118">
        <f>INDEX(Forecasts!$X$99:$AD$110,MATCH($B15,Forecasts!$B$99:$B$110,0),MATCH($C15,Forecasts!$X$97:$AD$97,0))</f>
        <v>1.1060576664788</v>
      </c>
      <c r="J15" s="119">
        <f>INDEX(Forecasts!$X$117:$AD$128,MATCH($B15,Forecasts!$B$117:$B$128,0),MATCH($C15,Forecasts!$X$115:$AD$115,0))</f>
        <v>1.4210332496763975</v>
      </c>
      <c r="K15" s="119">
        <f>INDEX(Forecasts!$X$135:$AD$146,MATCH($B15,Forecasts!$B$135:$B$146,0),MATCH($C15,Forecasts!$X$133:$AD$133,0))</f>
        <v>45.452943070143789</v>
      </c>
      <c r="L15" s="119">
        <f>INDEX(Forecasts!$X$153:$AD$164,MATCH($B15,Forecasts!$B$153:$B$164,0),MATCH($C15,Forecasts!$X$151:$AD$151,0))</f>
        <v>89.570326826237249</v>
      </c>
      <c r="M15" s="117">
        <f>INDEX(Forecasts!$X$171:$AD$182,MATCH($B15,Forecasts!$B$171:$B$182,0),MATCH($C15,Forecasts!$X$169:$AD$169,0))</f>
        <v>1780.0601396876652</v>
      </c>
      <c r="N15" s="120">
        <f>INDEX(Forecasts!$X$207:$AD$218,MATCH($B15,Forecasts!$B$207:$B$218,0),MATCH($C15,Forecasts!$X$205:$AD$205,0))</f>
        <v>1.6489704354097375E-4</v>
      </c>
    </row>
    <row r="16" spans="1:14">
      <c r="A16" s="15" t="str">
        <f t="shared" si="0"/>
        <v>NWT24</v>
      </c>
      <c r="B16" s="15" t="s">
        <v>20</v>
      </c>
      <c r="C16" s="15" t="s">
        <v>17</v>
      </c>
      <c r="D16" s="117">
        <f>INDEX(Forecasts!$X$9:$AD$20,MATCH($B16,Forecasts!$B$9:$B$20,0),MATCH($C16,Forecasts!$X$7:$AD$7,0))</f>
        <v>3406724.9107142859</v>
      </c>
      <c r="E16" s="117">
        <f>INDEX(Forecasts!$X$27:$AD$38,MATCH($B16,Forecasts!$B$27:$B$38,0),MATCH($C16,Forecasts!$X$25:$AD$25,0))</f>
        <v>78164.319586543628</v>
      </c>
      <c r="F16" s="117">
        <f>INDEX(Forecasts!$X$45:$AD$56,MATCH($B16,Forecasts!$B$45:$B$56,0),MATCH($C16,Forecasts!$X$43:$AD$43,0))</f>
        <v>555813.87780562916</v>
      </c>
      <c r="G16" s="117">
        <f>INDEX(Forecasts!$X$63:$AD$74,MATCH($B16,Forecasts!$B$63:$B$74,0),MATCH($C16,Forecasts!$X$61:$AD$61,0))</f>
        <v>201.74614203635201</v>
      </c>
      <c r="H16" s="117">
        <f>INDEX(Forecasts!$X$81:$AD$92,MATCH($B16,Forecasts!$B$81:$B$92,0),MATCH($C16,Forecasts!$X$79:$AD$79,0))</f>
        <v>43.584143362782761</v>
      </c>
      <c r="I16" s="118">
        <f>INDEX(Forecasts!$X$99:$AD$110,MATCH($B16,Forecasts!$B$99:$B$110,0),MATCH($C16,Forecasts!$X$97:$AD$97,0))</f>
        <v>1.1060576664788</v>
      </c>
      <c r="J16" s="119">
        <f>INDEX(Forecasts!$X$117:$AD$128,MATCH($B16,Forecasts!$B$117:$B$128,0),MATCH($C16,Forecasts!$X$115:$AD$115,0))</f>
        <v>1.4210332496763975</v>
      </c>
      <c r="K16" s="119">
        <f>INDEX(Forecasts!$X$135:$AD$146,MATCH($B16,Forecasts!$B$135:$B$146,0),MATCH($C16,Forecasts!$X$133:$AD$133,0))</f>
        <v>45.452943070143789</v>
      </c>
      <c r="L16" s="119">
        <f>INDEX(Forecasts!$X$153:$AD$164,MATCH($B16,Forecasts!$B$153:$B$164,0),MATCH($C16,Forecasts!$X$151:$AD$151,0))</f>
        <v>89.570326826237249</v>
      </c>
      <c r="M16" s="117">
        <f>INDEX(Forecasts!$X$171:$AD$182,MATCH($B16,Forecasts!$B$171:$B$182,0),MATCH($C16,Forecasts!$X$169:$AD$169,0))</f>
        <v>1780.0601396876652</v>
      </c>
      <c r="N16" s="120">
        <f>INDEX(Forecasts!$X$207:$AD$218,MATCH($B16,Forecasts!$B$207:$B$218,0),MATCH($C16,Forecasts!$X$205:$AD$205,0))</f>
        <v>1.6408721415748088E-4</v>
      </c>
    </row>
    <row r="17" spans="1:14">
      <c r="A17" s="15" t="str">
        <f t="shared" si="0"/>
        <v>NWT25</v>
      </c>
      <c r="B17" s="15" t="s">
        <v>20</v>
      </c>
      <c r="C17" s="15" t="s">
        <v>18</v>
      </c>
      <c r="D17" s="117">
        <f>INDEX(Forecasts!$X$9:$AD$20,MATCH($B17,Forecasts!$B$9:$B$20,0),MATCH($C17,Forecasts!$X$7:$AD$7,0))</f>
        <v>3423455.75</v>
      </c>
      <c r="E17" s="117">
        <f>INDEX(Forecasts!$X$27:$AD$38,MATCH($B17,Forecasts!$B$27:$B$38,0),MATCH($C17,Forecasts!$X$25:$AD$25,0))</f>
        <v>78288.228777690005</v>
      </c>
      <c r="F17" s="117">
        <f>INDEX(Forecasts!$X$45:$AD$56,MATCH($B17,Forecasts!$B$45:$B$56,0),MATCH($C17,Forecasts!$X$43:$AD$43,0))</f>
        <v>558424.14053433831</v>
      </c>
      <c r="G17" s="117">
        <f>INDEX(Forecasts!$X$63:$AD$74,MATCH($B17,Forecasts!$B$63:$B$74,0),MATCH($C17,Forecasts!$X$61:$AD$61,0))</f>
        <v>205.07856012146701</v>
      </c>
      <c r="H17" s="117">
        <f>INDEX(Forecasts!$X$81:$AD$92,MATCH($B17,Forecasts!$B$81:$B$92,0),MATCH($C17,Forecasts!$X$79:$AD$79,0))</f>
        <v>43.728869632768991</v>
      </c>
      <c r="I17" s="118">
        <f>INDEX(Forecasts!$X$99:$AD$110,MATCH($B17,Forecasts!$B$99:$B$110,0),MATCH($C17,Forecasts!$X$97:$AD$97,0))</f>
        <v>1.1060576664788</v>
      </c>
      <c r="J17" s="119">
        <f>INDEX(Forecasts!$X$117:$AD$128,MATCH($B17,Forecasts!$B$117:$B$128,0),MATCH($C17,Forecasts!$X$115:$AD$115,0))</f>
        <v>1.4210332496763975</v>
      </c>
      <c r="K17" s="119">
        <f>INDEX(Forecasts!$X$135:$AD$146,MATCH($B17,Forecasts!$B$135:$B$146,0),MATCH($C17,Forecasts!$X$133:$AD$133,0))</f>
        <v>45.452943070143789</v>
      </c>
      <c r="L17" s="119">
        <f>INDEX(Forecasts!$X$153:$AD$164,MATCH($B17,Forecasts!$B$153:$B$164,0),MATCH($C17,Forecasts!$X$151:$AD$151,0))</f>
        <v>89.570326826237249</v>
      </c>
      <c r="M17" s="117">
        <f>INDEX(Forecasts!$X$171:$AD$182,MATCH($B17,Forecasts!$B$171:$B$182,0),MATCH($C17,Forecasts!$X$169:$AD$169,0))</f>
        <v>1780.0601396876652</v>
      </c>
      <c r="N17" s="120">
        <f>INDEX(Forecasts!$X$207:$AD$218,MATCH($B17,Forecasts!$B$207:$B$218,0),MATCH($C17,Forecasts!$X$205:$AD$205,0))</f>
        <v>1.6328530024084582E-4</v>
      </c>
    </row>
    <row r="18" spans="1:14">
      <c r="A18" s="15" t="str">
        <f t="shared" si="0"/>
        <v>SRN21</v>
      </c>
      <c r="B18" s="15" t="s">
        <v>21</v>
      </c>
      <c r="C18" s="15" t="s">
        <v>14</v>
      </c>
      <c r="D18" s="117">
        <f>INDEX(Forecasts!$X$9:$AD$20,MATCH($B18,Forecasts!$B$9:$B$20,0),MATCH($C18,Forecasts!$X$7:$AD$7,0))</f>
        <v>2013577.8275421292</v>
      </c>
      <c r="E18" s="117">
        <f>INDEX(Forecasts!$X$27:$AD$38,MATCH($B18,Forecasts!$B$27:$B$38,0),MATCH($C18,Forecasts!$X$25:$AD$25,0))</f>
        <v>39864.077142857139</v>
      </c>
      <c r="F18" s="117">
        <f>INDEX(Forecasts!$X$45:$AD$56,MATCH($B18,Forecasts!$B$45:$B$56,0),MATCH($C18,Forecasts!$X$43:$AD$43,0))</f>
        <v>311942.6050103493</v>
      </c>
      <c r="G18" s="117">
        <f>INDEX(Forecasts!$X$63:$AD$74,MATCH($B18,Forecasts!$B$63:$B$74,0),MATCH($C18,Forecasts!$X$61:$AD$61,0))</f>
        <v>124.5</v>
      </c>
      <c r="H18" s="117">
        <f>INDEX(Forecasts!$X$81:$AD$92,MATCH($B18,Forecasts!$B$81:$B$92,0),MATCH($C18,Forecasts!$X$79:$AD$79,0))</f>
        <v>50.511085966602465</v>
      </c>
      <c r="I18" s="118">
        <f>INDEX(Forecasts!$X$99:$AD$110,MATCH($B18,Forecasts!$B$99:$B$110,0),MATCH($C18,Forecasts!$X$97:$AD$97,0))</f>
        <v>3.1611201467463208</v>
      </c>
      <c r="J18" s="119">
        <f>INDEX(Forecasts!$X$117:$AD$128,MATCH($B18,Forecasts!$B$117:$B$128,0),MATCH($C18,Forecasts!$X$115:$AD$115,0))</f>
        <v>2.5693239281017344</v>
      </c>
      <c r="K18" s="119">
        <f>INDEX(Forecasts!$X$135:$AD$146,MATCH($B18,Forecasts!$B$135:$B$146,0),MATCH($C18,Forecasts!$X$133:$AD$133,0))</f>
        <v>14.876343855834968</v>
      </c>
      <c r="L18" s="119">
        <f>INDEX(Forecasts!$X$153:$AD$164,MATCH($B18,Forecasts!$B$153:$B$164,0),MATCH($C18,Forecasts!$X$151:$AD$151,0))</f>
        <v>82.625810889280402</v>
      </c>
      <c r="M18" s="117">
        <f>INDEX(Forecasts!$X$171:$AD$182,MATCH($B18,Forecasts!$B$171:$B$182,0),MATCH($C18,Forecasts!$X$169:$AD$169,0))</f>
        <v>1465.4732229630533</v>
      </c>
      <c r="N18" s="120">
        <f>INDEX(Forecasts!$X$207:$AD$218,MATCH($B18,Forecasts!$B$207:$B$218,0),MATCH($C18,Forecasts!$X$205:$AD$205,0))</f>
        <v>1.8126937782461417E-4</v>
      </c>
    </row>
    <row r="19" spans="1:14">
      <c r="A19" s="15" t="str">
        <f t="shared" si="0"/>
        <v>SRN22</v>
      </c>
      <c r="B19" s="15" t="s">
        <v>21</v>
      </c>
      <c r="C19" s="15" t="s">
        <v>15</v>
      </c>
      <c r="D19" s="117">
        <f>INDEX(Forecasts!$X$9:$AD$20,MATCH($B19,Forecasts!$B$9:$B$20,0),MATCH($C19,Forecasts!$X$7:$AD$7,0))</f>
        <v>2026366.4844644221</v>
      </c>
      <c r="E19" s="117">
        <f>INDEX(Forecasts!$X$27:$AD$38,MATCH($B19,Forecasts!$B$27:$B$38,0),MATCH($C19,Forecasts!$X$25:$AD$25,0))</f>
        <v>39957.353571428568</v>
      </c>
      <c r="F19" s="117">
        <f>INDEX(Forecasts!$X$45:$AD$56,MATCH($B19,Forecasts!$B$45:$B$56,0),MATCH($C19,Forecasts!$X$43:$AD$43,0))</f>
        <v>316560.77937770326</v>
      </c>
      <c r="G19" s="117">
        <f>INDEX(Forecasts!$X$63:$AD$74,MATCH($B19,Forecasts!$B$63:$B$74,0),MATCH($C19,Forecasts!$X$61:$AD$61,0))</f>
        <v>125.6</v>
      </c>
      <c r="H19" s="117">
        <f>INDEX(Forecasts!$X$81:$AD$92,MATCH($B19,Forecasts!$B$81:$B$92,0),MATCH($C19,Forecasts!$X$79:$AD$79,0))</f>
        <v>50.713230565734257</v>
      </c>
      <c r="I19" s="118">
        <f>INDEX(Forecasts!$X$99:$AD$110,MATCH($B19,Forecasts!$B$99:$B$110,0),MATCH($C19,Forecasts!$X$97:$AD$97,0))</f>
        <v>3.1611201467463208</v>
      </c>
      <c r="J19" s="119">
        <f>INDEX(Forecasts!$X$117:$AD$128,MATCH($B19,Forecasts!$B$117:$B$128,0),MATCH($C19,Forecasts!$X$115:$AD$115,0))</f>
        <v>2.5693239281017344</v>
      </c>
      <c r="K19" s="119">
        <f>INDEX(Forecasts!$X$135:$AD$146,MATCH($B19,Forecasts!$B$135:$B$146,0),MATCH($C19,Forecasts!$X$133:$AD$133,0))</f>
        <v>14.876343855834968</v>
      </c>
      <c r="L19" s="119">
        <f>INDEX(Forecasts!$X$153:$AD$164,MATCH($B19,Forecasts!$B$153:$B$164,0),MATCH($C19,Forecasts!$X$151:$AD$151,0))</f>
        <v>82.625810889280402</v>
      </c>
      <c r="M19" s="117">
        <f>INDEX(Forecasts!$X$171:$AD$182,MATCH($B19,Forecasts!$B$171:$B$182,0),MATCH($C19,Forecasts!$X$169:$AD$169,0))</f>
        <v>1465.4732229630533</v>
      </c>
      <c r="N19" s="120">
        <f>INDEX(Forecasts!$X$207:$AD$218,MATCH($B19,Forecasts!$B$207:$B$218,0),MATCH($C19,Forecasts!$X$205:$AD$205,0))</f>
        <v>1.8012536369820149E-4</v>
      </c>
    </row>
    <row r="20" spans="1:14">
      <c r="A20" s="15" t="str">
        <f t="shared" si="0"/>
        <v>SRN23</v>
      </c>
      <c r="B20" s="15" t="s">
        <v>21</v>
      </c>
      <c r="C20" s="15" t="s">
        <v>16</v>
      </c>
      <c r="D20" s="117">
        <f>INDEX(Forecasts!$X$9:$AD$20,MATCH($B20,Forecasts!$B$9:$B$20,0),MATCH($C20,Forecasts!$X$7:$AD$7,0))</f>
        <v>2039155.1413867152</v>
      </c>
      <c r="E20" s="117">
        <f>INDEX(Forecasts!$X$27:$AD$38,MATCH($B20,Forecasts!$B$27:$B$38,0),MATCH($C20,Forecasts!$X$25:$AD$25,0))</f>
        <v>40050.629999999997</v>
      </c>
      <c r="F20" s="117">
        <f>INDEX(Forecasts!$X$45:$AD$56,MATCH($B20,Forecasts!$B$45:$B$56,0),MATCH($C20,Forecasts!$X$43:$AD$43,0))</f>
        <v>321178.95374505722</v>
      </c>
      <c r="G20" s="117">
        <f>INDEX(Forecasts!$X$63:$AD$74,MATCH($B20,Forecasts!$B$63:$B$74,0),MATCH($C20,Forecasts!$X$61:$AD$61,0))</f>
        <v>126.5</v>
      </c>
      <c r="H20" s="117">
        <f>INDEX(Forecasts!$X$81:$AD$92,MATCH($B20,Forecasts!$B$81:$B$92,0),MATCH($C20,Forecasts!$X$79:$AD$79,0))</f>
        <v>50.914433590350896</v>
      </c>
      <c r="I20" s="118">
        <f>INDEX(Forecasts!$X$99:$AD$110,MATCH($B20,Forecasts!$B$99:$B$110,0),MATCH($C20,Forecasts!$X$97:$AD$97,0))</f>
        <v>3.1611201467463208</v>
      </c>
      <c r="J20" s="119">
        <f>INDEX(Forecasts!$X$117:$AD$128,MATCH($B20,Forecasts!$B$117:$B$128,0),MATCH($C20,Forecasts!$X$115:$AD$115,0))</f>
        <v>2.5693239281017344</v>
      </c>
      <c r="K20" s="119">
        <f>INDEX(Forecasts!$X$135:$AD$146,MATCH($B20,Forecasts!$B$135:$B$146,0),MATCH($C20,Forecasts!$X$133:$AD$133,0))</f>
        <v>14.876343855834968</v>
      </c>
      <c r="L20" s="119">
        <f>INDEX(Forecasts!$X$153:$AD$164,MATCH($B20,Forecasts!$B$153:$B$164,0),MATCH($C20,Forecasts!$X$151:$AD$151,0))</f>
        <v>82.625810889280402</v>
      </c>
      <c r="M20" s="117">
        <f>INDEX(Forecasts!$X$171:$AD$182,MATCH($B20,Forecasts!$B$171:$B$182,0),MATCH($C20,Forecasts!$X$169:$AD$169,0))</f>
        <v>1465.4732229630533</v>
      </c>
      <c r="N20" s="120">
        <f>INDEX(Forecasts!$X$207:$AD$218,MATCH($B20,Forecasts!$B$207:$B$218,0),MATCH($C20,Forecasts!$X$205:$AD$205,0))</f>
        <v>1.7899569904807926E-4</v>
      </c>
    </row>
    <row r="21" spans="1:14">
      <c r="A21" s="15" t="str">
        <f t="shared" si="0"/>
        <v>SRN24</v>
      </c>
      <c r="B21" s="15" t="s">
        <v>21</v>
      </c>
      <c r="C21" s="15" t="s">
        <v>17</v>
      </c>
      <c r="D21" s="117">
        <f>INDEX(Forecasts!$X$9:$AD$20,MATCH($B21,Forecasts!$B$9:$B$20,0),MATCH($C21,Forecasts!$X$7:$AD$7,0))</f>
        <v>2051943.7983090081</v>
      </c>
      <c r="E21" s="117">
        <f>INDEX(Forecasts!$X$27:$AD$38,MATCH($B21,Forecasts!$B$27:$B$38,0),MATCH($C21,Forecasts!$X$25:$AD$25,0))</f>
        <v>40143.906428571427</v>
      </c>
      <c r="F21" s="117">
        <f>INDEX(Forecasts!$X$45:$AD$56,MATCH($B21,Forecasts!$B$45:$B$56,0),MATCH($C21,Forecasts!$X$43:$AD$43,0))</f>
        <v>325797.12811241118</v>
      </c>
      <c r="G21" s="117">
        <f>INDEX(Forecasts!$X$63:$AD$74,MATCH($B21,Forecasts!$B$63:$B$74,0),MATCH($C21,Forecasts!$X$61:$AD$61,0))</f>
        <v>127.7</v>
      </c>
      <c r="H21" s="117">
        <f>INDEX(Forecasts!$X$81:$AD$92,MATCH($B21,Forecasts!$B$81:$B$92,0),MATCH($C21,Forecasts!$X$79:$AD$79,0))</f>
        <v>51.114701603842626</v>
      </c>
      <c r="I21" s="118">
        <f>INDEX(Forecasts!$X$99:$AD$110,MATCH($B21,Forecasts!$B$99:$B$110,0),MATCH($C21,Forecasts!$X$97:$AD$97,0))</f>
        <v>3.1611201467463208</v>
      </c>
      <c r="J21" s="119">
        <f>INDEX(Forecasts!$X$117:$AD$128,MATCH($B21,Forecasts!$B$117:$B$128,0),MATCH($C21,Forecasts!$X$115:$AD$115,0))</f>
        <v>2.5693239281017344</v>
      </c>
      <c r="K21" s="119">
        <f>INDEX(Forecasts!$X$135:$AD$146,MATCH($B21,Forecasts!$B$135:$B$146,0),MATCH($C21,Forecasts!$X$133:$AD$133,0))</f>
        <v>14.876343855834968</v>
      </c>
      <c r="L21" s="119">
        <f>INDEX(Forecasts!$X$153:$AD$164,MATCH($B21,Forecasts!$B$153:$B$164,0),MATCH($C21,Forecasts!$X$151:$AD$151,0))</f>
        <v>82.625810889280402</v>
      </c>
      <c r="M21" s="117">
        <f>INDEX(Forecasts!$X$171:$AD$182,MATCH($B21,Forecasts!$B$171:$B$182,0),MATCH($C21,Forecasts!$X$169:$AD$169,0))</f>
        <v>1465.4732229630533</v>
      </c>
      <c r="N21" s="120">
        <f>INDEX(Forecasts!$X$207:$AD$218,MATCH($B21,Forecasts!$B$207:$B$218,0),MATCH($C21,Forecasts!$X$205:$AD$205,0))</f>
        <v>1.7788011557665168E-4</v>
      </c>
    </row>
    <row r="22" spans="1:14">
      <c r="A22" s="15" t="str">
        <f t="shared" si="0"/>
        <v>SRN25</v>
      </c>
      <c r="B22" s="15" t="s">
        <v>21</v>
      </c>
      <c r="C22" s="15" t="s">
        <v>18</v>
      </c>
      <c r="D22" s="117">
        <f>INDEX(Forecasts!$X$9:$AD$20,MATCH($B22,Forecasts!$B$9:$B$20,0),MATCH($C22,Forecasts!$X$7:$AD$7,0))</f>
        <v>2064732.455231301</v>
      </c>
      <c r="E22" s="117">
        <f>INDEX(Forecasts!$X$27:$AD$38,MATCH($B22,Forecasts!$B$27:$B$38,0),MATCH($C22,Forecasts!$X$25:$AD$25,0))</f>
        <v>40237.182857142849</v>
      </c>
      <c r="F22" s="117">
        <f>INDEX(Forecasts!$X$45:$AD$56,MATCH($B22,Forecasts!$B$45:$B$56,0),MATCH($C22,Forecasts!$X$43:$AD$43,0))</f>
        <v>330415.30247976515</v>
      </c>
      <c r="G22" s="117">
        <f>INDEX(Forecasts!$X$63:$AD$74,MATCH($B22,Forecasts!$B$63:$B$74,0),MATCH($C22,Forecasts!$X$61:$AD$61,0))</f>
        <v>129.1</v>
      </c>
      <c r="H22" s="117">
        <f>INDEX(Forecasts!$X$81:$AD$92,MATCH($B22,Forecasts!$B$81:$B$92,0),MATCH($C22,Forecasts!$X$79:$AD$79,0))</f>
        <v>51.314041108739616</v>
      </c>
      <c r="I22" s="118">
        <f>INDEX(Forecasts!$X$99:$AD$110,MATCH($B22,Forecasts!$B$99:$B$110,0),MATCH($C22,Forecasts!$X$97:$AD$97,0))</f>
        <v>3.1611201467463208</v>
      </c>
      <c r="J22" s="119">
        <f>INDEX(Forecasts!$X$117:$AD$128,MATCH($B22,Forecasts!$B$117:$B$128,0),MATCH($C22,Forecasts!$X$115:$AD$115,0))</f>
        <v>2.5693239281017344</v>
      </c>
      <c r="K22" s="119">
        <f>INDEX(Forecasts!$X$135:$AD$146,MATCH($B22,Forecasts!$B$135:$B$146,0),MATCH($C22,Forecasts!$X$133:$AD$133,0))</f>
        <v>14.876343855834968</v>
      </c>
      <c r="L22" s="119">
        <f>INDEX(Forecasts!$X$153:$AD$164,MATCH($B22,Forecasts!$B$153:$B$164,0),MATCH($C22,Forecasts!$X$151:$AD$151,0))</f>
        <v>82.625810889280402</v>
      </c>
      <c r="M22" s="117">
        <f>INDEX(Forecasts!$X$171:$AD$182,MATCH($B22,Forecasts!$B$171:$B$182,0),MATCH($C22,Forecasts!$X$169:$AD$169,0))</f>
        <v>1465.4732229630533</v>
      </c>
      <c r="N22" s="120">
        <f>INDEX(Forecasts!$X$207:$AD$218,MATCH($B22,Forecasts!$B$207:$B$218,0),MATCH($C22,Forecasts!$X$205:$AD$205,0))</f>
        <v>1.7532537888035815E-4</v>
      </c>
    </row>
    <row r="23" spans="1:14">
      <c r="A23" s="15" t="str">
        <f t="shared" ref="A23:A27" si="1">B23&amp;RIGHT(C23,2)</f>
        <v>SVH21</v>
      </c>
      <c r="B23" s="15" t="s">
        <v>67</v>
      </c>
      <c r="C23" s="15" t="s">
        <v>14</v>
      </c>
      <c r="D23" s="117">
        <f>INDEX(Forecasts!$X$9:$AD$20,MATCH($B23,Forecasts!$B$9:$B$20,0),MATCH($C23,Forecasts!$X$7:$AD$7,0))</f>
        <v>4205001.7857142854</v>
      </c>
      <c r="E23" s="117">
        <f>INDEX(Forecasts!$X$27:$AD$38,MATCH($B23,Forecasts!$B$27:$B$38,0),MATCH($C23,Forecasts!$X$25:$AD$25,0))</f>
        <v>94738.266457465157</v>
      </c>
      <c r="F23" s="117">
        <f>INDEX(Forecasts!$X$45:$AD$56,MATCH($B23,Forecasts!$B$45:$B$56,0),MATCH($C23,Forecasts!$X$43:$AD$43,0))</f>
        <v>621530.56982544926</v>
      </c>
      <c r="G23" s="117">
        <f>INDEX(Forecasts!$X$63:$AD$74,MATCH($B23,Forecasts!$B$63:$B$74,0),MATCH($C23,Forecasts!$X$61:$AD$61,0))</f>
        <v>238.14250322381685</v>
      </c>
      <c r="H23" s="117">
        <f>INDEX(Forecasts!$X$81:$AD$92,MATCH($B23,Forecasts!$B$81:$B$92,0),MATCH($C23,Forecasts!$X$79:$AD$79,0))</f>
        <v>44.38546263248562</v>
      </c>
      <c r="I23" s="118">
        <f>INDEX(Forecasts!$X$99:$AD$110,MATCH($B23,Forecasts!$B$99:$B$110,0),MATCH($C23,Forecasts!$X$97:$AD$97,0))</f>
        <v>1.2151460102135938</v>
      </c>
      <c r="J23" s="119">
        <f>INDEX(Forecasts!$X$117:$AD$128,MATCH($B23,Forecasts!$B$117:$B$128,0),MATCH($C23,Forecasts!$X$115:$AD$115,0))</f>
        <v>2.494793415069978</v>
      </c>
      <c r="K23" s="119">
        <f>INDEX(Forecasts!$X$135:$AD$146,MATCH($B23,Forecasts!$B$135:$B$146,0),MATCH($C23,Forecasts!$X$133:$AD$133,0))</f>
        <v>46.342652136321746</v>
      </c>
      <c r="L23" s="119">
        <f>INDEX(Forecasts!$X$153:$AD$164,MATCH($B23,Forecasts!$B$153:$B$164,0),MATCH($C23,Forecasts!$X$151:$AD$151,0))</f>
        <v>82.493446792535181</v>
      </c>
      <c r="M23" s="117">
        <f>INDEX(Forecasts!$X$171:$AD$182,MATCH($B23,Forecasts!$B$171:$B$182,0),MATCH($C23,Forecasts!$X$169:$AD$169,0))</f>
        <v>1994.5952918895093</v>
      </c>
      <c r="N23" s="120">
        <f>INDEX(Forecasts!$X$207:$AD$218,MATCH($B23,Forecasts!$B$207:$B$218,0),MATCH($C23,Forecasts!$X$205:$AD$205,0))</f>
        <v>2.3900108756536116E-4</v>
      </c>
    </row>
    <row r="24" spans="1:14">
      <c r="A24" s="15" t="str">
        <f t="shared" si="1"/>
        <v>SVH22</v>
      </c>
      <c r="B24" s="15" t="s">
        <v>67</v>
      </c>
      <c r="C24" s="15" t="s">
        <v>15</v>
      </c>
      <c r="D24" s="117">
        <f>INDEX(Forecasts!$X$9:$AD$20,MATCH($B24,Forecasts!$B$9:$B$20,0),MATCH($C24,Forecasts!$X$7:$AD$7,0))</f>
        <v>4236630.75</v>
      </c>
      <c r="E24" s="117">
        <f>INDEX(Forecasts!$X$27:$AD$38,MATCH($B24,Forecasts!$B$27:$B$38,0),MATCH($C24,Forecasts!$X$25:$AD$25,0))</f>
        <v>94988.591532913721</v>
      </c>
      <c r="F24" s="117">
        <f>INDEX(Forecasts!$X$45:$AD$56,MATCH($B24,Forecasts!$B$45:$B$56,0),MATCH($C24,Forecasts!$X$43:$AD$43,0))</f>
        <v>623531.53907857754</v>
      </c>
      <c r="G24" s="117">
        <f>INDEX(Forecasts!$X$63:$AD$74,MATCH($B24,Forecasts!$B$63:$B$74,0),MATCH($C24,Forecasts!$X$61:$AD$61,0))</f>
        <v>238.91176129610227</v>
      </c>
      <c r="H24" s="117">
        <f>INDEX(Forecasts!$X$81:$AD$92,MATCH($B24,Forecasts!$B$81:$B$92,0),MATCH($C24,Forecasts!$X$79:$AD$79,0))</f>
        <v>44.601469309417013</v>
      </c>
      <c r="I24" s="118">
        <f>INDEX(Forecasts!$X$99:$AD$110,MATCH($B24,Forecasts!$B$99:$B$110,0),MATCH($C24,Forecasts!$X$97:$AD$97,0))</f>
        <v>1.2151460102135938</v>
      </c>
      <c r="J24" s="119">
        <f>INDEX(Forecasts!$X$117:$AD$128,MATCH($B24,Forecasts!$B$117:$B$128,0),MATCH($C24,Forecasts!$X$115:$AD$115,0))</f>
        <v>2.494793415069978</v>
      </c>
      <c r="K24" s="119">
        <f>INDEX(Forecasts!$X$135:$AD$146,MATCH($B24,Forecasts!$B$135:$B$146,0),MATCH($C24,Forecasts!$X$133:$AD$133,0))</f>
        <v>46.342652136321746</v>
      </c>
      <c r="L24" s="119">
        <f>INDEX(Forecasts!$X$153:$AD$164,MATCH($B24,Forecasts!$B$153:$B$164,0),MATCH($C24,Forecasts!$X$151:$AD$151,0))</f>
        <v>82.493446792535181</v>
      </c>
      <c r="M24" s="117">
        <f>INDEX(Forecasts!$X$171:$AD$182,MATCH($B24,Forecasts!$B$171:$B$182,0),MATCH($C24,Forecasts!$X$169:$AD$169,0))</f>
        <v>1994.5952918895093</v>
      </c>
      <c r="N24" s="120">
        <f>INDEX(Forecasts!$X$207:$AD$218,MATCH($B24,Forecasts!$B$207:$B$218,0),MATCH($C24,Forecasts!$X$205:$AD$205,0))</f>
        <v>2.3721680252639435E-4</v>
      </c>
    </row>
    <row r="25" spans="1:14">
      <c r="A25" s="15" t="str">
        <f t="shared" si="1"/>
        <v>SVH23</v>
      </c>
      <c r="B25" s="15" t="s">
        <v>67</v>
      </c>
      <c r="C25" s="15" t="s">
        <v>16</v>
      </c>
      <c r="D25" s="117">
        <f>INDEX(Forecasts!$X$9:$AD$20,MATCH($B25,Forecasts!$B$9:$B$20,0),MATCH($C25,Forecasts!$X$7:$AD$7,0))</f>
        <v>4268259.7142857146</v>
      </c>
      <c r="E25" s="117">
        <f>INDEX(Forecasts!$X$27:$AD$38,MATCH($B25,Forecasts!$B$27:$B$38,0),MATCH($C25,Forecasts!$X$25:$AD$25,0))</f>
        <v>95238.916608362299</v>
      </c>
      <c r="F25" s="117">
        <f>INDEX(Forecasts!$X$45:$AD$56,MATCH($B25,Forecasts!$B$45:$B$56,0),MATCH($C25,Forecasts!$X$43:$AD$43,0))</f>
        <v>625532.50833170582</v>
      </c>
      <c r="G25" s="117">
        <f>INDEX(Forecasts!$X$63:$AD$74,MATCH($B25,Forecasts!$B$63:$B$74,0),MATCH($C25,Forecasts!$X$61:$AD$61,0))</f>
        <v>239.95180506336101</v>
      </c>
      <c r="H25" s="117">
        <f>INDEX(Forecasts!$X$81:$AD$92,MATCH($B25,Forecasts!$B$81:$B$92,0),MATCH($C25,Forecasts!$X$79:$AD$79,0))</f>
        <v>44.816340486499683</v>
      </c>
      <c r="I25" s="118">
        <f>INDEX(Forecasts!$X$99:$AD$110,MATCH($B25,Forecasts!$B$99:$B$110,0),MATCH($C25,Forecasts!$X$97:$AD$97,0))</f>
        <v>1.2151460102135938</v>
      </c>
      <c r="J25" s="119">
        <f>INDEX(Forecasts!$X$117:$AD$128,MATCH($B25,Forecasts!$B$117:$B$128,0),MATCH($C25,Forecasts!$X$115:$AD$115,0))</f>
        <v>2.494793415069978</v>
      </c>
      <c r="K25" s="119">
        <f>INDEX(Forecasts!$X$135:$AD$146,MATCH($B25,Forecasts!$B$135:$B$146,0),MATCH($C25,Forecasts!$X$133:$AD$133,0))</f>
        <v>46.342652136321746</v>
      </c>
      <c r="L25" s="119">
        <f>INDEX(Forecasts!$X$153:$AD$164,MATCH($B25,Forecasts!$B$153:$B$164,0),MATCH($C25,Forecasts!$X$151:$AD$151,0))</f>
        <v>82.493446792535181</v>
      </c>
      <c r="M25" s="117">
        <f>INDEX(Forecasts!$X$171:$AD$182,MATCH($B25,Forecasts!$B$171:$B$182,0),MATCH($C25,Forecasts!$X$169:$AD$169,0))</f>
        <v>1994.5952918895093</v>
      </c>
      <c r="N25" s="120">
        <f>INDEX(Forecasts!$X$207:$AD$218,MATCH($B25,Forecasts!$B$207:$B$218,0),MATCH($C25,Forecasts!$X$205:$AD$205,0))</f>
        <v>2.3499038651349973E-4</v>
      </c>
    </row>
    <row r="26" spans="1:14">
      <c r="A26" s="15" t="str">
        <f t="shared" si="1"/>
        <v>SVH24</v>
      </c>
      <c r="B26" s="15" t="s">
        <v>67</v>
      </c>
      <c r="C26" s="15" t="s">
        <v>17</v>
      </c>
      <c r="D26" s="117">
        <f>INDEX(Forecasts!$X$9:$AD$20,MATCH($B26,Forecasts!$B$9:$B$20,0),MATCH($C26,Forecasts!$X$7:$AD$7,0))</f>
        <v>4299888.6785714291</v>
      </c>
      <c r="E26" s="117">
        <f>INDEX(Forecasts!$X$27:$AD$38,MATCH($B26,Forecasts!$B$27:$B$38,0),MATCH($C26,Forecasts!$X$25:$AD$25,0))</f>
        <v>95489.241683810862</v>
      </c>
      <c r="F26" s="117">
        <f>INDEX(Forecasts!$X$45:$AD$56,MATCH($B26,Forecasts!$B$45:$B$56,0),MATCH($C26,Forecasts!$X$43:$AD$43,0))</f>
        <v>627533.47758483409</v>
      </c>
      <c r="G26" s="117">
        <f>INDEX(Forecasts!$X$63:$AD$74,MATCH($B26,Forecasts!$B$63:$B$74,0),MATCH($C26,Forecasts!$X$61:$AD$61,0))</f>
        <v>240.6098490123382</v>
      </c>
      <c r="H26" s="117">
        <f>INDEX(Forecasts!$X$81:$AD$92,MATCH($B26,Forecasts!$B$81:$B$92,0),MATCH($C26,Forecasts!$X$79:$AD$79,0))</f>
        <v>45.030085093873225</v>
      </c>
      <c r="I26" s="118">
        <f>INDEX(Forecasts!$X$99:$AD$110,MATCH($B26,Forecasts!$B$99:$B$110,0),MATCH($C26,Forecasts!$X$97:$AD$97,0))</f>
        <v>1.2151460102135938</v>
      </c>
      <c r="J26" s="119">
        <f>INDEX(Forecasts!$X$117:$AD$128,MATCH($B26,Forecasts!$B$117:$B$128,0),MATCH($C26,Forecasts!$X$115:$AD$115,0))</f>
        <v>2.494793415069978</v>
      </c>
      <c r="K26" s="119">
        <f>INDEX(Forecasts!$X$135:$AD$146,MATCH($B26,Forecasts!$B$135:$B$146,0),MATCH($C26,Forecasts!$X$133:$AD$133,0))</f>
        <v>46.342652136321746</v>
      </c>
      <c r="L26" s="119">
        <f>INDEX(Forecasts!$X$153:$AD$164,MATCH($B26,Forecasts!$B$153:$B$164,0),MATCH($C26,Forecasts!$X$151:$AD$151,0))</f>
        <v>82.493446792535181</v>
      </c>
      <c r="M26" s="117">
        <f>INDEX(Forecasts!$X$171:$AD$182,MATCH($B26,Forecasts!$B$171:$B$182,0),MATCH($C26,Forecasts!$X$169:$AD$169,0))</f>
        <v>1994.5952918895093</v>
      </c>
      <c r="N26" s="120">
        <f>INDEX(Forecasts!$X$207:$AD$218,MATCH($B26,Forecasts!$B$207:$B$218,0),MATCH($C26,Forecasts!$X$205:$AD$205,0))</f>
        <v>2.3326185280062438E-4</v>
      </c>
    </row>
    <row r="27" spans="1:14">
      <c r="A27" s="15" t="str">
        <f t="shared" si="1"/>
        <v>SVH25</v>
      </c>
      <c r="B27" s="15" t="s">
        <v>67</v>
      </c>
      <c r="C27" s="15" t="s">
        <v>18</v>
      </c>
      <c r="D27" s="117">
        <f>INDEX(Forecasts!$X$9:$AD$20,MATCH($B27,Forecasts!$B$9:$B$20,0),MATCH($C27,Forecasts!$X$7:$AD$7,0))</f>
        <v>4331517.6428571427</v>
      </c>
      <c r="E27" s="117">
        <f>INDEX(Forecasts!$X$27:$AD$38,MATCH($B27,Forecasts!$B$27:$B$38,0),MATCH($C27,Forecasts!$X$25:$AD$25,0))</f>
        <v>95739.56675925944</v>
      </c>
      <c r="F27" s="117">
        <f>INDEX(Forecasts!$X$45:$AD$56,MATCH($B27,Forecasts!$B$45:$B$56,0),MATCH($C27,Forecasts!$X$43:$AD$43,0))</f>
        <v>629534.44683796237</v>
      </c>
      <c r="G27" s="117">
        <f>INDEX(Forecasts!$X$63:$AD$74,MATCH($B27,Forecasts!$B$63:$B$74,0),MATCH($C27,Forecasts!$X$61:$AD$61,0))</f>
        <v>241.67043933362919</v>
      </c>
      <c r="H27" s="117">
        <f>INDEX(Forecasts!$X$81:$AD$92,MATCH($B27,Forecasts!$B$81:$B$92,0),MATCH($C27,Forecasts!$X$79:$AD$79,0))</f>
        <v>45.24271196828056</v>
      </c>
      <c r="I27" s="118">
        <f>INDEX(Forecasts!$X$99:$AD$110,MATCH($B27,Forecasts!$B$99:$B$110,0),MATCH($C27,Forecasts!$X$97:$AD$97,0))</f>
        <v>1.2151460102135938</v>
      </c>
      <c r="J27" s="119">
        <f>INDEX(Forecasts!$X$117:$AD$128,MATCH($B27,Forecasts!$B$117:$B$128,0),MATCH($C27,Forecasts!$X$115:$AD$115,0))</f>
        <v>2.494793415069978</v>
      </c>
      <c r="K27" s="119">
        <f>INDEX(Forecasts!$X$135:$AD$146,MATCH($B27,Forecasts!$B$135:$B$146,0),MATCH($C27,Forecasts!$X$133:$AD$133,0))</f>
        <v>46.342652136321746</v>
      </c>
      <c r="L27" s="119">
        <f>INDEX(Forecasts!$X$153:$AD$164,MATCH($B27,Forecasts!$B$153:$B$164,0),MATCH($C27,Forecasts!$X$151:$AD$151,0))</f>
        <v>82.493446792535181</v>
      </c>
      <c r="M27" s="117">
        <f>INDEX(Forecasts!$X$171:$AD$182,MATCH($B27,Forecasts!$B$171:$B$182,0),MATCH($C27,Forecasts!$X$169:$AD$169,0))</f>
        <v>1994.5952918895093</v>
      </c>
      <c r="N27" s="120">
        <f>INDEX(Forecasts!$X$207:$AD$218,MATCH($B27,Forecasts!$B$207:$B$218,0),MATCH($C27,Forecasts!$X$205:$AD$205,0))</f>
        <v>2.2994250101750053E-4</v>
      </c>
    </row>
    <row r="28" spans="1:14">
      <c r="A28" s="15" t="str">
        <f t="shared" si="0"/>
        <v>SVT21</v>
      </c>
      <c r="B28" s="15" t="s">
        <v>22</v>
      </c>
      <c r="C28" s="15" t="s">
        <v>14</v>
      </c>
      <c r="D28" s="117">
        <f>INDEX(Forecasts!$X$9:$AD$20,MATCH($B28,Forecasts!$B$9:$B$20,0),MATCH($C28,Forecasts!$X$7:$AD$7,0))</f>
        <v>4205001.7857142854</v>
      </c>
      <c r="E28" s="117">
        <f>INDEX(Forecasts!$X$27:$AD$38,MATCH($B28,Forecasts!$B$27:$B$38,0),MATCH($C28,Forecasts!$X$25:$AD$25,0))</f>
        <v>94738.266457465157</v>
      </c>
      <c r="F28" s="117">
        <f>INDEX(Forecasts!$X$45:$AD$56,MATCH($B28,Forecasts!$B$45:$B$56,0),MATCH($C28,Forecasts!$X$43:$AD$43,0))</f>
        <v>621530.56982544926</v>
      </c>
      <c r="G28" s="117">
        <f>INDEX(Forecasts!$X$63:$AD$74,MATCH($B28,Forecasts!$B$63:$B$74,0),MATCH($C28,Forecasts!$X$61:$AD$61,0))</f>
        <v>0</v>
      </c>
      <c r="H28" s="117">
        <f>INDEX(Forecasts!$X$81:$AD$92,MATCH($B28,Forecasts!$B$81:$B$92,0),MATCH($C28,Forecasts!$X$79:$AD$79,0))</f>
        <v>44.38546263248562</v>
      </c>
      <c r="I28" s="118">
        <f>INDEX(Forecasts!$X$99:$AD$110,MATCH($B28,Forecasts!$B$99:$B$110,0),MATCH($C28,Forecasts!$X$97:$AD$97,0))</f>
        <v>1.2151460102135938</v>
      </c>
      <c r="J28" s="119">
        <f>INDEX(Forecasts!$X$117:$AD$128,MATCH($B28,Forecasts!$B$117:$B$128,0),MATCH($C28,Forecasts!$X$115:$AD$115,0))</f>
        <v>2.494793415069978</v>
      </c>
      <c r="K28" s="119">
        <f>INDEX(Forecasts!$X$135:$AD$146,MATCH($B28,Forecasts!$B$135:$B$146,0),MATCH($C28,Forecasts!$X$133:$AD$133,0))</f>
        <v>46.342652136321746</v>
      </c>
      <c r="L28" s="119">
        <f>INDEX(Forecasts!$X$153:$AD$164,MATCH($B28,Forecasts!$B$153:$B$164,0),MATCH($C28,Forecasts!$X$151:$AD$151,0))</f>
        <v>82.493446792535181</v>
      </c>
      <c r="M28" s="117">
        <f>INDEX(Forecasts!$X$171:$AD$182,MATCH($B28,Forecasts!$B$171:$B$182,0),MATCH($C28,Forecasts!$X$169:$AD$169,0))</f>
        <v>1994.5952918895093</v>
      </c>
      <c r="N28" s="120">
        <f>INDEX(Forecasts!$X$207:$AD$218,MATCH($B28,Forecasts!$B$207:$B$218,0),MATCH($C28,Forecasts!$X$205:$AD$205,0))</f>
        <v>2.3900108756536116E-4</v>
      </c>
    </row>
    <row r="29" spans="1:14">
      <c r="A29" s="15" t="str">
        <f t="shared" si="0"/>
        <v>SVT22</v>
      </c>
      <c r="B29" s="15" t="s">
        <v>22</v>
      </c>
      <c r="C29" s="15" t="s">
        <v>15</v>
      </c>
      <c r="D29" s="117">
        <f>INDEX(Forecasts!$X$9:$AD$20,MATCH($B29,Forecasts!$B$9:$B$20,0),MATCH($C29,Forecasts!$X$7:$AD$7,0))</f>
        <v>4236630.75</v>
      </c>
      <c r="E29" s="117">
        <f>INDEX(Forecasts!$X$27:$AD$38,MATCH($B29,Forecasts!$B$27:$B$38,0),MATCH($C29,Forecasts!$X$25:$AD$25,0))</f>
        <v>94988.591532913721</v>
      </c>
      <c r="F29" s="117">
        <f>INDEX(Forecasts!$X$45:$AD$56,MATCH($B29,Forecasts!$B$45:$B$56,0),MATCH($C29,Forecasts!$X$43:$AD$43,0))</f>
        <v>623531.53907857754</v>
      </c>
      <c r="G29" s="117">
        <f>INDEX(Forecasts!$X$63:$AD$74,MATCH($B29,Forecasts!$B$63:$B$74,0),MATCH($C29,Forecasts!$X$61:$AD$61,0))</f>
        <v>0</v>
      </c>
      <c r="H29" s="117">
        <f>INDEX(Forecasts!$X$81:$AD$92,MATCH($B29,Forecasts!$B$81:$B$92,0),MATCH($C29,Forecasts!$X$79:$AD$79,0))</f>
        <v>44.601469309417013</v>
      </c>
      <c r="I29" s="118">
        <f>INDEX(Forecasts!$X$99:$AD$110,MATCH($B29,Forecasts!$B$99:$B$110,0),MATCH($C29,Forecasts!$X$97:$AD$97,0))</f>
        <v>1.2151460102135938</v>
      </c>
      <c r="J29" s="119">
        <f>INDEX(Forecasts!$X$117:$AD$128,MATCH($B29,Forecasts!$B$117:$B$128,0),MATCH($C29,Forecasts!$X$115:$AD$115,0))</f>
        <v>2.494793415069978</v>
      </c>
      <c r="K29" s="119">
        <f>INDEX(Forecasts!$X$135:$AD$146,MATCH($B29,Forecasts!$B$135:$B$146,0),MATCH($C29,Forecasts!$X$133:$AD$133,0))</f>
        <v>46.342652136321746</v>
      </c>
      <c r="L29" s="119">
        <f>INDEX(Forecasts!$X$153:$AD$164,MATCH($B29,Forecasts!$B$153:$B$164,0),MATCH($C29,Forecasts!$X$151:$AD$151,0))</f>
        <v>82.493446792535181</v>
      </c>
      <c r="M29" s="117">
        <f>INDEX(Forecasts!$X$171:$AD$182,MATCH($B29,Forecasts!$B$171:$B$182,0),MATCH($C29,Forecasts!$X$169:$AD$169,0))</f>
        <v>1994.5952918895093</v>
      </c>
      <c r="N29" s="120">
        <f>INDEX(Forecasts!$X$207:$AD$218,MATCH($B29,Forecasts!$B$207:$B$218,0),MATCH($C29,Forecasts!$X$205:$AD$205,0))</f>
        <v>2.3721680252639435E-4</v>
      </c>
    </row>
    <row r="30" spans="1:14">
      <c r="A30" s="15" t="str">
        <f t="shared" si="0"/>
        <v>SVT23</v>
      </c>
      <c r="B30" s="15" t="s">
        <v>22</v>
      </c>
      <c r="C30" s="15" t="s">
        <v>16</v>
      </c>
      <c r="D30" s="117">
        <f>INDEX(Forecasts!$X$9:$AD$20,MATCH($B30,Forecasts!$B$9:$B$20,0),MATCH($C30,Forecasts!$X$7:$AD$7,0))</f>
        <v>4268259.7142857146</v>
      </c>
      <c r="E30" s="117">
        <f>INDEX(Forecasts!$X$27:$AD$38,MATCH($B30,Forecasts!$B$27:$B$38,0),MATCH($C30,Forecasts!$X$25:$AD$25,0))</f>
        <v>95238.916608362299</v>
      </c>
      <c r="F30" s="117">
        <f>INDEX(Forecasts!$X$45:$AD$56,MATCH($B30,Forecasts!$B$45:$B$56,0),MATCH($C30,Forecasts!$X$43:$AD$43,0))</f>
        <v>625532.50833170582</v>
      </c>
      <c r="G30" s="117">
        <f>INDEX(Forecasts!$X$63:$AD$74,MATCH($B30,Forecasts!$B$63:$B$74,0),MATCH($C30,Forecasts!$X$61:$AD$61,0))</f>
        <v>0</v>
      </c>
      <c r="H30" s="117">
        <f>INDEX(Forecasts!$X$81:$AD$92,MATCH($B30,Forecasts!$B$81:$B$92,0),MATCH($C30,Forecasts!$X$79:$AD$79,0))</f>
        <v>44.816340486499683</v>
      </c>
      <c r="I30" s="118">
        <f>INDEX(Forecasts!$X$99:$AD$110,MATCH($B30,Forecasts!$B$99:$B$110,0),MATCH($C30,Forecasts!$X$97:$AD$97,0))</f>
        <v>1.2151460102135938</v>
      </c>
      <c r="J30" s="119">
        <f>INDEX(Forecasts!$X$117:$AD$128,MATCH($B30,Forecasts!$B$117:$B$128,0),MATCH($C30,Forecasts!$X$115:$AD$115,0))</f>
        <v>2.494793415069978</v>
      </c>
      <c r="K30" s="119">
        <f>INDEX(Forecasts!$X$135:$AD$146,MATCH($B30,Forecasts!$B$135:$B$146,0),MATCH($C30,Forecasts!$X$133:$AD$133,0))</f>
        <v>46.342652136321746</v>
      </c>
      <c r="L30" s="119">
        <f>INDEX(Forecasts!$X$153:$AD$164,MATCH($B30,Forecasts!$B$153:$B$164,0),MATCH($C30,Forecasts!$X$151:$AD$151,0))</f>
        <v>82.493446792535181</v>
      </c>
      <c r="M30" s="117">
        <f>INDEX(Forecasts!$X$171:$AD$182,MATCH($B30,Forecasts!$B$171:$B$182,0),MATCH($C30,Forecasts!$X$169:$AD$169,0))</f>
        <v>1994.5952918895093</v>
      </c>
      <c r="N30" s="120">
        <f>INDEX(Forecasts!$X$207:$AD$218,MATCH($B30,Forecasts!$B$207:$B$218,0),MATCH($C30,Forecasts!$X$205:$AD$205,0))</f>
        <v>2.3499038651349973E-4</v>
      </c>
    </row>
    <row r="31" spans="1:14">
      <c r="A31" s="15" t="str">
        <f t="shared" si="0"/>
        <v>SVT24</v>
      </c>
      <c r="B31" s="15" t="s">
        <v>22</v>
      </c>
      <c r="C31" s="15" t="s">
        <v>17</v>
      </c>
      <c r="D31" s="117">
        <f>INDEX(Forecasts!$X$9:$AD$20,MATCH($B31,Forecasts!$B$9:$B$20,0),MATCH($C31,Forecasts!$X$7:$AD$7,0))</f>
        <v>4299888.6785714291</v>
      </c>
      <c r="E31" s="117">
        <f>INDEX(Forecasts!$X$27:$AD$38,MATCH($B31,Forecasts!$B$27:$B$38,0),MATCH($C31,Forecasts!$X$25:$AD$25,0))</f>
        <v>95489.241683810862</v>
      </c>
      <c r="F31" s="117">
        <f>INDEX(Forecasts!$X$45:$AD$56,MATCH($B31,Forecasts!$B$45:$B$56,0),MATCH($C31,Forecasts!$X$43:$AD$43,0))</f>
        <v>627533.47758483409</v>
      </c>
      <c r="G31" s="117">
        <f>INDEX(Forecasts!$X$63:$AD$74,MATCH($B31,Forecasts!$B$63:$B$74,0),MATCH($C31,Forecasts!$X$61:$AD$61,0))</f>
        <v>0</v>
      </c>
      <c r="H31" s="117">
        <f>INDEX(Forecasts!$X$81:$AD$92,MATCH($B31,Forecasts!$B$81:$B$92,0),MATCH($C31,Forecasts!$X$79:$AD$79,0))</f>
        <v>45.030085093873225</v>
      </c>
      <c r="I31" s="118">
        <f>INDEX(Forecasts!$X$99:$AD$110,MATCH($B31,Forecasts!$B$99:$B$110,0),MATCH($C31,Forecasts!$X$97:$AD$97,0))</f>
        <v>1.2151460102135938</v>
      </c>
      <c r="J31" s="119">
        <f>INDEX(Forecasts!$X$117:$AD$128,MATCH($B31,Forecasts!$B$117:$B$128,0),MATCH($C31,Forecasts!$X$115:$AD$115,0))</f>
        <v>2.494793415069978</v>
      </c>
      <c r="K31" s="119">
        <f>INDEX(Forecasts!$X$135:$AD$146,MATCH($B31,Forecasts!$B$135:$B$146,0),MATCH($C31,Forecasts!$X$133:$AD$133,0))</f>
        <v>46.342652136321746</v>
      </c>
      <c r="L31" s="119">
        <f>INDEX(Forecasts!$X$153:$AD$164,MATCH($B31,Forecasts!$B$153:$B$164,0),MATCH($C31,Forecasts!$X$151:$AD$151,0))</f>
        <v>82.493446792535181</v>
      </c>
      <c r="M31" s="117">
        <f>INDEX(Forecasts!$X$171:$AD$182,MATCH($B31,Forecasts!$B$171:$B$182,0),MATCH($C31,Forecasts!$X$169:$AD$169,0))</f>
        <v>1994.5952918895093</v>
      </c>
      <c r="N31" s="120">
        <f>INDEX(Forecasts!$X$207:$AD$218,MATCH($B31,Forecasts!$B$207:$B$218,0),MATCH($C31,Forecasts!$X$205:$AD$205,0))</f>
        <v>2.3326185280062438E-4</v>
      </c>
    </row>
    <row r="32" spans="1:14">
      <c r="A32" s="15" t="str">
        <f t="shared" si="0"/>
        <v>SVT25</v>
      </c>
      <c r="B32" s="15" t="s">
        <v>22</v>
      </c>
      <c r="C32" s="15" t="s">
        <v>18</v>
      </c>
      <c r="D32" s="117">
        <f>INDEX(Forecasts!$X$9:$AD$20,MATCH($B32,Forecasts!$B$9:$B$20,0),MATCH($C32,Forecasts!$X$7:$AD$7,0))</f>
        <v>4331517.6428571427</v>
      </c>
      <c r="E32" s="117">
        <f>INDEX(Forecasts!$X$27:$AD$38,MATCH($B32,Forecasts!$B$27:$B$38,0),MATCH($C32,Forecasts!$X$25:$AD$25,0))</f>
        <v>95739.56675925944</v>
      </c>
      <c r="F32" s="117">
        <f>INDEX(Forecasts!$X$45:$AD$56,MATCH($B32,Forecasts!$B$45:$B$56,0),MATCH($C32,Forecasts!$X$43:$AD$43,0))</f>
        <v>629534.44683796237</v>
      </c>
      <c r="G32" s="117">
        <f>INDEX(Forecasts!$X$63:$AD$74,MATCH($B32,Forecasts!$B$63:$B$74,0),MATCH($C32,Forecasts!$X$61:$AD$61,0))</f>
        <v>0</v>
      </c>
      <c r="H32" s="117">
        <f>INDEX(Forecasts!$X$81:$AD$92,MATCH($B32,Forecasts!$B$81:$B$92,0),MATCH($C32,Forecasts!$X$79:$AD$79,0))</f>
        <v>45.24271196828056</v>
      </c>
      <c r="I32" s="118">
        <f>INDEX(Forecasts!$X$99:$AD$110,MATCH($B32,Forecasts!$B$99:$B$110,0),MATCH($C32,Forecasts!$X$97:$AD$97,0))</f>
        <v>1.2151460102135938</v>
      </c>
      <c r="J32" s="119">
        <f>INDEX(Forecasts!$X$117:$AD$128,MATCH($B32,Forecasts!$B$117:$B$128,0),MATCH($C32,Forecasts!$X$115:$AD$115,0))</f>
        <v>2.494793415069978</v>
      </c>
      <c r="K32" s="119">
        <f>INDEX(Forecasts!$X$135:$AD$146,MATCH($B32,Forecasts!$B$135:$B$146,0),MATCH($C32,Forecasts!$X$133:$AD$133,0))</f>
        <v>46.342652136321746</v>
      </c>
      <c r="L32" s="119">
        <f>INDEX(Forecasts!$X$153:$AD$164,MATCH($B32,Forecasts!$B$153:$B$164,0),MATCH($C32,Forecasts!$X$151:$AD$151,0))</f>
        <v>82.493446792535181</v>
      </c>
      <c r="M32" s="117">
        <f>INDEX(Forecasts!$X$171:$AD$182,MATCH($B32,Forecasts!$B$171:$B$182,0),MATCH($C32,Forecasts!$X$169:$AD$169,0))</f>
        <v>1994.5952918895093</v>
      </c>
      <c r="N32" s="120">
        <f>INDEX(Forecasts!$X$207:$AD$218,MATCH($B32,Forecasts!$B$207:$B$218,0),MATCH($C32,Forecasts!$X$205:$AD$205,0))</f>
        <v>2.2994250101750053E-4</v>
      </c>
    </row>
    <row r="33" spans="1:14">
      <c r="A33" s="15" t="str">
        <f t="shared" si="0"/>
        <v>SWB21</v>
      </c>
      <c r="B33" s="15" t="s">
        <v>23</v>
      </c>
      <c r="C33" s="15" t="s">
        <v>14</v>
      </c>
      <c r="D33" s="117">
        <f>INDEX(Forecasts!$X$9:$AD$20,MATCH($B33,Forecasts!$B$9:$B$20,0),MATCH($C33,Forecasts!$X$7:$AD$7,0))</f>
        <v>761890.37067099568</v>
      </c>
      <c r="E33" s="117">
        <f>INDEX(Forecasts!$X$27:$AD$38,MATCH($B33,Forecasts!$B$27:$B$38,0),MATCH($C33,Forecasts!$X$25:$AD$25,0))</f>
        <v>17526.392857142855</v>
      </c>
      <c r="F33" s="117">
        <f>INDEX(Forecasts!$X$45:$AD$56,MATCH($B33,Forecasts!$B$45:$B$56,0),MATCH($C33,Forecasts!$X$43:$AD$43,0))</f>
        <v>110357.77411063778</v>
      </c>
      <c r="G33" s="117">
        <f>INDEX(Forecasts!$X$63:$AD$74,MATCH($B33,Forecasts!$B$63:$B$74,0),MATCH($C33,Forecasts!$X$61:$AD$61,0))</f>
        <v>42.1</v>
      </c>
      <c r="H33" s="117">
        <f>INDEX(Forecasts!$X$81:$AD$92,MATCH($B33,Forecasts!$B$81:$B$92,0),MATCH($C33,Forecasts!$X$79:$AD$79,0))</f>
        <v>43.47103119741427</v>
      </c>
      <c r="I33" s="118">
        <f>INDEX(Forecasts!$X$99:$AD$110,MATCH($B33,Forecasts!$B$99:$B$110,0),MATCH($C33,Forecasts!$X$97:$AD$97,0))</f>
        <v>2.409513846561143</v>
      </c>
      <c r="J33" s="119">
        <f>INDEX(Forecasts!$X$117:$AD$128,MATCH($B33,Forecasts!$B$117:$B$128,0),MATCH($C33,Forecasts!$X$115:$AD$115,0))</f>
        <v>10.070467661800603</v>
      </c>
      <c r="K33" s="119">
        <f>INDEX(Forecasts!$X$135:$AD$146,MATCH($B33,Forecasts!$B$135:$B$146,0),MATCH($C33,Forecasts!$X$133:$AD$133,0))</f>
        <v>2.3329539147531113</v>
      </c>
      <c r="L33" s="119">
        <f>INDEX(Forecasts!$X$153:$AD$164,MATCH($B33,Forecasts!$B$153:$B$164,0),MATCH($C33,Forecasts!$X$151:$AD$151,0))</f>
        <v>58.394020020361324</v>
      </c>
      <c r="M33" s="117">
        <f>INDEX(Forecasts!$X$171:$AD$182,MATCH($B33,Forecasts!$B$171:$B$182,0),MATCH($C33,Forecasts!$X$169:$AD$169,0))</f>
        <v>950.85119876541251</v>
      </c>
      <c r="N33" s="120">
        <f>INDEX(Forecasts!$X$207:$AD$218,MATCH($B33,Forecasts!$B$207:$B$218,0),MATCH($C33,Forecasts!$X$205:$AD$205,0))</f>
        <v>8.5445363934271183E-4</v>
      </c>
    </row>
    <row r="34" spans="1:14">
      <c r="A34" s="15" t="str">
        <f t="shared" si="0"/>
        <v>SWB22</v>
      </c>
      <c r="B34" s="15" t="s">
        <v>23</v>
      </c>
      <c r="C34" s="15" t="s">
        <v>15</v>
      </c>
      <c r="D34" s="117">
        <f>INDEX(Forecasts!$X$9:$AD$20,MATCH($B34,Forecasts!$B$9:$B$20,0),MATCH($C34,Forecasts!$X$7:$AD$7,0))</f>
        <v>768601.70048701297</v>
      </c>
      <c r="E34" s="117">
        <f>INDEX(Forecasts!$X$27:$AD$38,MATCH($B34,Forecasts!$B$27:$B$38,0),MATCH($C34,Forecasts!$X$25:$AD$25,0))</f>
        <v>17563.960714285713</v>
      </c>
      <c r="F34" s="117">
        <f>INDEX(Forecasts!$X$45:$AD$56,MATCH($B34,Forecasts!$B$45:$B$56,0),MATCH($C34,Forecasts!$X$43:$AD$43,0))</f>
        <v>111396.14172862137</v>
      </c>
      <c r="G34" s="117">
        <f>INDEX(Forecasts!$X$63:$AD$74,MATCH($B34,Forecasts!$B$63:$B$74,0),MATCH($C34,Forecasts!$X$61:$AD$61,0))</f>
        <v>42.4</v>
      </c>
      <c r="H34" s="117">
        <f>INDEX(Forecasts!$X$81:$AD$92,MATCH($B34,Forecasts!$B$81:$B$92,0),MATCH($C34,Forecasts!$X$79:$AD$79,0))</f>
        <v>43.760158257577288</v>
      </c>
      <c r="I34" s="118">
        <f>INDEX(Forecasts!$X$99:$AD$110,MATCH($B34,Forecasts!$B$99:$B$110,0),MATCH($C34,Forecasts!$X$97:$AD$97,0))</f>
        <v>2.409513846561143</v>
      </c>
      <c r="J34" s="119">
        <f>INDEX(Forecasts!$X$117:$AD$128,MATCH($B34,Forecasts!$B$117:$B$128,0),MATCH($C34,Forecasts!$X$115:$AD$115,0))</f>
        <v>10.070467661800603</v>
      </c>
      <c r="K34" s="119">
        <f>INDEX(Forecasts!$X$135:$AD$146,MATCH($B34,Forecasts!$B$135:$B$146,0),MATCH($C34,Forecasts!$X$133:$AD$133,0))</f>
        <v>2.3329539147531113</v>
      </c>
      <c r="L34" s="119">
        <f>INDEX(Forecasts!$X$153:$AD$164,MATCH($B34,Forecasts!$B$153:$B$164,0),MATCH($C34,Forecasts!$X$151:$AD$151,0))</f>
        <v>58.394020020361324</v>
      </c>
      <c r="M34" s="117">
        <f>INDEX(Forecasts!$X$171:$AD$182,MATCH($B34,Forecasts!$B$171:$B$182,0),MATCH($C34,Forecasts!$X$169:$AD$169,0))</f>
        <v>950.85119876541251</v>
      </c>
      <c r="N34" s="120">
        <f>INDEX(Forecasts!$X$207:$AD$218,MATCH($B34,Forecasts!$B$207:$B$218,0),MATCH($C34,Forecasts!$X$205:$AD$205,0))</f>
        <v>8.4699266159247836E-4</v>
      </c>
    </row>
    <row r="35" spans="1:14">
      <c r="A35" s="15" t="str">
        <f t="shared" si="0"/>
        <v>SWB23</v>
      </c>
      <c r="B35" s="15" t="s">
        <v>23</v>
      </c>
      <c r="C35" s="15" t="s">
        <v>16</v>
      </c>
      <c r="D35" s="117">
        <f>INDEX(Forecasts!$X$9:$AD$20,MATCH($B35,Forecasts!$B$9:$B$20,0),MATCH($C35,Forecasts!$X$7:$AD$7,0))</f>
        <v>775313.03030303027</v>
      </c>
      <c r="E35" s="117">
        <f>INDEX(Forecasts!$X$27:$AD$38,MATCH($B35,Forecasts!$B$27:$B$38,0),MATCH($C35,Forecasts!$X$25:$AD$25,0))</f>
        <v>17601.528571428571</v>
      </c>
      <c r="F35" s="117">
        <f>INDEX(Forecasts!$X$45:$AD$56,MATCH($B35,Forecasts!$B$45:$B$56,0),MATCH($C35,Forecasts!$X$43:$AD$43,0))</f>
        <v>112434.50934660496</v>
      </c>
      <c r="G35" s="117">
        <f>INDEX(Forecasts!$X$63:$AD$74,MATCH($B35,Forecasts!$B$63:$B$74,0),MATCH($C35,Forecasts!$X$61:$AD$61,0))</f>
        <v>42.7</v>
      </c>
      <c r="H35" s="117">
        <f>INDEX(Forecasts!$X$81:$AD$92,MATCH($B35,Forecasts!$B$81:$B$92,0),MATCH($C35,Forecasts!$X$79:$AD$79,0))</f>
        <v>44.048051119920686</v>
      </c>
      <c r="I35" s="118">
        <f>INDEX(Forecasts!$X$99:$AD$110,MATCH($B35,Forecasts!$B$99:$B$110,0),MATCH($C35,Forecasts!$X$97:$AD$97,0))</f>
        <v>2.409513846561143</v>
      </c>
      <c r="J35" s="119">
        <f>INDEX(Forecasts!$X$117:$AD$128,MATCH($B35,Forecasts!$B$117:$B$128,0),MATCH($C35,Forecasts!$X$115:$AD$115,0))</f>
        <v>10.070467661800603</v>
      </c>
      <c r="K35" s="119">
        <f>INDEX(Forecasts!$X$135:$AD$146,MATCH($B35,Forecasts!$B$135:$B$146,0),MATCH($C35,Forecasts!$X$133:$AD$133,0))</f>
        <v>2.3329539147531113</v>
      </c>
      <c r="L35" s="119">
        <f>INDEX(Forecasts!$X$153:$AD$164,MATCH($B35,Forecasts!$B$153:$B$164,0),MATCH($C35,Forecasts!$X$151:$AD$151,0))</f>
        <v>58.394020020361324</v>
      </c>
      <c r="M35" s="117">
        <f>INDEX(Forecasts!$X$171:$AD$182,MATCH($B35,Forecasts!$B$171:$B$182,0),MATCH($C35,Forecasts!$X$169:$AD$169,0))</f>
        <v>950.85119876541251</v>
      </c>
      <c r="N35" s="120">
        <f>INDEX(Forecasts!$X$207:$AD$218,MATCH($B35,Forecasts!$B$207:$B$218,0),MATCH($C35,Forecasts!$X$205:$AD$205,0))</f>
        <v>8.3966085252760081E-4</v>
      </c>
    </row>
    <row r="36" spans="1:14">
      <c r="A36" s="15" t="str">
        <f t="shared" si="0"/>
        <v>SWB24</v>
      </c>
      <c r="B36" s="15" t="s">
        <v>23</v>
      </c>
      <c r="C36" s="15" t="s">
        <v>17</v>
      </c>
      <c r="D36" s="117">
        <f>INDEX(Forecasts!$X$9:$AD$20,MATCH($B36,Forecasts!$B$9:$B$20,0),MATCH($C36,Forecasts!$X$7:$AD$7,0))</f>
        <v>782024.36011904757</v>
      </c>
      <c r="E36" s="117">
        <f>INDEX(Forecasts!$X$27:$AD$38,MATCH($B36,Forecasts!$B$27:$B$38,0),MATCH($C36,Forecasts!$X$25:$AD$25,0))</f>
        <v>17639.096428571429</v>
      </c>
      <c r="F36" s="117">
        <f>INDEX(Forecasts!$X$45:$AD$56,MATCH($B36,Forecasts!$B$45:$B$56,0),MATCH($C36,Forecasts!$X$43:$AD$43,0))</f>
        <v>113472.87696458855</v>
      </c>
      <c r="G36" s="117">
        <f>INDEX(Forecasts!$X$63:$AD$74,MATCH($B36,Forecasts!$B$63:$B$74,0),MATCH($C36,Forecasts!$X$61:$AD$61,0))</f>
        <v>43</v>
      </c>
      <c r="H36" s="117">
        <f>INDEX(Forecasts!$X$81:$AD$92,MATCH($B36,Forecasts!$B$81:$B$92,0),MATCH($C36,Forecasts!$X$79:$AD$79,0))</f>
        <v>44.334717670251031</v>
      </c>
      <c r="I36" s="118">
        <f>INDEX(Forecasts!$X$99:$AD$110,MATCH($B36,Forecasts!$B$99:$B$110,0),MATCH($C36,Forecasts!$X$97:$AD$97,0))</f>
        <v>2.409513846561143</v>
      </c>
      <c r="J36" s="119">
        <f>INDEX(Forecasts!$X$117:$AD$128,MATCH($B36,Forecasts!$B$117:$B$128,0),MATCH($C36,Forecasts!$X$115:$AD$115,0))</f>
        <v>10.070467661800603</v>
      </c>
      <c r="K36" s="119">
        <f>INDEX(Forecasts!$X$135:$AD$146,MATCH($B36,Forecasts!$B$135:$B$146,0),MATCH($C36,Forecasts!$X$133:$AD$133,0))</f>
        <v>2.3329539147531113</v>
      </c>
      <c r="L36" s="119">
        <f>INDEX(Forecasts!$X$153:$AD$164,MATCH($B36,Forecasts!$B$153:$B$164,0),MATCH($C36,Forecasts!$X$151:$AD$151,0))</f>
        <v>58.394020020361324</v>
      </c>
      <c r="M36" s="117">
        <f>INDEX(Forecasts!$X$171:$AD$182,MATCH($B36,Forecasts!$B$171:$B$182,0),MATCH($C36,Forecasts!$X$169:$AD$169,0))</f>
        <v>950.85119876541251</v>
      </c>
      <c r="N36" s="120">
        <f>INDEX(Forecasts!$X$207:$AD$218,MATCH($B36,Forecasts!$B$207:$B$218,0),MATCH($C36,Forecasts!$X$205:$AD$205,0))</f>
        <v>8.3245488657271275E-4</v>
      </c>
    </row>
    <row r="37" spans="1:14">
      <c r="A37" s="15" t="str">
        <f t="shared" si="0"/>
        <v>SWB25</v>
      </c>
      <c r="B37" s="15" t="s">
        <v>23</v>
      </c>
      <c r="C37" s="15" t="s">
        <v>18</v>
      </c>
      <c r="D37" s="117">
        <f>INDEX(Forecasts!$X$9:$AD$20,MATCH($B37,Forecasts!$B$9:$B$20,0),MATCH($C37,Forecasts!$X$7:$AD$7,0))</f>
        <v>788735.68993506487</v>
      </c>
      <c r="E37" s="117">
        <f>INDEX(Forecasts!$X$27:$AD$38,MATCH($B37,Forecasts!$B$27:$B$38,0),MATCH($C37,Forecasts!$X$25:$AD$25,0))</f>
        <v>17676.664285714287</v>
      </c>
      <c r="F37" s="117">
        <f>INDEX(Forecasts!$X$45:$AD$56,MATCH($B37,Forecasts!$B$45:$B$56,0),MATCH($C37,Forecasts!$X$43:$AD$43,0))</f>
        <v>114511.24458257214</v>
      </c>
      <c r="G37" s="117">
        <f>INDEX(Forecasts!$X$63:$AD$74,MATCH($B37,Forecasts!$B$63:$B$74,0),MATCH($C37,Forecasts!$X$61:$AD$61,0))</f>
        <v>43.4</v>
      </c>
      <c r="H37" s="117">
        <f>INDEX(Forecasts!$X$81:$AD$92,MATCH($B37,Forecasts!$B$81:$B$92,0),MATCH($C37,Forecasts!$X$79:$AD$79,0))</f>
        <v>44.620165727336676</v>
      </c>
      <c r="I37" s="118">
        <f>INDEX(Forecasts!$X$99:$AD$110,MATCH($B37,Forecasts!$B$99:$B$110,0),MATCH($C37,Forecasts!$X$97:$AD$97,0))</f>
        <v>2.409513846561143</v>
      </c>
      <c r="J37" s="119">
        <f>INDEX(Forecasts!$X$117:$AD$128,MATCH($B37,Forecasts!$B$117:$B$128,0),MATCH($C37,Forecasts!$X$115:$AD$115,0))</f>
        <v>10.070467661800603</v>
      </c>
      <c r="K37" s="119">
        <f>INDEX(Forecasts!$X$135:$AD$146,MATCH($B37,Forecasts!$B$135:$B$146,0),MATCH($C37,Forecasts!$X$133:$AD$133,0))</f>
        <v>2.3329539147531113</v>
      </c>
      <c r="L37" s="119">
        <f>INDEX(Forecasts!$X$153:$AD$164,MATCH($B37,Forecasts!$B$153:$B$164,0),MATCH($C37,Forecasts!$X$151:$AD$151,0))</f>
        <v>58.394020020361324</v>
      </c>
      <c r="M37" s="117">
        <f>INDEX(Forecasts!$X$171:$AD$182,MATCH($B37,Forecasts!$B$171:$B$182,0),MATCH($C37,Forecasts!$X$169:$AD$169,0))</f>
        <v>950.85119876541251</v>
      </c>
      <c r="N37" s="120">
        <f>INDEX(Forecasts!$X$207:$AD$218,MATCH($B37,Forecasts!$B$207:$B$218,0),MATCH($C37,Forecasts!$X$205:$AD$205,0))</f>
        <v>8.2537155134135699E-4</v>
      </c>
    </row>
    <row r="38" spans="1:14">
      <c r="A38" s="15" t="str">
        <f t="shared" si="0"/>
        <v>TMS21</v>
      </c>
      <c r="B38" s="15" t="s">
        <v>24</v>
      </c>
      <c r="C38" s="15" t="s">
        <v>14</v>
      </c>
      <c r="D38" s="117">
        <f>INDEX(Forecasts!$X$9:$AD$20,MATCH($B38,Forecasts!$B$9:$B$20,0),MATCH($C38,Forecasts!$X$7:$AD$7,0))</f>
        <v>5952821</v>
      </c>
      <c r="E38" s="117">
        <f>INDEX(Forecasts!$X$27:$AD$38,MATCH($B38,Forecasts!$B$27:$B$38,0),MATCH($C38,Forecasts!$X$25:$AD$25,0))</f>
        <v>109102.29857142858</v>
      </c>
      <c r="F38" s="117">
        <f>INDEX(Forecasts!$X$45:$AD$56,MATCH($B38,Forecasts!$B$45:$B$56,0),MATCH($C38,Forecasts!$X$43:$AD$43,0))</f>
        <v>1009148.2464563223</v>
      </c>
      <c r="G38" s="117">
        <f>INDEX(Forecasts!$X$63:$AD$74,MATCH($B38,Forecasts!$B$63:$B$74,0),MATCH($C38,Forecasts!$X$61:$AD$61,0))</f>
        <v>412.23916029225001</v>
      </c>
      <c r="H38" s="117">
        <f>INDEX(Forecasts!$X$81:$AD$92,MATCH($B38,Forecasts!$B$81:$B$92,0),MATCH($C38,Forecasts!$X$79:$AD$79,0))</f>
        <v>54.561829383482021</v>
      </c>
      <c r="I38" s="118">
        <f>INDEX(Forecasts!$X$99:$AD$110,MATCH($B38,Forecasts!$B$99:$B$110,0),MATCH($C38,Forecasts!$X$97:$AD$97,0))</f>
        <v>1.262857741018067</v>
      </c>
      <c r="J38" s="119">
        <f>INDEX(Forecasts!$X$117:$AD$128,MATCH($B38,Forecasts!$B$117:$B$128,0),MATCH($C38,Forecasts!$X$115:$AD$115,0))</f>
        <v>0.67938022323728298</v>
      </c>
      <c r="K38" s="119">
        <f>INDEX(Forecasts!$X$135:$AD$146,MATCH($B38,Forecasts!$B$135:$B$146,0),MATCH($C38,Forecasts!$X$133:$AD$133,0))</f>
        <v>85.849013974051644</v>
      </c>
      <c r="L38" s="119">
        <f>INDEX(Forecasts!$X$153:$AD$164,MATCH($B38,Forecasts!$B$153:$B$164,0),MATCH($C38,Forecasts!$X$151:$AD$151,0))</f>
        <v>94.203004476565113</v>
      </c>
      <c r="M38" s="117">
        <f>INDEX(Forecasts!$X$171:$AD$182,MATCH($B38,Forecasts!$B$171:$B$182,0),MATCH($C38,Forecasts!$X$169:$AD$169,0))</f>
        <v>4997.2506056608609</v>
      </c>
      <c r="N38" s="120">
        <f>INDEX(Forecasts!$X$207:$AD$218,MATCH($B38,Forecasts!$B$207:$B$218,0),MATCH($C38,Forecasts!$X$205:$AD$205,0))</f>
        <v>6.1147479489136332E-5</v>
      </c>
    </row>
    <row r="39" spans="1:14">
      <c r="A39" s="15" t="str">
        <f t="shared" si="0"/>
        <v>TMS22</v>
      </c>
      <c r="B39" s="15" t="s">
        <v>24</v>
      </c>
      <c r="C39" s="15" t="s">
        <v>15</v>
      </c>
      <c r="D39" s="117">
        <f>INDEX(Forecasts!$X$9:$AD$20,MATCH($B39,Forecasts!$B$9:$B$20,0),MATCH($C39,Forecasts!$X$7:$AD$7,0))</f>
        <v>5993862.5</v>
      </c>
      <c r="E39" s="117">
        <f>INDEX(Forecasts!$X$27:$AD$38,MATCH($B39,Forecasts!$B$27:$B$38,0),MATCH($C39,Forecasts!$X$25:$AD$25,0))</f>
        <v>109150.54285714286</v>
      </c>
      <c r="F39" s="117">
        <f>INDEX(Forecasts!$X$45:$AD$56,MATCH($B39,Forecasts!$B$45:$B$56,0),MATCH($C39,Forecasts!$X$43:$AD$43,0))</f>
        <v>1020697.6939338419</v>
      </c>
      <c r="G39" s="117">
        <f>INDEX(Forecasts!$X$63:$AD$74,MATCH($B39,Forecasts!$B$63:$B$74,0),MATCH($C39,Forecasts!$X$61:$AD$61,0))</f>
        <v>423.221008548881</v>
      </c>
      <c r="H39" s="117">
        <f>INDEX(Forecasts!$X$81:$AD$92,MATCH($B39,Forecasts!$B$81:$B$92,0),MATCH($C39,Forecasts!$X$79:$AD$79,0))</f>
        <v>54.913721389776477</v>
      </c>
      <c r="I39" s="118">
        <f>INDEX(Forecasts!$X$99:$AD$110,MATCH($B39,Forecasts!$B$99:$B$110,0),MATCH($C39,Forecasts!$X$97:$AD$97,0))</f>
        <v>1.262857741018067</v>
      </c>
      <c r="J39" s="119">
        <f>INDEX(Forecasts!$X$117:$AD$128,MATCH($B39,Forecasts!$B$117:$B$128,0),MATCH($C39,Forecasts!$X$115:$AD$115,0))</f>
        <v>0.67938022323728298</v>
      </c>
      <c r="K39" s="119">
        <f>INDEX(Forecasts!$X$135:$AD$146,MATCH($B39,Forecasts!$B$135:$B$146,0),MATCH($C39,Forecasts!$X$133:$AD$133,0))</f>
        <v>85.849013974051644</v>
      </c>
      <c r="L39" s="119">
        <f>INDEX(Forecasts!$X$153:$AD$164,MATCH($B39,Forecasts!$B$153:$B$164,0),MATCH($C39,Forecasts!$X$151:$AD$151,0))</f>
        <v>94.203004476565113</v>
      </c>
      <c r="M39" s="117">
        <f>INDEX(Forecasts!$X$171:$AD$182,MATCH($B39,Forecasts!$B$171:$B$182,0),MATCH($C39,Forecasts!$X$169:$AD$169,0))</f>
        <v>4997.2506056608609</v>
      </c>
      <c r="N39" s="120">
        <f>INDEX(Forecasts!$X$207:$AD$218,MATCH($B39,Forecasts!$B$207:$B$218,0),MATCH($C39,Forecasts!$X$205:$AD$205,0))</f>
        <v>6.0728787155194168E-5</v>
      </c>
    </row>
    <row r="40" spans="1:14">
      <c r="A40" s="15" t="str">
        <f t="shared" si="0"/>
        <v>TMS23</v>
      </c>
      <c r="B40" s="15" t="s">
        <v>24</v>
      </c>
      <c r="C40" s="15" t="s">
        <v>16</v>
      </c>
      <c r="D40" s="117">
        <f>INDEX(Forecasts!$X$9:$AD$20,MATCH($B40,Forecasts!$B$9:$B$20,0),MATCH($C40,Forecasts!$X$7:$AD$7,0))</f>
        <v>6034904</v>
      </c>
      <c r="E40" s="117">
        <f>INDEX(Forecasts!$X$27:$AD$38,MATCH($B40,Forecasts!$B$27:$B$38,0),MATCH($C40,Forecasts!$X$25:$AD$25,0))</f>
        <v>109198.78714285715</v>
      </c>
      <c r="F40" s="117">
        <f>INDEX(Forecasts!$X$45:$AD$56,MATCH($B40,Forecasts!$B$45:$B$56,0),MATCH($C40,Forecasts!$X$43:$AD$43,0))</f>
        <v>1032247.1414113616</v>
      </c>
      <c r="G40" s="117">
        <f>INDEX(Forecasts!$X$63:$AD$74,MATCH($B40,Forecasts!$B$63:$B$74,0),MATCH($C40,Forecasts!$X$61:$AD$61,0))</f>
        <v>426.142034775686</v>
      </c>
      <c r="H40" s="117">
        <f>INDEX(Forecasts!$X$81:$AD$92,MATCH($B40,Forecasts!$B$81:$B$92,0),MATCH($C40,Forecasts!$X$79:$AD$79,0))</f>
        <v>55.265302462608453</v>
      </c>
      <c r="I40" s="118">
        <f>INDEX(Forecasts!$X$99:$AD$110,MATCH($B40,Forecasts!$B$99:$B$110,0),MATCH($C40,Forecasts!$X$97:$AD$97,0))</f>
        <v>1.262857741018067</v>
      </c>
      <c r="J40" s="119">
        <f>INDEX(Forecasts!$X$117:$AD$128,MATCH($B40,Forecasts!$B$117:$B$128,0),MATCH($C40,Forecasts!$X$115:$AD$115,0))</f>
        <v>0.67938022323728298</v>
      </c>
      <c r="K40" s="119">
        <f>INDEX(Forecasts!$X$135:$AD$146,MATCH($B40,Forecasts!$B$135:$B$146,0),MATCH($C40,Forecasts!$X$133:$AD$133,0))</f>
        <v>85.849013974051644</v>
      </c>
      <c r="L40" s="119">
        <f>INDEX(Forecasts!$X$153:$AD$164,MATCH($B40,Forecasts!$B$153:$B$164,0),MATCH($C40,Forecasts!$X$151:$AD$151,0))</f>
        <v>94.203004476565113</v>
      </c>
      <c r="M40" s="117">
        <f>INDEX(Forecasts!$X$171:$AD$182,MATCH($B40,Forecasts!$B$171:$B$182,0),MATCH($C40,Forecasts!$X$169:$AD$169,0))</f>
        <v>4997.2506056608609</v>
      </c>
      <c r="N40" s="120">
        <f>INDEX(Forecasts!$X$207:$AD$218,MATCH($B40,Forecasts!$B$207:$B$218,0),MATCH($C40,Forecasts!$X$205:$AD$205,0))</f>
        <v>6.0315789613223345E-5</v>
      </c>
    </row>
    <row r="41" spans="1:14">
      <c r="A41" s="15" t="str">
        <f t="shared" si="0"/>
        <v>TMS24</v>
      </c>
      <c r="B41" s="15" t="s">
        <v>24</v>
      </c>
      <c r="C41" s="15" t="s">
        <v>17</v>
      </c>
      <c r="D41" s="117">
        <f>INDEX(Forecasts!$X$9:$AD$20,MATCH($B41,Forecasts!$B$9:$B$20,0),MATCH($C41,Forecasts!$X$7:$AD$7,0))</f>
        <v>6075945.5</v>
      </c>
      <c r="E41" s="117">
        <f>INDEX(Forecasts!$X$27:$AD$38,MATCH($B41,Forecasts!$B$27:$B$38,0),MATCH($C41,Forecasts!$X$25:$AD$25,0))</f>
        <v>109247.03142857143</v>
      </c>
      <c r="F41" s="117">
        <f>INDEX(Forecasts!$X$45:$AD$56,MATCH($B41,Forecasts!$B$45:$B$56,0),MATCH($C41,Forecasts!$X$43:$AD$43,0))</f>
        <v>1043796.5888888814</v>
      </c>
      <c r="G41" s="117">
        <f>INDEX(Forecasts!$X$63:$AD$74,MATCH($B41,Forecasts!$B$63:$B$74,0),MATCH($C41,Forecasts!$X$61:$AD$61,0))</f>
        <v>429.063061002491</v>
      </c>
      <c r="H41" s="117">
        <f>INDEX(Forecasts!$X$81:$AD$92,MATCH($B41,Forecasts!$B$81:$B$92,0),MATCH($C41,Forecasts!$X$79:$AD$79,0))</f>
        <v>55.616573013909424</v>
      </c>
      <c r="I41" s="118">
        <f>INDEX(Forecasts!$X$99:$AD$110,MATCH($B41,Forecasts!$B$99:$B$110,0),MATCH($C41,Forecasts!$X$97:$AD$97,0))</f>
        <v>1.262857741018067</v>
      </c>
      <c r="J41" s="119">
        <f>INDEX(Forecasts!$X$117:$AD$128,MATCH($B41,Forecasts!$B$117:$B$128,0),MATCH($C41,Forecasts!$X$115:$AD$115,0))</f>
        <v>0.67938022323728298</v>
      </c>
      <c r="K41" s="119">
        <f>INDEX(Forecasts!$X$135:$AD$146,MATCH($B41,Forecasts!$B$135:$B$146,0),MATCH($C41,Forecasts!$X$133:$AD$133,0))</f>
        <v>85.849013974051644</v>
      </c>
      <c r="L41" s="119">
        <f>INDEX(Forecasts!$X$153:$AD$164,MATCH($B41,Forecasts!$B$153:$B$164,0),MATCH($C41,Forecasts!$X$151:$AD$151,0))</f>
        <v>94.203004476565113</v>
      </c>
      <c r="M41" s="117">
        <f>INDEX(Forecasts!$X$171:$AD$182,MATCH($B41,Forecasts!$B$171:$B$182,0),MATCH($C41,Forecasts!$X$169:$AD$169,0))</f>
        <v>4997.2506056608609</v>
      </c>
      <c r="N41" s="120">
        <f>INDEX(Forecasts!$X$207:$AD$218,MATCH($B41,Forecasts!$B$207:$B$218,0),MATCH($C41,Forecasts!$X$205:$AD$205,0))</f>
        <v>5.990837146251559E-5</v>
      </c>
    </row>
    <row r="42" spans="1:14">
      <c r="A42" s="15" t="str">
        <f t="shared" si="0"/>
        <v>TMS25</v>
      </c>
      <c r="B42" s="15" t="s">
        <v>24</v>
      </c>
      <c r="C42" s="15" t="s">
        <v>18</v>
      </c>
      <c r="D42" s="117">
        <f>INDEX(Forecasts!$X$9:$AD$20,MATCH($B42,Forecasts!$B$9:$B$20,0),MATCH($C42,Forecasts!$X$7:$AD$7,0))</f>
        <v>6116987</v>
      </c>
      <c r="E42" s="117">
        <f>INDEX(Forecasts!$X$27:$AD$38,MATCH($B42,Forecasts!$B$27:$B$38,0),MATCH($C42,Forecasts!$X$25:$AD$25,0))</f>
        <v>109295.27571428572</v>
      </c>
      <c r="F42" s="117">
        <f>INDEX(Forecasts!$X$45:$AD$56,MATCH($B42,Forecasts!$B$45:$B$56,0),MATCH($C42,Forecasts!$X$43:$AD$43,0))</f>
        <v>1055346.036366401</v>
      </c>
      <c r="G42" s="117">
        <f>INDEX(Forecasts!$X$63:$AD$74,MATCH($B42,Forecasts!$B$63:$B$74,0),MATCH($C42,Forecasts!$X$61:$AD$61,0))</f>
        <v>431.98408722929599</v>
      </c>
      <c r="H42" s="117">
        <f>INDEX(Forecasts!$X$81:$AD$92,MATCH($B42,Forecasts!$B$81:$B$92,0),MATCH($C42,Forecasts!$X$79:$AD$79,0))</f>
        <v>55.96753345488348</v>
      </c>
      <c r="I42" s="118">
        <f>INDEX(Forecasts!$X$99:$AD$110,MATCH($B42,Forecasts!$B$99:$B$110,0),MATCH($C42,Forecasts!$X$97:$AD$97,0))</f>
        <v>1.262857741018067</v>
      </c>
      <c r="J42" s="119">
        <f>INDEX(Forecasts!$X$117:$AD$128,MATCH($B42,Forecasts!$B$117:$B$128,0),MATCH($C42,Forecasts!$X$115:$AD$115,0))</f>
        <v>0.67938022323728298</v>
      </c>
      <c r="K42" s="119">
        <f>INDEX(Forecasts!$X$135:$AD$146,MATCH($B42,Forecasts!$B$135:$B$146,0),MATCH($C42,Forecasts!$X$133:$AD$133,0))</f>
        <v>85.849013974051644</v>
      </c>
      <c r="L42" s="119">
        <f>INDEX(Forecasts!$X$153:$AD$164,MATCH($B42,Forecasts!$B$153:$B$164,0),MATCH($C42,Forecasts!$X$151:$AD$151,0))</f>
        <v>94.203004476565113</v>
      </c>
      <c r="M42" s="117">
        <f>INDEX(Forecasts!$X$171:$AD$182,MATCH($B42,Forecasts!$B$171:$B$182,0),MATCH($C42,Forecasts!$X$169:$AD$169,0))</f>
        <v>4997.2506056608609</v>
      </c>
      <c r="N42" s="120">
        <f>INDEX(Forecasts!$X$207:$AD$218,MATCH($B42,Forecasts!$B$207:$B$218,0),MATCH($C42,Forecasts!$X$205:$AD$205,0))</f>
        <v>5.9506420399454827E-5</v>
      </c>
    </row>
    <row r="43" spans="1:14">
      <c r="A43" s="15" t="str">
        <f t="shared" si="0"/>
        <v>WSH21</v>
      </c>
      <c r="B43" s="15" t="s">
        <v>25</v>
      </c>
      <c r="C43" s="15" t="s">
        <v>14</v>
      </c>
      <c r="D43" s="117">
        <f>INDEX(Forecasts!$X$9:$AD$20,MATCH($B43,Forecasts!$B$9:$B$20,0),MATCH($C43,Forecasts!$X$7:$AD$7,0))</f>
        <v>1471983.4285714289</v>
      </c>
      <c r="E43" s="117">
        <f>INDEX(Forecasts!$X$27:$AD$38,MATCH($B43,Forecasts!$B$27:$B$38,0),MATCH($C43,Forecasts!$X$25:$AD$25,0))</f>
        <v>36454.692142857144</v>
      </c>
      <c r="F43" s="117">
        <f>INDEX(Forecasts!$X$45:$AD$56,MATCH($B43,Forecasts!$B$45:$B$56,0),MATCH($C43,Forecasts!$X$43:$AD$43,0))</f>
        <v>262029.33429490455</v>
      </c>
      <c r="G43" s="117">
        <f>INDEX(Forecasts!$X$63:$AD$74,MATCH($B43,Forecasts!$B$63:$B$74,0),MATCH($C43,Forecasts!$X$61:$AD$61,0))</f>
        <v>73.400000000000006</v>
      </c>
      <c r="H43" s="117">
        <f>INDEX(Forecasts!$X$81:$AD$92,MATCH($B43,Forecasts!$B$81:$B$92,0),MATCH($C43,Forecasts!$X$79:$AD$79,0))</f>
        <v>40.378435313706149</v>
      </c>
      <c r="I43" s="118">
        <f>INDEX(Forecasts!$X$99:$AD$110,MATCH($B43,Forecasts!$B$99:$B$110,0),MATCH($C43,Forecasts!$X$97:$AD$97,0))</f>
        <v>1.6680888046782083</v>
      </c>
      <c r="J43" s="119">
        <f>INDEX(Forecasts!$X$117:$AD$128,MATCH($B43,Forecasts!$B$117:$B$128,0),MATCH($C43,Forecasts!$X$115:$AD$115,0))</f>
        <v>6.1613773818191069</v>
      </c>
      <c r="K43" s="119">
        <f>INDEX(Forecasts!$X$135:$AD$146,MATCH($B43,Forecasts!$B$135:$B$146,0),MATCH($C43,Forecasts!$X$133:$AD$133,0))</f>
        <v>2.0611453397868384</v>
      </c>
      <c r="L43" s="119">
        <f>INDEX(Forecasts!$X$153:$AD$164,MATCH($B43,Forecasts!$B$153:$B$164,0),MATCH($C43,Forecasts!$X$151:$AD$151,0))</f>
        <v>73.838196306748031</v>
      </c>
      <c r="M43" s="117">
        <f>INDEX(Forecasts!$X$171:$AD$182,MATCH($B43,Forecasts!$B$171:$B$182,0),MATCH($C43,Forecasts!$X$169:$AD$169,0))</f>
        <v>583.89445602714807</v>
      </c>
      <c r="N43" s="120">
        <f>INDEX(Forecasts!$X$207:$AD$218,MATCH($B43,Forecasts!$B$207:$B$218,0),MATCH($C43,Forecasts!$X$205:$AD$205,0))</f>
        <v>5.6590310993407907E-4</v>
      </c>
    </row>
    <row r="44" spans="1:14">
      <c r="A44" s="15" t="str">
        <f t="shared" si="0"/>
        <v>WSH22</v>
      </c>
      <c r="B44" s="15" t="s">
        <v>25</v>
      </c>
      <c r="C44" s="15" t="s">
        <v>15</v>
      </c>
      <c r="D44" s="117">
        <f>INDEX(Forecasts!$X$9:$AD$20,MATCH($B44,Forecasts!$B$9:$B$20,0),MATCH($C44,Forecasts!$X$7:$AD$7,0))</f>
        <v>1480179.2857142861</v>
      </c>
      <c r="E44" s="117">
        <f>INDEX(Forecasts!$X$27:$AD$38,MATCH($B44,Forecasts!$B$27:$B$38,0),MATCH($C44,Forecasts!$X$25:$AD$25,0))</f>
        <v>36531.645357142857</v>
      </c>
      <c r="F44" s="117">
        <f>INDEX(Forecasts!$X$45:$AD$56,MATCH($B44,Forecasts!$B$45:$B$56,0),MATCH($C44,Forecasts!$X$43:$AD$43,0))</f>
        <v>265397.91141841427</v>
      </c>
      <c r="G44" s="117">
        <f>INDEX(Forecasts!$X$63:$AD$74,MATCH($B44,Forecasts!$B$63:$B$74,0),MATCH($C44,Forecasts!$X$61:$AD$61,0))</f>
        <v>74.2</v>
      </c>
      <c r="H44" s="117">
        <f>INDEX(Forecasts!$X$81:$AD$92,MATCH($B44,Forecasts!$B$81:$B$92,0),MATCH($C44,Forecasts!$X$79:$AD$79,0))</f>
        <v>40.517728430889683</v>
      </c>
      <c r="I44" s="118">
        <f>INDEX(Forecasts!$X$99:$AD$110,MATCH($B44,Forecasts!$B$99:$B$110,0),MATCH($C44,Forecasts!$X$97:$AD$97,0))</f>
        <v>1.6680888046782083</v>
      </c>
      <c r="J44" s="119">
        <f>INDEX(Forecasts!$X$117:$AD$128,MATCH($B44,Forecasts!$B$117:$B$128,0),MATCH($C44,Forecasts!$X$115:$AD$115,0))</f>
        <v>6.1613773818191069</v>
      </c>
      <c r="K44" s="119">
        <f>INDEX(Forecasts!$X$135:$AD$146,MATCH($B44,Forecasts!$B$135:$B$146,0),MATCH($C44,Forecasts!$X$133:$AD$133,0))</f>
        <v>2.0611453397868384</v>
      </c>
      <c r="L44" s="119">
        <f>INDEX(Forecasts!$X$153:$AD$164,MATCH($B44,Forecasts!$B$153:$B$164,0),MATCH($C44,Forecasts!$X$151:$AD$151,0))</f>
        <v>73.838196306748031</v>
      </c>
      <c r="M44" s="117">
        <f>INDEX(Forecasts!$X$171:$AD$182,MATCH($B44,Forecasts!$B$171:$B$182,0),MATCH($C44,Forecasts!$X$169:$AD$169,0))</f>
        <v>583.89445602714807</v>
      </c>
      <c r="N44" s="120">
        <f>INDEX(Forecasts!$X$207:$AD$218,MATCH($B44,Forecasts!$B$207:$B$218,0),MATCH($C44,Forecasts!$X$205:$AD$205,0))</f>
        <v>5.6276966448562437E-4</v>
      </c>
    </row>
    <row r="45" spans="1:14">
      <c r="A45" s="15" t="str">
        <f t="shared" si="0"/>
        <v>WSH23</v>
      </c>
      <c r="B45" s="15" t="s">
        <v>25</v>
      </c>
      <c r="C45" s="15" t="s">
        <v>16</v>
      </c>
      <c r="D45" s="117">
        <f>INDEX(Forecasts!$X$9:$AD$20,MATCH($B45,Forecasts!$B$9:$B$20,0),MATCH($C45,Forecasts!$X$7:$AD$7,0))</f>
        <v>1488375.1428571432</v>
      </c>
      <c r="E45" s="117">
        <f>INDEX(Forecasts!$X$27:$AD$38,MATCH($B45,Forecasts!$B$27:$B$38,0),MATCH($C45,Forecasts!$X$25:$AD$25,0))</f>
        <v>36608.598571428571</v>
      </c>
      <c r="F45" s="117">
        <f>INDEX(Forecasts!$X$45:$AD$56,MATCH($B45,Forecasts!$B$45:$B$56,0),MATCH($C45,Forecasts!$X$43:$AD$43,0))</f>
        <v>268766.48854192399</v>
      </c>
      <c r="G45" s="117">
        <f>INDEX(Forecasts!$X$63:$AD$74,MATCH($B45,Forecasts!$B$63:$B$74,0),MATCH($C45,Forecasts!$X$61:$AD$61,0))</f>
        <v>75.099999999999994</v>
      </c>
      <c r="H45" s="117">
        <f>INDEX(Forecasts!$X$81:$AD$92,MATCH($B45,Forecasts!$B$81:$B$92,0),MATCH($C45,Forecasts!$X$79:$AD$79,0))</f>
        <v>40.65643594504477</v>
      </c>
      <c r="I45" s="118">
        <f>INDEX(Forecasts!$X$99:$AD$110,MATCH($B45,Forecasts!$B$99:$B$110,0),MATCH($C45,Forecasts!$X$97:$AD$97,0))</f>
        <v>1.6680888046782083</v>
      </c>
      <c r="J45" s="119">
        <f>INDEX(Forecasts!$X$117:$AD$128,MATCH($B45,Forecasts!$B$117:$B$128,0),MATCH($C45,Forecasts!$X$115:$AD$115,0))</f>
        <v>6.1613773818191069</v>
      </c>
      <c r="K45" s="119">
        <f>INDEX(Forecasts!$X$135:$AD$146,MATCH($B45,Forecasts!$B$135:$B$146,0),MATCH($C45,Forecasts!$X$133:$AD$133,0))</f>
        <v>2.0611453397868384</v>
      </c>
      <c r="L45" s="119">
        <f>INDEX(Forecasts!$X$153:$AD$164,MATCH($B45,Forecasts!$B$153:$B$164,0),MATCH($C45,Forecasts!$X$151:$AD$151,0))</f>
        <v>73.838196306748031</v>
      </c>
      <c r="M45" s="117">
        <f>INDEX(Forecasts!$X$171:$AD$182,MATCH($B45,Forecasts!$B$171:$B$182,0),MATCH($C45,Forecasts!$X$169:$AD$169,0))</f>
        <v>583.89445602714807</v>
      </c>
      <c r="N45" s="120">
        <f>INDEX(Forecasts!$X$207:$AD$218,MATCH($B45,Forecasts!$B$207:$B$218,0),MATCH($C45,Forecasts!$X$205:$AD$205,0))</f>
        <v>5.5563948643515932E-4</v>
      </c>
    </row>
    <row r="46" spans="1:14">
      <c r="A46" s="15" t="str">
        <f t="shared" si="0"/>
        <v>WSH24</v>
      </c>
      <c r="B46" s="15" t="s">
        <v>25</v>
      </c>
      <c r="C46" s="15" t="s">
        <v>17</v>
      </c>
      <c r="D46" s="117">
        <f>INDEX(Forecasts!$X$9:$AD$20,MATCH($B46,Forecasts!$B$9:$B$20,0),MATCH($C46,Forecasts!$X$7:$AD$7,0))</f>
        <v>1496571.0000000005</v>
      </c>
      <c r="E46" s="117">
        <f>INDEX(Forecasts!$X$27:$AD$38,MATCH($B46,Forecasts!$B$27:$B$38,0),MATCH($C46,Forecasts!$X$25:$AD$25,0))</f>
        <v>36685.551785714284</v>
      </c>
      <c r="F46" s="117">
        <f>INDEX(Forecasts!$X$45:$AD$56,MATCH($B46,Forecasts!$B$45:$B$56,0),MATCH($C46,Forecasts!$X$43:$AD$43,0))</f>
        <v>272135.06566543371</v>
      </c>
      <c r="G46" s="117">
        <f>INDEX(Forecasts!$X$63:$AD$74,MATCH($B46,Forecasts!$B$63:$B$74,0),MATCH($C46,Forecasts!$X$61:$AD$61,0))</f>
        <v>75.900000000000006</v>
      </c>
      <c r="H46" s="117">
        <f>INDEX(Forecasts!$X$81:$AD$92,MATCH($B46,Forecasts!$B$81:$B$92,0),MATCH($C46,Forecasts!$X$79:$AD$79,0))</f>
        <v>40.794561541330829</v>
      </c>
      <c r="I46" s="118">
        <f>INDEX(Forecasts!$X$99:$AD$110,MATCH($B46,Forecasts!$B$99:$B$110,0),MATCH($C46,Forecasts!$X$97:$AD$97,0))</f>
        <v>1.6680888046782083</v>
      </c>
      <c r="J46" s="119">
        <f>INDEX(Forecasts!$X$117:$AD$128,MATCH($B46,Forecasts!$B$117:$B$128,0),MATCH($C46,Forecasts!$X$115:$AD$115,0))</f>
        <v>6.1613773818191069</v>
      </c>
      <c r="K46" s="119">
        <f>INDEX(Forecasts!$X$135:$AD$146,MATCH($B46,Forecasts!$B$135:$B$146,0),MATCH($C46,Forecasts!$X$133:$AD$133,0))</f>
        <v>2.0611453397868384</v>
      </c>
      <c r="L46" s="119">
        <f>INDEX(Forecasts!$X$153:$AD$164,MATCH($B46,Forecasts!$B$153:$B$164,0),MATCH($C46,Forecasts!$X$151:$AD$151,0))</f>
        <v>73.838196306748031</v>
      </c>
      <c r="M46" s="117">
        <f>INDEX(Forecasts!$X$171:$AD$182,MATCH($B46,Forecasts!$B$171:$B$182,0),MATCH($C46,Forecasts!$X$169:$AD$169,0))</f>
        <v>583.89445602714807</v>
      </c>
      <c r="N46" s="120">
        <f>INDEX(Forecasts!$X$207:$AD$218,MATCH($B46,Forecasts!$B$207:$B$218,0),MATCH($C46,Forecasts!$X$205:$AD$205,0))</f>
        <v>5.5259656909027353E-4</v>
      </c>
    </row>
    <row r="47" spans="1:14">
      <c r="A47" s="15" t="str">
        <f t="shared" si="0"/>
        <v>WSH25</v>
      </c>
      <c r="B47" s="15" t="s">
        <v>25</v>
      </c>
      <c r="C47" s="15" t="s">
        <v>18</v>
      </c>
      <c r="D47" s="117">
        <f>INDEX(Forecasts!$X$9:$AD$20,MATCH($B47,Forecasts!$B$9:$B$20,0),MATCH($C47,Forecasts!$X$7:$AD$7,0))</f>
        <v>1504766.8571428577</v>
      </c>
      <c r="E47" s="117">
        <f>INDEX(Forecasts!$X$27:$AD$38,MATCH($B47,Forecasts!$B$27:$B$38,0),MATCH($C47,Forecasts!$X$25:$AD$25,0))</f>
        <v>36762.505000000005</v>
      </c>
      <c r="F47" s="117">
        <f>INDEX(Forecasts!$X$45:$AD$56,MATCH($B47,Forecasts!$B$45:$B$56,0),MATCH($C47,Forecasts!$X$43:$AD$43,0))</f>
        <v>275503.64278894343</v>
      </c>
      <c r="G47" s="117">
        <f>INDEX(Forecasts!$X$63:$AD$74,MATCH($B47,Forecasts!$B$63:$B$74,0),MATCH($C47,Forecasts!$X$61:$AD$61,0))</f>
        <v>76.8</v>
      </c>
      <c r="H47" s="117">
        <f>INDEX(Forecasts!$X$81:$AD$92,MATCH($B47,Forecasts!$B$81:$B$92,0),MATCH($C47,Forecasts!$X$79:$AD$79,0))</f>
        <v>40.932108874051359</v>
      </c>
      <c r="I47" s="118">
        <f>INDEX(Forecasts!$X$99:$AD$110,MATCH($B47,Forecasts!$B$99:$B$110,0),MATCH($C47,Forecasts!$X$97:$AD$97,0))</f>
        <v>1.6680888046782083</v>
      </c>
      <c r="J47" s="119">
        <f>INDEX(Forecasts!$X$117:$AD$128,MATCH($B47,Forecasts!$B$117:$B$128,0),MATCH($C47,Forecasts!$X$115:$AD$115,0))</f>
        <v>6.1613773818191069</v>
      </c>
      <c r="K47" s="119">
        <f>INDEX(Forecasts!$X$135:$AD$146,MATCH($B47,Forecasts!$B$135:$B$146,0),MATCH($C47,Forecasts!$X$133:$AD$133,0))</f>
        <v>2.0611453397868384</v>
      </c>
      <c r="L47" s="119">
        <f>INDEX(Forecasts!$X$153:$AD$164,MATCH($B47,Forecasts!$B$153:$B$164,0),MATCH($C47,Forecasts!$X$151:$AD$151,0))</f>
        <v>73.838196306748031</v>
      </c>
      <c r="M47" s="117">
        <f>INDEX(Forecasts!$X$171:$AD$182,MATCH($B47,Forecasts!$B$171:$B$182,0),MATCH($C47,Forecasts!$X$169:$AD$169,0))</f>
        <v>583.89445602714807</v>
      </c>
      <c r="N47" s="120">
        <f>INDEX(Forecasts!$X$207:$AD$218,MATCH($B47,Forecasts!$B$207:$B$218,0),MATCH($C47,Forecasts!$X$205:$AD$205,0))</f>
        <v>5.4825768927849075E-4</v>
      </c>
    </row>
    <row r="48" spans="1:14">
      <c r="A48" s="15" t="str">
        <f t="shared" si="0"/>
        <v>WSX21</v>
      </c>
      <c r="B48" s="15" t="s">
        <v>26</v>
      </c>
      <c r="C48" s="15" t="s">
        <v>14</v>
      </c>
      <c r="D48" s="117">
        <f>INDEX(Forecasts!$X$9:$AD$20,MATCH($B48,Forecasts!$B$9:$B$20,0),MATCH($C48,Forecasts!$X$7:$AD$7,0))</f>
        <v>1264733.6428571427</v>
      </c>
      <c r="E48" s="117">
        <f>INDEX(Forecasts!$X$27:$AD$38,MATCH($B48,Forecasts!$B$27:$B$38,0),MATCH($C48,Forecasts!$X$25:$AD$25,0))</f>
        <v>35191.903571428571</v>
      </c>
      <c r="F48" s="117">
        <f>INDEX(Forecasts!$X$45:$AD$56,MATCH($B48,Forecasts!$B$45:$B$56,0),MATCH($C48,Forecasts!$X$43:$AD$43,0))</f>
        <v>187580.9980101221</v>
      </c>
      <c r="G48" s="117">
        <f>INDEX(Forecasts!$X$63:$AD$74,MATCH($B48,Forecasts!$B$63:$B$74,0),MATCH($C48,Forecasts!$X$61:$AD$61,0))</f>
        <v>74.436007921814294</v>
      </c>
      <c r="H48" s="117">
        <f>INDEX(Forecasts!$X$81:$AD$92,MATCH($B48,Forecasts!$B$81:$B$92,0),MATCH($C48,Forecasts!$X$79:$AD$79,0))</f>
        <v>35.938199259103122</v>
      </c>
      <c r="I48" s="118">
        <f>INDEX(Forecasts!$X$99:$AD$110,MATCH($B48,Forecasts!$B$99:$B$110,0),MATCH($C48,Forecasts!$X$97:$AD$97,0))</f>
        <v>1.3952660508010553</v>
      </c>
      <c r="J48" s="119">
        <f>INDEX(Forecasts!$X$117:$AD$128,MATCH($B48,Forecasts!$B$117:$B$128,0),MATCH($C48,Forecasts!$X$115:$AD$115,0))</f>
        <v>4.5136944985424705</v>
      </c>
      <c r="K48" s="119">
        <f>INDEX(Forecasts!$X$135:$AD$146,MATCH($B48,Forecasts!$B$135:$B$146,0),MATCH($C48,Forecasts!$X$133:$AD$133,0))</f>
        <v>6.1513487509809979</v>
      </c>
      <c r="L48" s="119">
        <f>INDEX(Forecasts!$X$153:$AD$164,MATCH($B48,Forecasts!$B$153:$B$164,0),MATCH($C48,Forecasts!$X$151:$AD$151,0))</f>
        <v>71.098056216032035</v>
      </c>
      <c r="M48" s="117">
        <f>INDEX(Forecasts!$X$171:$AD$182,MATCH($B48,Forecasts!$B$171:$B$182,0),MATCH($C48,Forecasts!$X$169:$AD$169,0))</f>
        <v>1324.8234143194454</v>
      </c>
      <c r="N48" s="120">
        <f>INDEX(Forecasts!$X$207:$AD$218,MATCH($B48,Forecasts!$B$207:$B$218,0),MATCH($C48,Forecasts!$X$205:$AD$205,0))</f>
        <v>3.1627212754170548E-4</v>
      </c>
    </row>
    <row r="49" spans="1:14">
      <c r="A49" s="15" t="str">
        <f t="shared" si="0"/>
        <v>WSX22</v>
      </c>
      <c r="B49" s="15" t="s">
        <v>26</v>
      </c>
      <c r="C49" s="15" t="s">
        <v>15</v>
      </c>
      <c r="D49" s="117">
        <f>INDEX(Forecasts!$X$9:$AD$20,MATCH($B49,Forecasts!$B$9:$B$20,0),MATCH($C49,Forecasts!$X$7:$AD$7,0))</f>
        <v>1273573.6071428568</v>
      </c>
      <c r="E49" s="117">
        <f>INDEX(Forecasts!$X$27:$AD$38,MATCH($B49,Forecasts!$B$27:$B$38,0),MATCH($C49,Forecasts!$X$25:$AD$25,0))</f>
        <v>35283.55892857143</v>
      </c>
      <c r="F49" s="117">
        <f>INDEX(Forecasts!$X$45:$AD$56,MATCH($B49,Forecasts!$B$45:$B$56,0),MATCH($C49,Forecasts!$X$43:$AD$43,0))</f>
        <v>188892.04966284384</v>
      </c>
      <c r="G49" s="117">
        <f>INDEX(Forecasts!$X$63:$AD$74,MATCH($B49,Forecasts!$B$63:$B$74,0),MATCH($C49,Forecasts!$X$61:$AD$61,0))</f>
        <v>75.050654329605806</v>
      </c>
      <c r="H49" s="117">
        <f>INDEX(Forecasts!$X$81:$AD$92,MATCH($B49,Forecasts!$B$81:$B$92,0),MATCH($C49,Forecasts!$X$79:$AD$79,0))</f>
        <v>36.095383963990095</v>
      </c>
      <c r="I49" s="118">
        <f>INDEX(Forecasts!$X$99:$AD$110,MATCH($B49,Forecasts!$B$99:$B$110,0),MATCH($C49,Forecasts!$X$97:$AD$97,0))</f>
        <v>1.3952660508010553</v>
      </c>
      <c r="J49" s="119">
        <f>INDEX(Forecasts!$X$117:$AD$128,MATCH($B49,Forecasts!$B$117:$B$128,0),MATCH($C49,Forecasts!$X$115:$AD$115,0))</f>
        <v>4.5136944985424705</v>
      </c>
      <c r="K49" s="119">
        <f>INDEX(Forecasts!$X$135:$AD$146,MATCH($B49,Forecasts!$B$135:$B$146,0),MATCH($C49,Forecasts!$X$133:$AD$133,0))</f>
        <v>6.1513487509809979</v>
      </c>
      <c r="L49" s="119">
        <f>INDEX(Forecasts!$X$153:$AD$164,MATCH($B49,Forecasts!$B$153:$B$164,0),MATCH($C49,Forecasts!$X$151:$AD$151,0))</f>
        <v>71.098056216032035</v>
      </c>
      <c r="M49" s="117">
        <f>INDEX(Forecasts!$X$171:$AD$182,MATCH($B49,Forecasts!$B$171:$B$182,0),MATCH($C49,Forecasts!$X$169:$AD$169,0))</f>
        <v>1324.8234143194454</v>
      </c>
      <c r="N49" s="120">
        <f>INDEX(Forecasts!$X$207:$AD$218,MATCH($B49,Forecasts!$B$207:$B$218,0),MATCH($C49,Forecasts!$X$205:$AD$205,0))</f>
        <v>3.1486205253546828E-4</v>
      </c>
    </row>
    <row r="50" spans="1:14">
      <c r="A50" s="15" t="str">
        <f t="shared" si="0"/>
        <v>WSX23</v>
      </c>
      <c r="B50" s="15" t="s">
        <v>26</v>
      </c>
      <c r="C50" s="15" t="s">
        <v>16</v>
      </c>
      <c r="D50" s="117">
        <f>INDEX(Forecasts!$X$9:$AD$20,MATCH($B50,Forecasts!$B$9:$B$20,0),MATCH($C50,Forecasts!$X$7:$AD$7,0))</f>
        <v>1282413.5714285711</v>
      </c>
      <c r="E50" s="117">
        <f>INDEX(Forecasts!$X$27:$AD$38,MATCH($B50,Forecasts!$B$27:$B$38,0),MATCH($C50,Forecasts!$X$25:$AD$25,0))</f>
        <v>35375.21428571429</v>
      </c>
      <c r="F50" s="117">
        <f>INDEX(Forecasts!$X$45:$AD$56,MATCH($B50,Forecasts!$B$45:$B$56,0),MATCH($C50,Forecasts!$X$43:$AD$43,0))</f>
        <v>190203.10131556558</v>
      </c>
      <c r="G50" s="117">
        <f>INDEX(Forecasts!$X$63:$AD$74,MATCH($B50,Forecasts!$B$63:$B$74,0),MATCH($C50,Forecasts!$X$61:$AD$61,0))</f>
        <v>75.533418320889993</v>
      </c>
      <c r="H50" s="117">
        <f>INDEX(Forecasts!$X$81:$AD$92,MATCH($B50,Forecasts!$B$81:$B$92,0),MATCH($C50,Forecasts!$X$79:$AD$79,0))</f>
        <v>36.251754153937469</v>
      </c>
      <c r="I50" s="118">
        <f>INDEX(Forecasts!$X$99:$AD$110,MATCH($B50,Forecasts!$B$99:$B$110,0),MATCH($C50,Forecasts!$X$97:$AD$97,0))</f>
        <v>1.3952660508010553</v>
      </c>
      <c r="J50" s="119">
        <f>INDEX(Forecasts!$X$117:$AD$128,MATCH($B50,Forecasts!$B$117:$B$128,0),MATCH($C50,Forecasts!$X$115:$AD$115,0))</f>
        <v>4.5136944985424705</v>
      </c>
      <c r="K50" s="119">
        <f>INDEX(Forecasts!$X$135:$AD$146,MATCH($B50,Forecasts!$B$135:$B$146,0),MATCH($C50,Forecasts!$X$133:$AD$133,0))</f>
        <v>6.1513487509809979</v>
      </c>
      <c r="L50" s="119">
        <f>INDEX(Forecasts!$X$153:$AD$164,MATCH($B50,Forecasts!$B$153:$B$164,0),MATCH($C50,Forecasts!$X$151:$AD$151,0))</f>
        <v>71.098056216032035</v>
      </c>
      <c r="M50" s="117">
        <f>INDEX(Forecasts!$X$171:$AD$182,MATCH($B50,Forecasts!$B$171:$B$182,0),MATCH($C50,Forecasts!$X$169:$AD$169,0))</f>
        <v>1324.8234143194454</v>
      </c>
      <c r="N50" s="120">
        <f>INDEX(Forecasts!$X$207:$AD$218,MATCH($B50,Forecasts!$B$207:$B$218,0),MATCH($C50,Forecasts!$X$205:$AD$205,0))</f>
        <v>3.1269163781017829E-4</v>
      </c>
    </row>
    <row r="51" spans="1:14">
      <c r="A51" s="15" t="str">
        <f t="shared" si="0"/>
        <v>WSX24</v>
      </c>
      <c r="B51" s="15" t="s">
        <v>26</v>
      </c>
      <c r="C51" s="15" t="s">
        <v>17</v>
      </c>
      <c r="D51" s="117">
        <f>INDEX(Forecasts!$X$9:$AD$20,MATCH($B51,Forecasts!$B$9:$B$20,0),MATCH($C51,Forecasts!$X$7:$AD$7,0))</f>
        <v>1291253.5357142854</v>
      </c>
      <c r="E51" s="117">
        <f>INDEX(Forecasts!$X$27:$AD$38,MATCH($B51,Forecasts!$B$27:$B$38,0),MATCH($C51,Forecasts!$X$25:$AD$25,0))</f>
        <v>35466.869642857142</v>
      </c>
      <c r="F51" s="117">
        <f>INDEX(Forecasts!$X$45:$AD$56,MATCH($B51,Forecasts!$B$45:$B$56,0),MATCH($C51,Forecasts!$X$43:$AD$43,0))</f>
        <v>191514.15296828729</v>
      </c>
      <c r="G51" s="117">
        <f>INDEX(Forecasts!$X$63:$AD$74,MATCH($B51,Forecasts!$B$63:$B$74,0),MATCH($C51,Forecasts!$X$61:$AD$61,0))</f>
        <v>76.365948502318105</v>
      </c>
      <c r="H51" s="117">
        <f>INDEX(Forecasts!$X$81:$AD$92,MATCH($B51,Forecasts!$B$81:$B$92,0),MATCH($C51,Forecasts!$X$79:$AD$79,0))</f>
        <v>36.407316143682777</v>
      </c>
      <c r="I51" s="118">
        <f>INDEX(Forecasts!$X$99:$AD$110,MATCH($B51,Forecasts!$B$99:$B$110,0),MATCH($C51,Forecasts!$X$97:$AD$97,0))</f>
        <v>1.3952660508010553</v>
      </c>
      <c r="J51" s="119">
        <f>INDEX(Forecasts!$X$117:$AD$128,MATCH($B51,Forecasts!$B$117:$B$128,0),MATCH($C51,Forecasts!$X$115:$AD$115,0))</f>
        <v>4.5136944985424705</v>
      </c>
      <c r="K51" s="119">
        <f>INDEX(Forecasts!$X$135:$AD$146,MATCH($B51,Forecasts!$B$135:$B$146,0),MATCH($C51,Forecasts!$X$133:$AD$133,0))</f>
        <v>6.1513487509809979</v>
      </c>
      <c r="L51" s="119">
        <f>INDEX(Forecasts!$X$153:$AD$164,MATCH($B51,Forecasts!$B$153:$B$164,0),MATCH($C51,Forecasts!$X$151:$AD$151,0))</f>
        <v>71.098056216032035</v>
      </c>
      <c r="M51" s="117">
        <f>INDEX(Forecasts!$X$171:$AD$182,MATCH($B51,Forecasts!$B$171:$B$182,0),MATCH($C51,Forecasts!$X$169:$AD$169,0))</f>
        <v>1324.8234143194454</v>
      </c>
      <c r="N51" s="120">
        <f>INDEX(Forecasts!$X$207:$AD$218,MATCH($B51,Forecasts!$B$207:$B$218,0),MATCH($C51,Forecasts!$X$205:$AD$205,0))</f>
        <v>3.1055094054644968E-4</v>
      </c>
    </row>
    <row r="52" spans="1:14">
      <c r="A52" s="15" t="str">
        <f t="shared" si="0"/>
        <v>WSX25</v>
      </c>
      <c r="B52" s="15" t="s">
        <v>26</v>
      </c>
      <c r="C52" s="15" t="s">
        <v>18</v>
      </c>
      <c r="D52" s="117">
        <f>INDEX(Forecasts!$X$9:$AD$20,MATCH($B52,Forecasts!$B$9:$B$20,0),MATCH($C52,Forecasts!$X$7:$AD$7,0))</f>
        <v>1300093.4999999995</v>
      </c>
      <c r="E52" s="117">
        <f>INDEX(Forecasts!$X$27:$AD$38,MATCH($B52,Forecasts!$B$27:$B$38,0),MATCH($C52,Forecasts!$X$25:$AD$25,0))</f>
        <v>35558.525000000001</v>
      </c>
      <c r="F52" s="117">
        <f>INDEX(Forecasts!$X$45:$AD$56,MATCH($B52,Forecasts!$B$45:$B$56,0),MATCH($C52,Forecasts!$X$43:$AD$43,0))</f>
        <v>192825.20462100906</v>
      </c>
      <c r="G52" s="117">
        <f>INDEX(Forecasts!$X$63:$AD$74,MATCH($B52,Forecasts!$B$63:$B$74,0),MATCH($C52,Forecasts!$X$61:$AD$61,0))</f>
        <v>77.833413320770802</v>
      </c>
      <c r="H52" s="117">
        <f>INDEX(Forecasts!$X$81:$AD$92,MATCH($B52,Forecasts!$B$81:$B$92,0),MATCH($C52,Forecasts!$X$79:$AD$79,0))</f>
        <v>36.562076182856273</v>
      </c>
      <c r="I52" s="118">
        <f>INDEX(Forecasts!$X$99:$AD$110,MATCH($B52,Forecasts!$B$99:$B$110,0),MATCH($C52,Forecasts!$X$97:$AD$97,0))</f>
        <v>1.3952660508010553</v>
      </c>
      <c r="J52" s="119">
        <f>INDEX(Forecasts!$X$117:$AD$128,MATCH($B52,Forecasts!$B$117:$B$128,0),MATCH($C52,Forecasts!$X$115:$AD$115,0))</f>
        <v>4.5136944985424705</v>
      </c>
      <c r="K52" s="119">
        <f>INDEX(Forecasts!$X$135:$AD$146,MATCH($B52,Forecasts!$B$135:$B$146,0),MATCH($C52,Forecasts!$X$133:$AD$133,0))</f>
        <v>6.1513487509809979</v>
      </c>
      <c r="L52" s="119">
        <f>INDEX(Forecasts!$X$153:$AD$164,MATCH($B52,Forecasts!$B$153:$B$164,0),MATCH($C52,Forecasts!$X$151:$AD$151,0))</f>
        <v>71.098056216032035</v>
      </c>
      <c r="M52" s="117">
        <f>INDEX(Forecasts!$X$171:$AD$182,MATCH($B52,Forecasts!$B$171:$B$182,0),MATCH($C52,Forecasts!$X$169:$AD$169,0))</f>
        <v>1324.8234143194454</v>
      </c>
      <c r="N52" s="120">
        <f>INDEX(Forecasts!$X$207:$AD$218,MATCH($B52,Forecasts!$B$207:$B$218,0),MATCH($C52,Forecasts!$X$205:$AD$205,0))</f>
        <v>3.0843935455411489E-4</v>
      </c>
    </row>
    <row r="53" spans="1:14">
      <c r="A53" s="15" t="str">
        <f t="shared" ref="A53:A57" si="2">B53&amp;RIGHT(C53,2)</f>
        <v>YKY21</v>
      </c>
      <c r="B53" s="15" t="s">
        <v>27</v>
      </c>
      <c r="C53" s="15" t="s">
        <v>14</v>
      </c>
      <c r="D53" s="117">
        <f>INDEX(Forecasts!$X$9:$AD$20,MATCH($B53,Forecasts!$B$9:$B$20,0),MATCH($C53,Forecasts!$X$7:$AD$7,0))</f>
        <v>2311162.242270059</v>
      </c>
      <c r="E53" s="117">
        <f>INDEX(Forecasts!$X$27:$AD$38,MATCH($B53,Forecasts!$B$27:$B$38,0),MATCH($C53,Forecasts!$X$25:$AD$25,0))</f>
        <v>52396.280989130661</v>
      </c>
      <c r="F53" s="117">
        <f>INDEX(Forecasts!$X$45:$AD$56,MATCH($B53,Forecasts!$B$45:$B$56,0),MATCH($C53,Forecasts!$X$43:$AD$43,0))</f>
        <v>392365.85125372937</v>
      </c>
      <c r="G53" s="117">
        <f>INDEX(Forecasts!$X$63:$AD$74,MATCH($B53,Forecasts!$B$63:$B$74,0),MATCH($C53,Forecasts!$X$61:$AD$61,0))</f>
        <v>152.69999999999999</v>
      </c>
      <c r="H53" s="117">
        <f>INDEX(Forecasts!$X$81:$AD$92,MATCH($B53,Forecasts!$B$81:$B$92,0),MATCH($C53,Forecasts!$X$79:$AD$79,0))</f>
        <v>44.109280251197553</v>
      </c>
      <c r="I53" s="118">
        <f>INDEX(Forecasts!$X$99:$AD$110,MATCH($B53,Forecasts!$B$99:$B$110,0),MATCH($C53,Forecasts!$X$97:$AD$97,0))</f>
        <v>1.3222921068523084</v>
      </c>
      <c r="J53" s="119">
        <f>INDEX(Forecasts!$X$117:$AD$128,MATCH($B53,Forecasts!$B$117:$B$128,0),MATCH($C53,Forecasts!$X$115:$AD$115,0))</f>
        <v>2.2335791211767639</v>
      </c>
      <c r="K53" s="119">
        <f>INDEX(Forecasts!$X$135:$AD$146,MATCH($B53,Forecasts!$B$135:$B$146,0),MATCH($C53,Forecasts!$X$133:$AD$133,0))</f>
        <v>40.959838960222946</v>
      </c>
      <c r="L53" s="119">
        <f>INDEX(Forecasts!$X$153:$AD$164,MATCH($B53,Forecasts!$B$153:$B$164,0),MATCH($C53,Forecasts!$X$151:$AD$151,0))</f>
        <v>80.86925794865779</v>
      </c>
      <c r="M53" s="117">
        <f>INDEX(Forecasts!$X$171:$AD$182,MATCH($B53,Forecasts!$B$171:$B$182,0),MATCH($C53,Forecasts!$X$169:$AD$169,0))</f>
        <v>1081.6029441869796</v>
      </c>
      <c r="N53" s="120">
        <f>INDEX(Forecasts!$X$207:$AD$218,MATCH($B53,Forecasts!$B$207:$B$218,0),MATCH($C53,Forecasts!$X$205:$AD$205,0))</f>
        <v>2.6350378561127363E-4</v>
      </c>
    </row>
    <row r="54" spans="1:14">
      <c r="A54" s="15" t="str">
        <f t="shared" si="2"/>
        <v>YKY22</v>
      </c>
      <c r="B54" s="15" t="s">
        <v>27</v>
      </c>
      <c r="C54" s="15" t="s">
        <v>15</v>
      </c>
      <c r="D54" s="117">
        <f>INDEX(Forecasts!$X$9:$AD$20,MATCH($B54,Forecasts!$B$9:$B$20,0),MATCH($C54,Forecasts!$X$7:$AD$7,0))</f>
        <v>2321415.8261252446</v>
      </c>
      <c r="E54" s="117">
        <f>INDEX(Forecasts!$X$27:$AD$38,MATCH($B54,Forecasts!$B$27:$B$38,0),MATCH($C54,Forecasts!$X$25:$AD$25,0))</f>
        <v>52439.893004612895</v>
      </c>
      <c r="F54" s="117">
        <f>INDEX(Forecasts!$X$45:$AD$56,MATCH($B54,Forecasts!$B$45:$B$56,0),MATCH($C54,Forecasts!$X$43:$AD$43,0))</f>
        <v>395580.88442938408</v>
      </c>
      <c r="G54" s="117">
        <f>INDEX(Forecasts!$X$63:$AD$74,MATCH($B54,Forecasts!$B$63:$B$74,0),MATCH($C54,Forecasts!$X$61:$AD$61,0))</f>
        <v>153.69999999999999</v>
      </c>
      <c r="H54" s="117">
        <f>INDEX(Forecasts!$X$81:$AD$92,MATCH($B54,Forecasts!$B$81:$B$92,0),MATCH($C54,Forecasts!$X$79:$AD$79,0))</f>
        <v>44.268126670682577</v>
      </c>
      <c r="I54" s="118">
        <f>INDEX(Forecasts!$X$99:$AD$110,MATCH($B54,Forecasts!$B$99:$B$110,0),MATCH($C54,Forecasts!$X$97:$AD$97,0))</f>
        <v>1.3222921068523084</v>
      </c>
      <c r="J54" s="119">
        <f>INDEX(Forecasts!$X$117:$AD$128,MATCH($B54,Forecasts!$B$117:$B$128,0),MATCH($C54,Forecasts!$X$115:$AD$115,0))</f>
        <v>2.2335791211767639</v>
      </c>
      <c r="K54" s="119">
        <f>INDEX(Forecasts!$X$135:$AD$146,MATCH($B54,Forecasts!$B$135:$B$146,0),MATCH($C54,Forecasts!$X$133:$AD$133,0))</f>
        <v>40.959838960222946</v>
      </c>
      <c r="L54" s="119">
        <f>INDEX(Forecasts!$X$153:$AD$164,MATCH($B54,Forecasts!$B$153:$B$164,0),MATCH($C54,Forecasts!$X$151:$AD$151,0))</f>
        <v>80.86925794865779</v>
      </c>
      <c r="M54" s="117">
        <f>INDEX(Forecasts!$X$171:$AD$182,MATCH($B54,Forecasts!$B$171:$B$182,0),MATCH($C54,Forecasts!$X$169:$AD$169,0))</f>
        <v>1081.6029441869796</v>
      </c>
      <c r="N54" s="120">
        <f>INDEX(Forecasts!$X$207:$AD$218,MATCH($B54,Forecasts!$B$207:$B$218,0),MATCH($C54,Forecasts!$X$205:$AD$205,0))</f>
        <v>2.6233990185916108E-4</v>
      </c>
    </row>
    <row r="55" spans="1:14">
      <c r="A55" s="15" t="str">
        <f t="shared" si="2"/>
        <v>YKY23</v>
      </c>
      <c r="B55" s="15" t="s">
        <v>27</v>
      </c>
      <c r="C55" s="15" t="s">
        <v>16</v>
      </c>
      <c r="D55" s="117">
        <f>INDEX(Forecasts!$X$9:$AD$20,MATCH($B55,Forecasts!$B$9:$B$20,0),MATCH($C55,Forecasts!$X$7:$AD$7,0))</f>
        <v>2331669.4099804307</v>
      </c>
      <c r="E55" s="117">
        <f>INDEX(Forecasts!$X$27:$AD$38,MATCH($B55,Forecasts!$B$27:$B$38,0),MATCH($C55,Forecasts!$X$25:$AD$25,0))</f>
        <v>52483.50502009513</v>
      </c>
      <c r="F55" s="117">
        <f>INDEX(Forecasts!$X$45:$AD$56,MATCH($B55,Forecasts!$B$45:$B$56,0),MATCH($C55,Forecasts!$X$43:$AD$43,0))</f>
        <v>398795.91760503879</v>
      </c>
      <c r="G55" s="117">
        <f>INDEX(Forecasts!$X$63:$AD$74,MATCH($B55,Forecasts!$B$63:$B$74,0),MATCH($C55,Forecasts!$X$61:$AD$61,0))</f>
        <v>155</v>
      </c>
      <c r="H55" s="117">
        <f>INDEX(Forecasts!$X$81:$AD$92,MATCH($B55,Forecasts!$B$81:$B$92,0),MATCH($C55,Forecasts!$X$79:$AD$79,0))</f>
        <v>44.42670909817609</v>
      </c>
      <c r="I55" s="118">
        <f>INDEX(Forecasts!$X$99:$AD$110,MATCH($B55,Forecasts!$B$99:$B$110,0),MATCH($C55,Forecasts!$X$97:$AD$97,0))</f>
        <v>1.3222921068523084</v>
      </c>
      <c r="J55" s="119">
        <f>INDEX(Forecasts!$X$117:$AD$128,MATCH($B55,Forecasts!$B$117:$B$128,0),MATCH($C55,Forecasts!$X$115:$AD$115,0))</f>
        <v>2.2335791211767639</v>
      </c>
      <c r="K55" s="119">
        <f>INDEX(Forecasts!$X$135:$AD$146,MATCH($B55,Forecasts!$B$135:$B$146,0),MATCH($C55,Forecasts!$X$133:$AD$133,0))</f>
        <v>40.959838960222946</v>
      </c>
      <c r="L55" s="119">
        <f>INDEX(Forecasts!$X$153:$AD$164,MATCH($B55,Forecasts!$B$153:$B$164,0),MATCH($C55,Forecasts!$X$151:$AD$151,0))</f>
        <v>80.86925794865779</v>
      </c>
      <c r="M55" s="117">
        <f>INDEX(Forecasts!$X$171:$AD$182,MATCH($B55,Forecasts!$B$171:$B$182,0),MATCH($C55,Forecasts!$X$169:$AD$169,0))</f>
        <v>1081.6029441869796</v>
      </c>
      <c r="N55" s="120">
        <f>INDEX(Forecasts!$X$207:$AD$218,MATCH($B55,Forecasts!$B$207:$B$218,0),MATCH($C55,Forecasts!$X$205:$AD$205,0))</f>
        <v>2.6118625453215995E-4</v>
      </c>
    </row>
    <row r="56" spans="1:14">
      <c r="A56" s="15" t="str">
        <f t="shared" si="2"/>
        <v>YKY24</v>
      </c>
      <c r="B56" s="15" t="s">
        <v>27</v>
      </c>
      <c r="C56" s="15" t="s">
        <v>17</v>
      </c>
      <c r="D56" s="117">
        <f>INDEX(Forecasts!$X$9:$AD$20,MATCH($B56,Forecasts!$B$9:$B$20,0),MATCH($C56,Forecasts!$X$7:$AD$7,0))</f>
        <v>2341922.9938356164</v>
      </c>
      <c r="E56" s="117">
        <f>INDEX(Forecasts!$X$27:$AD$38,MATCH($B56,Forecasts!$B$27:$B$38,0),MATCH($C56,Forecasts!$X$25:$AD$25,0))</f>
        <v>52527.117035577365</v>
      </c>
      <c r="F56" s="117">
        <f>INDEX(Forecasts!$X$45:$AD$56,MATCH($B56,Forecasts!$B$45:$B$56,0),MATCH($C56,Forecasts!$X$43:$AD$43,0))</f>
        <v>402010.9507806935</v>
      </c>
      <c r="G56" s="117">
        <f>INDEX(Forecasts!$X$63:$AD$74,MATCH($B56,Forecasts!$B$63:$B$74,0),MATCH($C56,Forecasts!$X$61:$AD$61,0))</f>
        <v>160.19999999999999</v>
      </c>
      <c r="H56" s="117">
        <f>INDEX(Forecasts!$X$81:$AD$92,MATCH($B56,Forecasts!$B$81:$B$92,0),MATCH($C56,Forecasts!$X$79:$AD$79,0))</f>
        <v>44.585028191236894</v>
      </c>
      <c r="I56" s="118">
        <f>INDEX(Forecasts!$X$99:$AD$110,MATCH($B56,Forecasts!$B$99:$B$110,0),MATCH($C56,Forecasts!$X$97:$AD$97,0))</f>
        <v>1.3222921068523084</v>
      </c>
      <c r="J56" s="119">
        <f>INDEX(Forecasts!$X$117:$AD$128,MATCH($B56,Forecasts!$B$117:$B$128,0),MATCH($C56,Forecasts!$X$115:$AD$115,0))</f>
        <v>2.2335791211767639</v>
      </c>
      <c r="K56" s="119">
        <f>INDEX(Forecasts!$X$135:$AD$146,MATCH($B56,Forecasts!$B$135:$B$146,0),MATCH($C56,Forecasts!$X$133:$AD$133,0))</f>
        <v>40.959838960222946</v>
      </c>
      <c r="L56" s="119">
        <f>INDEX(Forecasts!$X$153:$AD$164,MATCH($B56,Forecasts!$B$153:$B$164,0),MATCH($C56,Forecasts!$X$151:$AD$151,0))</f>
        <v>80.86925794865779</v>
      </c>
      <c r="M56" s="117">
        <f>INDEX(Forecasts!$X$171:$AD$182,MATCH($B56,Forecasts!$B$171:$B$182,0),MATCH($C56,Forecasts!$X$169:$AD$169,0))</f>
        <v>1081.6029441869796</v>
      </c>
      <c r="N56" s="120">
        <f>INDEX(Forecasts!$X$207:$AD$218,MATCH($B56,Forecasts!$B$207:$B$218,0),MATCH($C56,Forecasts!$X$205:$AD$205,0))</f>
        <v>2.6004270917660529E-4</v>
      </c>
    </row>
    <row r="57" spans="1:14">
      <c r="A57" s="15" t="str">
        <f t="shared" si="2"/>
        <v>YKY25</v>
      </c>
      <c r="B57" s="15" t="s">
        <v>27</v>
      </c>
      <c r="C57" s="15" t="s">
        <v>18</v>
      </c>
      <c r="D57" s="117">
        <f>INDEX(Forecasts!$X$9:$AD$20,MATCH($B57,Forecasts!$B$9:$B$20,0),MATCH($C57,Forecasts!$X$7:$AD$7,0))</f>
        <v>2352176.5776908025</v>
      </c>
      <c r="E57" s="117">
        <f>INDEX(Forecasts!$X$27:$AD$38,MATCH($B57,Forecasts!$B$27:$B$38,0),MATCH($C57,Forecasts!$X$25:$AD$25,0))</f>
        <v>52570.729051059599</v>
      </c>
      <c r="F57" s="117">
        <f>INDEX(Forecasts!$X$45:$AD$56,MATCH($B57,Forecasts!$B$45:$B$56,0),MATCH($C57,Forecasts!$X$43:$AD$43,0))</f>
        <v>405225.98395634827</v>
      </c>
      <c r="G57" s="117">
        <f>INDEX(Forecasts!$X$63:$AD$74,MATCH($B57,Forecasts!$B$63:$B$74,0),MATCH($C57,Forecasts!$X$61:$AD$61,0))</f>
        <v>176.4</v>
      </c>
      <c r="H57" s="117">
        <f>INDEX(Forecasts!$X$81:$AD$92,MATCH($B57,Forecasts!$B$81:$B$92,0),MATCH($C57,Forecasts!$X$79:$AD$79,0))</f>
        <v>44.743084605241798</v>
      </c>
      <c r="I57" s="118">
        <f>INDEX(Forecasts!$X$99:$AD$110,MATCH($B57,Forecasts!$B$99:$B$110,0),MATCH($C57,Forecasts!$X$97:$AD$97,0))</f>
        <v>1.3222921068523084</v>
      </c>
      <c r="J57" s="119">
        <f>INDEX(Forecasts!$X$117:$AD$128,MATCH($B57,Forecasts!$B$117:$B$128,0),MATCH($C57,Forecasts!$X$115:$AD$115,0))</f>
        <v>2.2335791211767639</v>
      </c>
      <c r="K57" s="119">
        <f>INDEX(Forecasts!$X$135:$AD$146,MATCH($B57,Forecasts!$B$135:$B$146,0),MATCH($C57,Forecasts!$X$133:$AD$133,0))</f>
        <v>40.959838960222946</v>
      </c>
      <c r="L57" s="119">
        <f>INDEX(Forecasts!$X$153:$AD$164,MATCH($B57,Forecasts!$B$153:$B$164,0),MATCH($C57,Forecasts!$X$151:$AD$151,0))</f>
        <v>80.86925794865779</v>
      </c>
      <c r="M57" s="117">
        <f>INDEX(Forecasts!$X$171:$AD$182,MATCH($B57,Forecasts!$B$171:$B$182,0),MATCH($C57,Forecasts!$X$169:$AD$169,0))</f>
        <v>1081.6029441869796</v>
      </c>
      <c r="N57" s="120">
        <f>INDEX(Forecasts!$X$207:$AD$218,MATCH($B57,Forecasts!$B$207:$B$218,0),MATCH($C57,Forecasts!$X$205:$AD$205,0))</f>
        <v>2.5763371923162635E-4</v>
      </c>
    </row>
    <row r="59" spans="1:14">
      <c r="E59" s="16"/>
    </row>
    <row r="60" spans="1:14">
      <c r="E60" s="16"/>
    </row>
    <row r="61" spans="1:14">
      <c r="E61" s="16"/>
      <c r="F61" s="16"/>
      <c r="G61" s="16"/>
    </row>
    <row r="62" spans="1:14">
      <c r="E62" s="16"/>
      <c r="F62" s="16"/>
      <c r="G62" s="16"/>
    </row>
    <row r="63" spans="1:14">
      <c r="E63" s="16"/>
      <c r="F63" s="16"/>
      <c r="G63" s="16"/>
    </row>
    <row r="64" spans="1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</row>
  </sheetData>
  <conditionalFormatting sqref="B61">
    <cfRule type="cellIs" dxfId="0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Forecasts</vt:lpstr>
      <vt:lpstr>Interface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2019-01-21T15:09:09Z</dcterms:created>
  <dcterms:modified xsi:type="dcterms:W3CDTF">2019-01-24T11:39:49Z</dcterms:modified>
  <cp:category/>
  <cp:contentStatus/>
</cp:coreProperties>
</file>