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9998" windowHeight="458" tabRatio="751"/>
  </bookViews>
  <sheets>
    <sheet name="Cover" sheetId="30" r:id="rId1"/>
    <sheet name="F_Inputs" sheetId="26" r:id="rId2"/>
    <sheet name="WR_C&amp;RT" sheetId="23" r:id="rId3"/>
    <sheet name="WN_treatment complexity" sheetId="25" r:id="rId4"/>
    <sheet name="WN_network age" sheetId="6" r:id="rId5"/>
    <sheet name="WN_wages" sheetId="24" r:id="rId6"/>
    <sheet name="Summary" sheetId="19" r:id="rId7"/>
  </sheets>
  <externalReferences>
    <externalReference r:id="rId8"/>
  </externalReferences>
  <definedNames>
    <definedName name="_2018_19_WN603001">F_Inputs!$O$49</definedName>
    <definedName name="_2019_20_WN603001">F_Inputs!$P$49</definedName>
    <definedName name="_2020_21_WN603001">F_Inputs!$Q$49</definedName>
    <definedName name="_2021_22_WN603001">F_Inputs!$R$49</definedName>
    <definedName name="_2022_23_WN603001">F_Inputs!$S$49</definedName>
    <definedName name="_2023_24_WN603001">F_Inputs!$T$49</definedName>
    <definedName name="_2024_25_WN603001">F_Inputs!$U$49</definedName>
    <definedName name="_xlnm._FilterDatabase" localSheetId="1" hidden="1">F_Inputs!$A$6:$U$211</definedName>
    <definedName name="_Order2" hidden="1">255</definedName>
    <definedName name="_Sort" localSheetId="0" hidden="1">#REF!</definedName>
    <definedName name="AVON" localSheetId="0">#REF!</definedName>
    <definedName name="AVON" localSheetId="6">#REF!</definedName>
    <definedName name="AVON">#REF!</definedName>
    <definedName name="BEDS" localSheetId="0">#REF!</definedName>
    <definedName name="BEDS" localSheetId="6">#REF!</definedName>
    <definedName name="BEDS">#REF!</definedName>
    <definedName name="BERKS" localSheetId="0">#REF!</definedName>
    <definedName name="BERKS" localSheetId="6">#REF!</definedName>
    <definedName name="BERKS">#REF!</definedName>
    <definedName name="BUCKS" localSheetId="0">#REF!</definedName>
    <definedName name="BUCKS" localSheetId="6">#REF!</definedName>
    <definedName name="BUCKS">#REF!</definedName>
    <definedName name="CAMBS" localSheetId="0">#REF!</definedName>
    <definedName name="CAMBS" localSheetId="6">#REF!</definedName>
    <definedName name="CAMBS">#REF!</definedName>
    <definedName name="CHESHIRE" localSheetId="0">#REF!</definedName>
    <definedName name="CHESHIRE" localSheetId="6">#REF!</definedName>
    <definedName name="CHESHIRE">#REF!</definedName>
    <definedName name="claimid">F_Inputs!$B$7:$B$211</definedName>
    <definedName name="CLEVELAND" localSheetId="0">#REF!</definedName>
    <definedName name="CLEVELAND" localSheetId="6">#REF!</definedName>
    <definedName name="CLEVELAND">#REF!</definedName>
    <definedName name="CLWYD" localSheetId="0">#REF!</definedName>
    <definedName name="CLWYD" localSheetId="6">#REF!</definedName>
    <definedName name="CLWYD">#REF!</definedName>
    <definedName name="compid">F_Inputs!$A$7:$A$211</definedName>
    <definedName name="CORNWALL" localSheetId="0">#REF!</definedName>
    <definedName name="CORNWALL" localSheetId="6">#REF!</definedName>
    <definedName name="CORNWALL">#REF!</definedName>
    <definedName name="CUMBRIA" localSheetId="0">#REF!</definedName>
    <definedName name="CUMBRIA" localSheetId="6">#REF!</definedName>
    <definedName name="CUMBRIA">#REF!</definedName>
    <definedName name="_xlnm.Database" localSheetId="0">#REF!</definedName>
    <definedName name="_xlnm.Database" localSheetId="6">#REF!</definedName>
    <definedName name="_xlnm.Database">#REF!</definedName>
    <definedName name="DERBYSHIRE" localSheetId="0">#REF!</definedName>
    <definedName name="DERBYSHIRE" localSheetId="6">#REF!</definedName>
    <definedName name="DERBYSHIRE">#REF!</definedName>
    <definedName name="DEVON" localSheetId="0">#REF!</definedName>
    <definedName name="DEVON" localSheetId="6">#REF!</definedName>
    <definedName name="DEVON">#REF!</definedName>
    <definedName name="dnonames" localSheetId="0">#REF!</definedName>
    <definedName name="dnonames" localSheetId="6">#REF!</definedName>
    <definedName name="dnonames">#REF!</definedName>
    <definedName name="DORSET" localSheetId="0">#REF!</definedName>
    <definedName name="DORSET" localSheetId="6">#REF!</definedName>
    <definedName name="DORSET">#REF!</definedName>
    <definedName name="DURHAM" localSheetId="0">#REF!</definedName>
    <definedName name="DURHAM" localSheetId="6">#REF!</definedName>
    <definedName name="DURHAM">#REF!</definedName>
    <definedName name="DYFED" localSheetId="0">#REF!</definedName>
    <definedName name="DYFED" localSheetId="6">#REF!</definedName>
    <definedName name="DYFED">#REF!</definedName>
    <definedName name="E_SUSSEX" localSheetId="0">#REF!</definedName>
    <definedName name="E_SUSSEX" localSheetId="6">#REF!</definedName>
    <definedName name="E_SUSSEX">#REF!</definedName>
    <definedName name="ESSEX" localSheetId="0">#REF!</definedName>
    <definedName name="ESSEX" localSheetId="6">#REF!</definedName>
    <definedName name="ESSEX">#REF!</definedName>
    <definedName name="fe" localSheetId="0">#REF!</definedName>
    <definedName name="fe" localSheetId="6">#REF!</definedName>
    <definedName name="fe">#REF!</definedName>
    <definedName name="finputs">F_Inputs!$F$7:$U$211</definedName>
    <definedName name="General" localSheetId="0">#REF!</definedName>
    <definedName name="General" localSheetId="6">#REF!</definedName>
    <definedName name="General">#REF!</definedName>
    <definedName name="General1" localSheetId="0">#REF!</definedName>
    <definedName name="General1" localSheetId="6">#REF!</definedName>
    <definedName name="General1">#REF!</definedName>
    <definedName name="General2" localSheetId="0">#REF!</definedName>
    <definedName name="General2" localSheetId="6">#REF!</definedName>
    <definedName name="General2">#REF!</definedName>
    <definedName name="GEOG9703" localSheetId="0">#REF!</definedName>
    <definedName name="GEOG9703" localSheetId="6">#REF!</definedName>
    <definedName name="GEOG9703">#REF!</definedName>
    <definedName name="GLOS" localSheetId="0">#REF!</definedName>
    <definedName name="GLOS" localSheetId="6">#REF!</definedName>
    <definedName name="GLOS">#REF!</definedName>
    <definedName name="GTR_MAN" localSheetId="0">#REF!</definedName>
    <definedName name="GTR_MAN" localSheetId="6">#REF!</definedName>
    <definedName name="GTR_MAN">#REF!</definedName>
    <definedName name="GWENT" localSheetId="0">#REF!</definedName>
    <definedName name="GWENT" localSheetId="6">#REF!</definedName>
    <definedName name="GWENT">#REF!</definedName>
    <definedName name="GWYNEDD" localSheetId="0">#REF!</definedName>
    <definedName name="GWYNEDD" localSheetId="6">#REF!</definedName>
    <definedName name="GWYNEDD">#REF!</definedName>
    <definedName name="HANTS" localSheetId="0">#REF!</definedName>
    <definedName name="HANTS" localSheetId="6">#REF!</definedName>
    <definedName name="HANTS">#REF!</definedName>
    <definedName name="HEREFORD_W" localSheetId="0">#REF!</definedName>
    <definedName name="HEREFORD_W" localSheetId="6">#REF!</definedName>
    <definedName name="HEREFORD_W">#REF!</definedName>
    <definedName name="HERTS" localSheetId="0">#REF!</definedName>
    <definedName name="HERTS" localSheetId="6">#REF!</definedName>
    <definedName name="HERTS">#REF!</definedName>
    <definedName name="HUMBERSIDE" localSheetId="0">#REF!</definedName>
    <definedName name="HUMBERSIDE" localSheetId="6">#REF!</definedName>
    <definedName name="HUMBERSIDE">#REF!</definedName>
    <definedName name="I_OF_WIGHT" localSheetId="0">#REF!</definedName>
    <definedName name="I_OF_WIGHT" localSheetId="6">#REF!</definedName>
    <definedName name="I_OF_WIGHT">#REF!</definedName>
    <definedName name="KENT" localSheetId="0">#REF!</definedName>
    <definedName name="KENT" localSheetId="6">#REF!</definedName>
    <definedName name="KENT">#REF!</definedName>
    <definedName name="LANCS" localSheetId="0">#REF!</definedName>
    <definedName name="LANCS" localSheetId="6">#REF!</definedName>
    <definedName name="LANCS">#REF!</definedName>
    <definedName name="LEICS" localSheetId="0">#REF!</definedName>
    <definedName name="LEICS" localSheetId="6">#REF!</definedName>
    <definedName name="LEICS">#REF!</definedName>
    <definedName name="LINCS" localSheetId="0">#REF!</definedName>
    <definedName name="LINCS" localSheetId="6">#REF!</definedName>
    <definedName name="LINCS">#REF!</definedName>
    <definedName name="LONDON" localSheetId="0">#REF!</definedName>
    <definedName name="LONDON" localSheetId="6">#REF!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0">#REF!</definedName>
    <definedName name="M_GLAM" localSheetId="6">#REF!</definedName>
    <definedName name="M_GLAM">#REF!</definedName>
    <definedName name="MERSEYSIDE" localSheetId="0">#REF!</definedName>
    <definedName name="MERSEYSIDE" localSheetId="6">#REF!</definedName>
    <definedName name="MERSEYSIDE">#REF!</definedName>
    <definedName name="N_YORKS" localSheetId="0">#REF!</definedName>
    <definedName name="N_YORKS" localSheetId="6">#REF!</definedName>
    <definedName name="N_YORKS">#REF!</definedName>
    <definedName name="NORFOLK" localSheetId="0">#REF!</definedName>
    <definedName name="NORFOLK" localSheetId="6">#REF!</definedName>
    <definedName name="NORFOLK">#REF!</definedName>
    <definedName name="NORTHANTS" localSheetId="0">#REF!</definedName>
    <definedName name="NORTHANTS" localSheetId="6">#REF!</definedName>
    <definedName name="NORTHANTS">#REF!</definedName>
    <definedName name="NORTHUMBERLAND" localSheetId="0">#REF!</definedName>
    <definedName name="NORTHUMBERLAND" localSheetId="6">#REF!</definedName>
    <definedName name="NORTHUMBERLAND">#REF!</definedName>
    <definedName name="NOTTS" localSheetId="0">#REF!</definedName>
    <definedName name="NOTTS" localSheetId="6">#REF!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0">#REF!</definedName>
    <definedName name="OXON" localSheetId="6">#REF!</definedName>
    <definedName name="OXON">#REF!</definedName>
    <definedName name="period">F_Inputs!$G$2:$U$2</definedName>
    <definedName name="POWYS" localSheetId="0">#REF!</definedName>
    <definedName name="POWYS" localSheetId="6">#REF!</definedName>
    <definedName name="POWYS">#REF!</definedName>
    <definedName name="_xlnm.Print_Area" localSheetId="0">Cover!$B$1:$I$23</definedName>
    <definedName name="rge" localSheetId="0">#REF!</definedName>
    <definedName name="rge" localSheetId="6">#REF!</definedName>
    <definedName name="rge">#REF!</definedName>
    <definedName name="rgwer" localSheetId="0">#REF!</definedName>
    <definedName name="rgwer" localSheetId="6">#REF!</definedName>
    <definedName name="rgwer">#REF!</definedName>
    <definedName name="S_GLAM" localSheetId="0">#REF!</definedName>
    <definedName name="S_GLAM" localSheetId="6">#REF!</definedName>
    <definedName name="S_GLAM">#REF!</definedName>
    <definedName name="S_YORKS" localSheetId="0">#REF!</definedName>
    <definedName name="S_YORKS" localSheetId="6">#REF!</definedName>
    <definedName name="S_YORKS">#REF!</definedName>
    <definedName name="SHROPS" localSheetId="0">#REF!</definedName>
    <definedName name="SHROPS" localSheetId="6">#REF!</definedName>
    <definedName name="SHROPS">#REF!</definedName>
    <definedName name="SOMERSET" localSheetId="0">#REF!</definedName>
    <definedName name="SOMERSET" localSheetId="6">#REF!</definedName>
    <definedName name="SOMERSET">#REF!</definedName>
    <definedName name="STAFFS" localSheetId="0">#REF!</definedName>
    <definedName name="STAFFS" localSheetId="6">#REF!</definedName>
    <definedName name="STAFFS">#REF!</definedName>
    <definedName name="SUFFOLK" localSheetId="0">#REF!</definedName>
    <definedName name="SUFFOLK" localSheetId="6">#REF!</definedName>
    <definedName name="SUFFOLK">#REF!</definedName>
    <definedName name="SURREY" localSheetId="0">#REF!</definedName>
    <definedName name="SURREY" localSheetId="6">#REF!</definedName>
    <definedName name="SURREY">#REF!</definedName>
    <definedName name="totex_pr_rwd">F_Inputs!$Q$200:$U$200</definedName>
    <definedName name="totex_pr_twd">F_Inputs!$Q$202:$U$202</definedName>
    <definedName name="totex_pr_watertreatment">F_Inputs!$Q$201:$U$201</definedName>
    <definedName name="TYNE_WEAR" localSheetId="0">#REF!</definedName>
    <definedName name="TYNE_WEAR" localSheetId="6">#REF!</definedName>
    <definedName name="TYNE_WEAR">#REF!</definedName>
    <definedName name="W_GLAM" localSheetId="0">#REF!</definedName>
    <definedName name="W_GLAM" localSheetId="6">#REF!</definedName>
    <definedName name="W_GLAM">#REF!</definedName>
    <definedName name="W_MIDS" localSheetId="0">#REF!</definedName>
    <definedName name="W_MIDS" localSheetId="6">#REF!</definedName>
    <definedName name="W_MIDS">#REF!</definedName>
    <definedName name="W_SUSSEX" localSheetId="0">#REF!</definedName>
    <definedName name="W_SUSSEX" localSheetId="6">#REF!</definedName>
    <definedName name="W_SUSSEX">#REF!</definedName>
    <definedName name="W_YORKS" localSheetId="0">#REF!</definedName>
    <definedName name="W_YORKS" localSheetId="6">#REF!</definedName>
    <definedName name="W_YORKS">#REF!</definedName>
    <definedName name="WARWICKS" localSheetId="0">#REF!</definedName>
    <definedName name="WARWICKS" localSheetId="6">#REF!</definedName>
    <definedName name="WARWICKS">#REF!</definedName>
    <definedName name="wdfw" localSheetId="0">#REF!</definedName>
    <definedName name="wdfw" localSheetId="6">#REF!</definedName>
    <definedName name="wdfw">#REF!</definedName>
    <definedName name="wedfw" localSheetId="0">#REF!</definedName>
    <definedName name="wedfw" localSheetId="6">#REF!</definedName>
    <definedName name="wedfw">#REF!</definedName>
    <definedName name="wefw" localSheetId="0">#REF!</definedName>
    <definedName name="wefw" localSheetId="6">#REF!</definedName>
    <definedName name="wefw">#REF!</definedName>
    <definedName name="wefwe" localSheetId="0">#REF!</definedName>
    <definedName name="wefwe" localSheetId="6">#REF!</definedName>
    <definedName name="wefwe">#REF!</definedName>
    <definedName name="wefwerf" localSheetId="0">#REF!</definedName>
    <definedName name="wefwerf" localSheetId="6">#REF!</definedName>
    <definedName name="wefwerf">#REF!</definedName>
    <definedName name="WILTS" localSheetId="0">#REF!</definedName>
    <definedName name="WILTS" localSheetId="6">#REF!</definedName>
    <definedName name="WILTS">#REF!</definedName>
    <definedName name="yhnry" localSheetId="0">#REF!</definedName>
    <definedName name="yhnry" localSheetId="6">#REF!</definedName>
    <definedName name="yhnry">#REF!</definedName>
  </definedNames>
  <calcPr calcId="152511"/>
</workbook>
</file>

<file path=xl/calcChain.xml><?xml version="1.0" encoding="utf-8"?>
<calcChain xmlns="http://schemas.openxmlformats.org/spreadsheetml/2006/main">
  <c r="C17" i="6" l="1"/>
  <c r="C12" i="6" l="1"/>
  <c r="C21" i="25" l="1"/>
  <c r="C12" i="25"/>
  <c r="C21" i="24"/>
  <c r="C12" i="23" l="1"/>
  <c r="C21" i="23"/>
  <c r="N8" i="19" l="1"/>
  <c r="M8" i="19"/>
  <c r="L8" i="19"/>
  <c r="K8" i="19"/>
  <c r="J8" i="19"/>
  <c r="I8" i="19"/>
  <c r="H8" i="19"/>
  <c r="N7" i="19"/>
  <c r="M7" i="19"/>
  <c r="L7" i="19"/>
  <c r="K7" i="19"/>
  <c r="J7" i="19"/>
  <c r="I7" i="19"/>
  <c r="H7" i="19"/>
  <c r="N6" i="19"/>
  <c r="M6" i="19"/>
  <c r="L6" i="19"/>
  <c r="K6" i="19"/>
  <c r="J6" i="19"/>
  <c r="I6" i="19"/>
  <c r="H6" i="19"/>
  <c r="N5" i="19"/>
  <c r="M5" i="19"/>
  <c r="L5" i="19"/>
  <c r="K5" i="19"/>
  <c r="J5" i="19"/>
  <c r="I5" i="19"/>
  <c r="H5" i="19"/>
  <c r="C25" i="23" l="1"/>
  <c r="E6" i="19" l="1"/>
  <c r="C26" i="23"/>
  <c r="D8" i="19"/>
  <c r="D7" i="19"/>
  <c r="D6" i="19"/>
  <c r="D5" i="19"/>
  <c r="C23" i="19" l="1"/>
  <c r="C22" i="19"/>
  <c r="C21" i="19"/>
  <c r="G8" i="19"/>
  <c r="F8" i="19"/>
  <c r="C8" i="19"/>
  <c r="G7" i="19"/>
  <c r="F7" i="19"/>
  <c r="C7" i="19"/>
  <c r="B7" i="19"/>
  <c r="G6" i="19"/>
  <c r="F6" i="19"/>
  <c r="C19" i="19" s="1"/>
  <c r="C6" i="19"/>
  <c r="B6" i="19"/>
  <c r="G5" i="19"/>
  <c r="C5" i="19"/>
  <c r="B5" i="19"/>
  <c r="C25" i="25" l="1"/>
  <c r="C25" i="6" l="1"/>
  <c r="F5" i="19" l="1"/>
  <c r="C20" i="19" s="1"/>
  <c r="C21" i="6"/>
  <c r="E19" i="19" s="1"/>
  <c r="C26" i="6"/>
  <c r="E5" i="19"/>
  <c r="E7" i="19" l="1"/>
  <c r="C11" i="25" l="1"/>
  <c r="B8" i="19" s="1"/>
  <c r="E8" i="19" l="1"/>
  <c r="C26" i="25"/>
</calcChain>
</file>

<file path=xl/sharedStrings.xml><?xml version="1.0" encoding="utf-8"?>
<sst xmlns="http://schemas.openxmlformats.org/spreadsheetml/2006/main" count="1598" uniqueCount="407">
  <si>
    <t>Cover sheet</t>
  </si>
  <si>
    <t>Company</t>
  </si>
  <si>
    <t>2020-21</t>
  </si>
  <si>
    <t>2021-22</t>
  </si>
  <si>
    <t>2022-23</t>
  </si>
  <si>
    <t>2023-24</t>
  </si>
  <si>
    <t>2024-25</t>
  </si>
  <si>
    <t>Water resources</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</si>
  <si>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</si>
  <si>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</si>
  <si>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</si>
  <si>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</si>
  <si>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</si>
  <si>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</si>
  <si>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</si>
  <si>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</si>
  <si>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</si>
  <si>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</si>
  <si>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</si>
  <si>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</si>
  <si>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</si>
  <si>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</si>
  <si>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</si>
  <si>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</si>
  <si>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</si>
  <si>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</si>
  <si>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</si>
  <si>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</si>
  <si>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</si>
  <si>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</si>
  <si>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</si>
  <si>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</si>
  <si>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</si>
  <si>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</si>
  <si>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</si>
  <si>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BRL_001 Purchase of Water from the Canal and River Trust</t>
  </si>
  <si>
    <t>BRL_003 Prevailing Wages in the Bristol Water Supply Area</t>
  </si>
  <si>
    <t>BRL_002 Water Treatment Complexity</t>
  </si>
  <si>
    <t>BRL 005 - Age and material of network</t>
  </si>
  <si>
    <t>BRL</t>
  </si>
  <si>
    <t>Fail</t>
  </si>
  <si>
    <t>Partial pass</t>
  </si>
  <si>
    <t>Acronym</t>
  </si>
  <si>
    <t>Reference</t>
  </si>
  <si>
    <t>Item description</t>
  </si>
  <si>
    <t>Unit</t>
  </si>
  <si>
    <t>Model</t>
  </si>
  <si>
    <t>Description_input</t>
  </si>
  <si>
    <t>2010-11</t>
  </si>
  <si>
    <t>2011-12</t>
  </si>
  <si>
    <t>2012-13</t>
  </si>
  <si>
    <t>2013-14</t>
  </si>
  <si>
    <t>2014-15</t>
  </si>
  <si>
    <t>2015-16</t>
  </si>
  <si>
    <t>2016-17</t>
  </si>
  <si>
    <t>2017-18</t>
  </si>
  <si>
    <t>2018-19</t>
  </si>
  <si>
    <t>2019-20</t>
  </si>
  <si>
    <t>Price Review 2019</t>
  </si>
  <si>
    <t>Latest</t>
  </si>
  <si>
    <t>WR801001</t>
  </si>
  <si>
    <t>Special cost claim 1 - Description of special cost claim</t>
  </si>
  <si>
    <t>text</t>
  </si>
  <si>
    <t>WR801002</t>
  </si>
  <si>
    <t>Special cost claim 1 - Type of special cost claim</t>
  </si>
  <si>
    <t>Regional operating circumstances</t>
  </si>
  <si>
    <t>WR801003</t>
  </si>
  <si>
    <t>Special cost claim 1 - Total expenditure used for the purpose of business plan</t>
  </si>
  <si>
    <t>£m</t>
  </si>
  <si>
    <t>WR801004</t>
  </si>
  <si>
    <t>Special cost claim 1 - Historic total expenditure</t>
  </si>
  <si>
    <t>WR802001</t>
  </si>
  <si>
    <t>Special cost claim 2 - Description of special cost claim</t>
  </si>
  <si>
    <t>WR802002</t>
  </si>
  <si>
    <t>Special cost claim 2 - Type of special cost claim</t>
  </si>
  <si>
    <t>WR802003</t>
  </si>
  <si>
    <t>Special cost claim 2 - Total expenditure used for the purpose of business plan</t>
  </si>
  <si>
    <t>WR802004</t>
  </si>
  <si>
    <t>Special cost claim 2 - Historic total expenditure</t>
  </si>
  <si>
    <t>WR803001</t>
  </si>
  <si>
    <t>Special cost claim 3 - Description of special cost claim</t>
  </si>
  <si>
    <t>WR803002</t>
  </si>
  <si>
    <t>Special cost claim 3 - Type of special cost claim</t>
  </si>
  <si>
    <t>WR803003</t>
  </si>
  <si>
    <t>Special cost claim 3 - Total expenditure used for the purpose of business plan</t>
  </si>
  <si>
    <t>WR803004</t>
  </si>
  <si>
    <t>Special cost claim 3 - Historic total expenditure</t>
  </si>
  <si>
    <t>WR804001</t>
  </si>
  <si>
    <t>Special cost claim 4 - Description of special cost claim</t>
  </si>
  <si>
    <t>WR804002</t>
  </si>
  <si>
    <t>Special cost claim 4 - Type of special cost claim</t>
  </si>
  <si>
    <t>WR804003</t>
  </si>
  <si>
    <t>Special cost claim 4 - Total expenditure used for the purpose of business plan</t>
  </si>
  <si>
    <t>WR804004</t>
  </si>
  <si>
    <t>Special cost claim 4 - Historic total expenditure</t>
  </si>
  <si>
    <t>WR805001</t>
  </si>
  <si>
    <t>Special cost claim 5 - Description of special cost claim</t>
  </si>
  <si>
    <t>WR805002</t>
  </si>
  <si>
    <t>Special cost claim 5 - Type of special cost claim</t>
  </si>
  <si>
    <t>WR805003</t>
  </si>
  <si>
    <t>Special cost claim 5 - Total expenditure used for the purpose of business plan</t>
  </si>
  <si>
    <t>WR805004</t>
  </si>
  <si>
    <t>Special cost claim 5 - Historic total expenditure</t>
  </si>
  <si>
    <t>WR806001</t>
  </si>
  <si>
    <t>Special cost claim 6 - Description of special cost claim</t>
  </si>
  <si>
    <t>WR806002</t>
  </si>
  <si>
    <t>Special cost claim 6 - Type of special cost claim</t>
  </si>
  <si>
    <t>WR806003</t>
  </si>
  <si>
    <t>Special cost claim 6 - Total expenditure used for the purpose of business plan</t>
  </si>
  <si>
    <t>WR806004</t>
  </si>
  <si>
    <t>Special cost claim 6 - Historic total expenditure</t>
  </si>
  <si>
    <t>WR807001</t>
  </si>
  <si>
    <t>Special cost claim 7 - Description of special cost claim</t>
  </si>
  <si>
    <t>WR807002</t>
  </si>
  <si>
    <t>Special cost claim 7 - Type of special cost claim</t>
  </si>
  <si>
    <t>WR807003</t>
  </si>
  <si>
    <t>Special cost claim 7 - Total expenditure used for the purpose of business plan</t>
  </si>
  <si>
    <t>WR807004</t>
  </si>
  <si>
    <t>Special cost claim 7 - Historic total expenditure</t>
  </si>
  <si>
    <t>WR808001</t>
  </si>
  <si>
    <t>Special cost claim 8 - Description of special cost claim</t>
  </si>
  <si>
    <t>WR808002</t>
  </si>
  <si>
    <t>Special cost claim 8 - Type of special cost claim</t>
  </si>
  <si>
    <t>WR808003</t>
  </si>
  <si>
    <t>Special cost claim 8 - Total expenditure used for the purpose of business plan</t>
  </si>
  <si>
    <t>WR808004</t>
  </si>
  <si>
    <t>Special cost claim 8 - Historic total expenditure</t>
  </si>
  <si>
    <t>WN601001</t>
  </si>
  <si>
    <t>WN601002</t>
  </si>
  <si>
    <t>WN601003</t>
  </si>
  <si>
    <t>WN601004</t>
  </si>
  <si>
    <t>WN602001</t>
  </si>
  <si>
    <t>WN602002</t>
  </si>
  <si>
    <t>WN602003</t>
  </si>
  <si>
    <t>WN602004</t>
  </si>
  <si>
    <t>WN603001</t>
  </si>
  <si>
    <t>WN603002</t>
  </si>
  <si>
    <t>Other (atypical catch up expenditure) and Regional operating circumstances</t>
  </si>
  <si>
    <t>WN603003</t>
  </si>
  <si>
    <t>WN603004</t>
  </si>
  <si>
    <t>WN604001</t>
  </si>
  <si>
    <t>WN604002</t>
  </si>
  <si>
    <t>WN604003</t>
  </si>
  <si>
    <t>WN604004</t>
  </si>
  <si>
    <t>WN605001</t>
  </si>
  <si>
    <t>WN605002</t>
  </si>
  <si>
    <t>WN605003</t>
  </si>
  <si>
    <t>WN605004</t>
  </si>
  <si>
    <t>WN606001</t>
  </si>
  <si>
    <t>WN606002</t>
  </si>
  <si>
    <t>WN606003</t>
  </si>
  <si>
    <t>WN606004</t>
  </si>
  <si>
    <t>WN607001</t>
  </si>
  <si>
    <t>WN607002</t>
  </si>
  <si>
    <t>WN607003</t>
  </si>
  <si>
    <t>WN607004</t>
  </si>
  <si>
    <t>WN608001</t>
  </si>
  <si>
    <t>WN608002</t>
  </si>
  <si>
    <t>WN608003</t>
  </si>
  <si>
    <t>WN608004</t>
  </si>
  <si>
    <t>WWN801001</t>
  </si>
  <si>
    <t>WWN801002</t>
  </si>
  <si>
    <t>WWN801003</t>
  </si>
  <si>
    <t>WWN801004</t>
  </si>
  <si>
    <t>WWN802001</t>
  </si>
  <si>
    <t>WWN802002</t>
  </si>
  <si>
    <t>WWN802003</t>
  </si>
  <si>
    <t>WWN802004</t>
  </si>
  <si>
    <t>WWN803001</t>
  </si>
  <si>
    <t>WWN803002</t>
  </si>
  <si>
    <t>WWN803003</t>
  </si>
  <si>
    <t>WWN803004</t>
  </si>
  <si>
    <t>WWN804001</t>
  </si>
  <si>
    <t>WWN804002</t>
  </si>
  <si>
    <t>WWN804003</t>
  </si>
  <si>
    <t>WWN804004</t>
  </si>
  <si>
    <t>WWN805001</t>
  </si>
  <si>
    <t>WWN805002</t>
  </si>
  <si>
    <t>WWN805003</t>
  </si>
  <si>
    <t>WWN805004</t>
  </si>
  <si>
    <t>WWN806001</t>
  </si>
  <si>
    <t>WWN806002</t>
  </si>
  <si>
    <t>WWN806003</t>
  </si>
  <si>
    <t>WWN806004</t>
  </si>
  <si>
    <t>WWN807001</t>
  </si>
  <si>
    <t>WWN807002</t>
  </si>
  <si>
    <t>WWN807003</t>
  </si>
  <si>
    <t>WWN807004</t>
  </si>
  <si>
    <t>WWN808001</t>
  </si>
  <si>
    <t>WWN808002</t>
  </si>
  <si>
    <t>WWN808003</t>
  </si>
  <si>
    <t>WWN808004</t>
  </si>
  <si>
    <t>BIO701001</t>
  </si>
  <si>
    <t>BIO701002</t>
  </si>
  <si>
    <t>BIO701003</t>
  </si>
  <si>
    <t>BIO701004</t>
  </si>
  <si>
    <t>BIO702001</t>
  </si>
  <si>
    <t>BIO702002</t>
  </si>
  <si>
    <t>BIO702003</t>
  </si>
  <si>
    <t>BIO702004</t>
  </si>
  <si>
    <t>BIO703001</t>
  </si>
  <si>
    <t>BIO703002</t>
  </si>
  <si>
    <t>BIO703003</t>
  </si>
  <si>
    <t>BIO703004</t>
  </si>
  <si>
    <t>BIO704001</t>
  </si>
  <si>
    <t>BIO704002</t>
  </si>
  <si>
    <t>BIO704003</t>
  </si>
  <si>
    <t>BIO704004</t>
  </si>
  <si>
    <t>BIO705001</t>
  </si>
  <si>
    <t>BIO705002</t>
  </si>
  <si>
    <t>BIO705003</t>
  </si>
  <si>
    <t>BIO705004</t>
  </si>
  <si>
    <t>BIO706001</t>
  </si>
  <si>
    <t>BIO706002</t>
  </si>
  <si>
    <t>BIO706003</t>
  </si>
  <si>
    <t>BIO706004</t>
  </si>
  <si>
    <t>BIO707001</t>
  </si>
  <si>
    <t>BIO707002</t>
  </si>
  <si>
    <t>BIO707003</t>
  </si>
  <si>
    <t>BIO707004</t>
  </si>
  <si>
    <t>BIO708001</t>
  </si>
  <si>
    <t>BIO708002</t>
  </si>
  <si>
    <t>BIO708003</t>
  </si>
  <si>
    <t>BIO708004</t>
  </si>
  <si>
    <t>R601001</t>
  </si>
  <si>
    <t>R601002</t>
  </si>
  <si>
    <t>R601003</t>
  </si>
  <si>
    <t>R601004</t>
  </si>
  <si>
    <t>R602001</t>
  </si>
  <si>
    <t>R602002</t>
  </si>
  <si>
    <t>R602003</t>
  </si>
  <si>
    <t>R602004</t>
  </si>
  <si>
    <t>R603001</t>
  </si>
  <si>
    <t>R603002</t>
  </si>
  <si>
    <t>R603003</t>
  </si>
  <si>
    <t>R603004</t>
  </si>
  <si>
    <t>R604001</t>
  </si>
  <si>
    <t>R604002</t>
  </si>
  <si>
    <t>R604003</t>
  </si>
  <si>
    <t>R604004</t>
  </si>
  <si>
    <t>R605001</t>
  </si>
  <si>
    <t>R605002</t>
  </si>
  <si>
    <t>R605003</t>
  </si>
  <si>
    <t>R605004</t>
  </si>
  <si>
    <t>R606001</t>
  </si>
  <si>
    <t>R606002</t>
  </si>
  <si>
    <t>R606003</t>
  </si>
  <si>
    <t>R606004</t>
  </si>
  <si>
    <t>R607001</t>
  </si>
  <si>
    <t>R607002</t>
  </si>
  <si>
    <t>R607003</t>
  </si>
  <si>
    <t>R607004</t>
  </si>
  <si>
    <t>R608001</t>
  </si>
  <si>
    <t>R608002</t>
  </si>
  <si>
    <t>R608003</t>
  </si>
  <si>
    <t>R608004</t>
  </si>
  <si>
    <t>R201001</t>
  </si>
  <si>
    <t>R201002</t>
  </si>
  <si>
    <t>R201003</t>
  </si>
  <si>
    <t>R201004</t>
  </si>
  <si>
    <t>R202001</t>
  </si>
  <si>
    <t>R202002</t>
  </si>
  <si>
    <t>R202003</t>
  </si>
  <si>
    <t>R202004</t>
  </si>
  <si>
    <t>R203001</t>
  </si>
  <si>
    <t>R203002</t>
  </si>
  <si>
    <t>R203003</t>
  </si>
  <si>
    <t>R203004</t>
  </si>
  <si>
    <t>R204001</t>
  </si>
  <si>
    <t>R204002</t>
  </si>
  <si>
    <t>R204003</t>
  </si>
  <si>
    <t>R204004</t>
  </si>
  <si>
    <t>R205001</t>
  </si>
  <si>
    <t>R205002</t>
  </si>
  <si>
    <t>R205003</t>
  </si>
  <si>
    <t>R205004</t>
  </si>
  <si>
    <t>R206001</t>
  </si>
  <si>
    <t>R206002</t>
  </si>
  <si>
    <t>R206003</t>
  </si>
  <si>
    <t>R206004</t>
  </si>
  <si>
    <t>R207001</t>
  </si>
  <si>
    <t>R207002</t>
  </si>
  <si>
    <t>R207003</t>
  </si>
  <si>
    <t>R207004</t>
  </si>
  <si>
    <t>R208001</t>
  </si>
  <si>
    <t>R208002</t>
  </si>
  <si>
    <t>R208003</t>
  </si>
  <si>
    <t>R208004</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</si>
  <si>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</si>
  <si>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</si>
  <si>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</si>
  <si>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</si>
  <si>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</si>
  <si>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</si>
  <si>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</si>
  <si>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</si>
  <si>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WWS1021SC</t>
  </si>
  <si>
    <t>Capital expenditure - Totex - Sewage collection</t>
  </si>
  <si>
    <t>WWS1021ST</t>
  </si>
  <si>
    <t>Capital expenditure - Totex - Sewage treatment</t>
  </si>
  <si>
    <t>WWS1021STD</t>
  </si>
  <si>
    <t>Totex - Sewage treatment and disposal</t>
  </si>
  <si>
    <t>WWS1021STP</t>
  </si>
  <si>
    <t>Capital expenditure - Totex - Sludge transport</t>
  </si>
  <si>
    <t>WWS1021SDD</t>
  </si>
  <si>
    <t>Capital expenditure - Totex - Sludge disposal</t>
  </si>
  <si>
    <t>R1002</t>
  </si>
  <si>
    <t>Expenditure - Total residential retail costs (opex plus depreciation, excluding third party services)  - Total</t>
  </si>
  <si>
    <t>BM4017_PR19</t>
  </si>
  <si>
    <t>Capital expeniture on assets principally used by retail - Total</t>
  </si>
  <si>
    <t>R40010</t>
  </si>
  <si>
    <t>Expenditure  - Total business retail costs, less services to developers and miscellaneous costs</t>
  </si>
  <si>
    <t>WWS1021SDT</t>
  </si>
  <si>
    <t>Capital expenditure - Totex - Sludge treatment</t>
  </si>
  <si>
    <t>Yes</t>
  </si>
  <si>
    <t>N/A</t>
  </si>
  <si>
    <t>Reject</t>
  </si>
  <si>
    <t>BRL-WN602001</t>
  </si>
  <si>
    <t>BRL-WR801001</t>
  </si>
  <si>
    <t>C5A - BRL Final Submission of Cost Adjustment Claims / BRL_005 - Network age and Materials / Section 8.5</t>
  </si>
  <si>
    <t>C5A - BRL Final Submission of Cost Adjustment Claims / BRL_005 - Network age and Materials / Section 4.1.8</t>
  </si>
  <si>
    <t>C5A - BRL Final Submission of Cost Adjustment Claims / BRL_005 - Network age and Materials / Section 4.1.10</t>
  </si>
  <si>
    <t>water network plus</t>
  </si>
  <si>
    <t>Value of claim</t>
  </si>
  <si>
    <t>Base</t>
  </si>
  <si>
    <t>Assessment result</t>
  </si>
  <si>
    <t>Allowed adjustment (£m)</t>
  </si>
  <si>
    <t>£m, 207-18 prices</t>
  </si>
  <si>
    <t>Ofwat allowance</t>
  </si>
  <si>
    <t>Overall assessment</t>
  </si>
  <si>
    <t>Description</t>
  </si>
  <si>
    <t>Allocation</t>
  </si>
  <si>
    <t>Nera Comparative Benchmarking and Special
Cost Factor Assessment to Support
Preparation of Bristol Water Water AMP7
Business Plan, / Section 5
C5A - BRL Final Submission of Cost Adjustment Claims / BRL_005 - Network age and Materials / Section 8.7</t>
  </si>
  <si>
    <t xml:space="preserve">BRL acknowledges that in the event that we do not make an adjustment for regional wage variation across companies “(…) this claim will not be required, as our analysis shows that our wage costs are in line with the national average.” (p.83)
Our current models do not include regional wages as a driver. Therefore, we do not think there is a need to make an adjustment.  
</t>
  </si>
  <si>
    <t>BRL.C5A.Cost Adjustment Claims.pdf</t>
  </si>
  <si>
    <t>Assessor's initials</t>
  </si>
  <si>
    <t>Not applicable</t>
  </si>
  <si>
    <t>This gate has been assessed because Bristol Water has engaged with customers on this issue. The company states that 'mixed views were received on whether or not this claim should be allowed by Ofwat in their evaluation of cost adjustment claims, with the balance slightly favouring that it should be allowed'. We consider this insufficient evidence that customers are willing to pay for this cost factor.</t>
  </si>
  <si>
    <t xml:space="preserve">Bristol Water has presented a claim for an additional £6m on the basis that it has higher treatment costs than other companies. 
The company makes two arguments to support this claim:
1) It has a higher proportion of water treated at higher levels of complexity (level 5) compared with the rest of the industry. The company considers that because the Ofwat econometric models use a cost driver ‘% water treated at levels 3 to 6 of complexity’ this does not properly reflect higher costs at complexity level 5, and therefore underestimates its costs. 
2) The nature of the water that the company sources from the Sharpness Canal is such that the complexity and costs of treating it at Purton and Littleton are much higher than for a typical level 5 treatment works.
</t>
  </si>
  <si>
    <t xml:space="preserve">We are not convinced that the need for adjustment exists given the specification of our econometric models. The percentage of water treated at complexity level 3 to 6 was chosen for the model because our engagement with industry suggests that costs increase significantly at complexity level 3 (rather than lower or higher levels). However, we also use the weighted average complexity level and we consider that this is sufficient to represent Bristol Water’s high proportion of complex treatment within the model.   Ofwat analysis also shows that, on average, Bristol Water's unit cost of water treated is only slightly above the industry average. We are not convinced that the company has presented sufficient evidence to support that the costs presented within the claim represent efficient treatment costs. </t>
  </si>
  <si>
    <t xml:space="preserve">Bristol Water mentions it is currently reviewing the efficacy of Purton, Littleton and other level 5 complexity works, but there is insufficient evidence that it has considered mitigations or that maintaining these expensive sites (Purton and Littleton) is the best option for customers against alternative options. This has been a long term issue for the company and we consider that over the long term the mitigation of the perceived additional treatment costs is within management control.
</t>
  </si>
  <si>
    <t xml:space="preserve">The claim is rejected on the basis that there is no engineering or policy rationale to need to adjust for the factors presented in the claim, mains age/material and renewal activity. We do not consider that mains age or material has a more significant impact upon maintenance requirements and related renewal activity than other factors such as soil type, depth, pressure, and ground conditions.  We also consider that renewal activity is sufficiently under management control and therefore not valid under econometric considerations. Bristol Water does not provide sufficient evidence to demonstrate that its situation is sufficiently different to other companies to justify this claim and we therefore consider that the modelled base maintenance allowance should be sufficient.    </t>
  </si>
  <si>
    <t>Bristol Water's C5 A Cost Adjustment Claims, p. 68.</t>
  </si>
  <si>
    <t>Bristol Water's C5 A Cost Adjustment Claims, Section 6.4, factor 4), pp. 67-68
Section 6.7.2, p.75-79
Section 6.8, p.80-81.</t>
  </si>
  <si>
    <t>We accept that this area of expenditure is not covered by the modelled allowance and we have therefore assessed it through our unmodelled expenditure approach, see the unmodelled costs spreadsheet covering abstraction.  We have recorded this claim as rejected within this template because the assessment of expenditure does not take place through the cost adjustment process. This rejection reflects the administration of our models rather than an opinion on the validity of the expenditure.</t>
  </si>
  <si>
    <t>Enhancement line 1</t>
  </si>
  <si>
    <t>Enhancement line 2</t>
  </si>
  <si>
    <t>Enhancement line 3</t>
  </si>
  <si>
    <t>Check</t>
  </si>
  <si>
    <t>Base (£m)</t>
  </si>
  <si>
    <t>Enhancement Line 1 (£m)</t>
  </si>
  <si>
    <t>Enhancement Line 3 (£m)</t>
  </si>
  <si>
    <t>Enhancement Line 2 (£m)</t>
  </si>
  <si>
    <t>Summary sheet - Bristol Water</t>
  </si>
  <si>
    <t>Space for new claims 5</t>
  </si>
  <si>
    <t>Link to claim</t>
  </si>
  <si>
    <t xml:space="preserve">Value  </t>
  </si>
  <si>
    <t>Allowance</t>
  </si>
  <si>
    <t>Assessment</t>
  </si>
  <si>
    <t>Line 1</t>
  </si>
  <si>
    <t>Line 2</t>
  </si>
  <si>
    <t>Line 3</t>
  </si>
  <si>
    <t>Space for new claims 6</t>
  </si>
  <si>
    <t>Space for new claims 7</t>
  </si>
  <si>
    <t>Space for new claims 8</t>
  </si>
  <si>
    <t>Space for new claims 9</t>
  </si>
  <si>
    <t>Space for new claims 10</t>
  </si>
  <si>
    <t>Space for new claims 11</t>
  </si>
  <si>
    <t>Space for new claims 12</t>
  </si>
  <si>
    <t>Summary for aggregator</t>
  </si>
  <si>
    <t>Water network plus</t>
  </si>
  <si>
    <t>Bioresources</t>
  </si>
  <si>
    <t>Wastewater network plus</t>
  </si>
  <si>
    <t>Residential retail</t>
  </si>
  <si>
    <t>Apportionment check</t>
  </si>
  <si>
    <t>Peer review (initials, date)</t>
  </si>
  <si>
    <t>FM_CAC_BRL</t>
  </si>
  <si>
    <t>BRL_005 Network Age and Materials – The age (and material construction of mains laid in certain peri… [please refer to the Company's BPDT excel file submission for full commentary as Fountain is not able to store the full text].</t>
  </si>
  <si>
    <t>IAP ASSESSMENT RESULT</t>
  </si>
  <si>
    <t xml:space="preserve">Based on the evidence presented we are not convinced that Bristol Water has unique circumstances that justify this claim. While Bristol Water has an above average share of pre-1940 mains, it is by no means an outlier. There are three companies with higher shares (figure 8-3) and the company provides evidence (C5A, Figure 8-9) that companies with older networks incur fewer costs than Bristol Water regarding capital maintenance. Moreover, according to Bristol Water’s analysis (figures 8-6 and 8-7), the significant reduction in mains bursts (hence, maintenance costs) occurred in 1981, following the introduction of plastics. This suggest that a more relevant cost driver might be the proportion of pre-1981 mains, rather than the proportion of pre-1940 mains. However, when comparing Bristol Water’s proportion of pre-1981 mains to the rest of the industry, Bristol Water’s deviation from the average is reduced. Furthermore, Bristol Water's submission also shows that other companies with even older networks may still be performing better than Bristol Water: only Thames Water have submitted an age related cost claim, yet there are four companies with higher or similar levels to Bristol Water have not. Bristol Water also has submitted evidence (C5A, Figure 8-9) that companies with older networks than Bristol Water itself (SEW, SBW) incur lower costs than Bristol Water regarding capital maintenance. This evidence suggests that Bristol Water is not sufficiently different to other companies such that the exclusion of ‘mains age’ from our econometric models should materially disadvantage it.  
The evidence does not support Bristol Water's argument that pre-1940 mains drive higher costs and the company itself recognises that its evidence is weak stating that the data presented does not indicate that mains older than the 1940’s are especially more prone to deterioration. The evidence presented suggests that bursts associated with mains laid post 1981 have reduced significantly. To justify using pre-1940 as cost driver in the model Bristol Water states that it is statistically a more significant driver than pre-1981 and provides modelling evidence produced by a third party (Nera). Our own modelling suggests that Nera’s variable is less well suited to modelling than the pre-1981 variable.
The company also states “a pre-1940s modelling variable is most appropriate given that if the war-time period is included this may over-estimate network related capital maintenance for all companies.”  We consider this argument is not valid because the sample period used to inform our modelling, starting from 2011-2012, does not include the war years.
The evidence presented is focussed only on one element that may impact mains condition. Mains age or material is one of many factors that could impact mains condition such as soil type, depth, pressure, and ground conditions. We do not consider that the evidence presented supports that Bristol Water’s circumstances are uniquely different to the majority of companies. 
We exclude mains age as a cost driver in our economic models because we consider that there is no compelling engineering narrative to include mains age as a cost driver. There is generally no meaningful relationship between mains condition (consider as bursts per km) and mains age. This is because age does not seem to be a stand-alone, direct cause for poor condition, rather other factors, in particular soil condition, and are important. We also excluded this variable due to economic concerns, considering that the driver is sufficiently under management control and therefore endogenous.
</t>
  </si>
  <si>
    <t>BRL submission
C5A - BRL Final Submission of Cost Adjustment Claims / BRL_005 - Network age and Materials / Section 8.4</t>
  </si>
  <si>
    <t>We consider that Bristol Water has provided evidence that demonstrates the cost is not entirely out of management control. The company recognises that the age of mains and maintenance activity is, to some extent, under management control. It argues, however, that “the installation of mains and the materials chosen were the results of decisions taken upon the best available information at the time, the legacy effects of which are to an extent beyond the control of current management“. Further, it argues that addressing the issue through an increased level of mains renewal is possible, however would be expensive and above what their customers are willing to pay for.
Bristol Water has not submitted sufficient evidence that they are taking all reasonable steps to control the cost. The timing and level of renewal activity carried out as 'catch up' is entirely within management control. Bristol Water recognises this and makes an adjustment to scale down the effect of their catch up investment in AMP5. While the company states that its historical level of expenditure is not efficient due to unusually high levels of activity, scaling this back by 33% (used by Bristol Water in their calculation of the overall claim value) Bristol Water would again be in line with the industry average, which would make the claim irrelevant. Some evidence of a proactive approach to mains replacement is provided through use of monitoring technology to enable more proactive interventions.</t>
  </si>
  <si>
    <t xml:space="preserve">Bristol Water calculated the value of the claim based on Oxera's models. The methodological approach to calculating the cost is robust and conducted by a third party (Nera) and assured by Atkins. A minor issue is that Real Price Effects (RPE) are calculated on top of the calculated adjustment. Ofwat consider these separately and therefore these need to be stripped out of any allowance. 
To quantify the claims, Bristol Water makes two separate calculations to quantify the impact of age related issues on maintenance costs. The first calculation uses pre-1940 mains as a cost driver and the second uses maintenance activity as a cost driver. The extent to which Bristol Water is double-counting the effect of these drivers in the two parts of the claim, and the two calculations is unclear and the company provides insufficient evidence and rationale to justify the summation of the two calculated outputs.  
</t>
  </si>
  <si>
    <t>MW</t>
  </si>
  <si>
    <t xml:space="preserve">Unconvincing evidence that unit costs at works of complexity 5 is higher: The company provides insufficient evidence to support the claim that treatment costs at complexity level 5 are significantly higher. For example, in figure 6-2 of the submission, Bristol Water indicates that that its unit cost (totex) for water treatment is at industry average. We note that its opex cost per Ml is the highest in the industry but it is not a significant outlier in comparison to others. The company’s capex cost per Ml is significantly below industry average. The analysis completed in developing our econometric models did not provide strong evidence that treating water at level 5 complexity or above was a significant cost driver. 
We are not convinced that Bristol Water has unique circumstances: Bristol Water provides evidence that it has the highest proportion of water from reservoir sources in the industry. The company considers that if our models do not account for proportion of water from reservoirs then we will underestimate its treatment costs. However, we do not recognise that source type is a reliable cost driver because it does not provide a direct measure of treatment complexity, for example, due to the significant variation in raw water quality between sources. In our model analysis source type drivers performed less well statistically than those based on percentage of water treated at stated complexity levels. 
Our models sufficiently capture treatment complexity: Unknown to Bristol Water at the time of submission, our econometric models include the weighted average treatment complexity as a cost driver in addition to the percentage of water treated at level 3-6. This driver represents Bristol Water’s higher average complexity and following scenario testing with and without the weighted average treatment complexity we consider that our model suitably estimates its cost removing the need for this cost adjustment claim. 
No additional information provided in revised business plan submitted on 1 April to support this claim. The company quote "For our other two claims on water treatment complexity and network age/materials we have not been able to present new evidence for this response – however we have left the evidence unaltered in the revised business plan tables as it may support our further exploration of the structural challenges NERA have identified in the wholesale totex models."
</t>
  </si>
  <si>
    <t xml:space="preserve">Bristol Water's C5 A Cost Adjustment Claims, Section 6.7.2, p. 77. 
Table 6-4, p. 64. 
Revised business plan supporting documents - C5 – Cost and Efficiency REVISED - Page 12. </t>
  </si>
  <si>
    <t xml:space="preserve">The company uses a bottom-up approach by comparing cost per Ml at its most costly sites Purton and Littleton, to the average cost per Ml across the company's other level 5 complexity sites.  
Bristol Water provides insufficient evidence that its unit costs for treatment at Purton and Littleton are efficient compared to peer sites at other companies. The company commissioned Aqua to benchmark unit costs across the industry. Aqua concludes that these two sites are overall more costly on a unit cost basis than their peers in the industry due to higher rates of chemical and energy usage. The company considers that it has a procurement system that secures efficient energy and chemicals prices but it is unclear why this does not result in a cheaper unit cost when compared to the industry. 
Bristol Water then makes a Real Price Effects (RPE)  adjustment to the consumer price index CPIH 1-adjusted cost estimate. Should we give any allowance under this claim, we should remove the RPE adjustment because Ofwat is addressing the RPE adjustment separately.
1. Consumer price inflation including a measure of owner occupiers’ housing costs.
</t>
  </si>
  <si>
    <t>PR19 Run 7: Slow Track DD</t>
  </si>
  <si>
    <t>BRL_001 Purchase of Water from the Canal and River Trust - We make payments to the… [please refer to the Company's BPDT excel file submission for full commentary as Fountain is not able to store the full text].</t>
  </si>
  <si>
    <t>BRL_002 Water Treatment Complexity – We incur additional costs associated with wat… [please refer to the Company's BPDT excel file submission for full commentary as Fountain is not able to store the full text].</t>
  </si>
  <si>
    <t>BRL_005 Network Age and Materials – The age (and material construction of mains la… [please refer to the Company's BPDT excel file submission for full commentary as Fountain is not able to store the full text].</t>
  </si>
  <si>
    <t>Not resubmitted for DD</t>
  </si>
  <si>
    <t>FM (now SB)</t>
  </si>
  <si>
    <t xml:space="preserve">Bristol Water's claim is presented on the basis that relative to other companies, it has a high proportion of pre-1940 mains, a period where the company considers that lower quality materials were used. As a consequence, the company claims it incurs higher expenditure on capital maintenance than other companies. Bristol Water claims that if our models do not include pre-1940 mains as a cost driver, the models will underestimate its maintenance cost by £5.4m. The company also appears to claim that it should gain an additional £6.8m for renewal activity based on evidence from econometric models that include renewal activity as a cost driver. We consider that this is an area of overlap with the first line of argument concerning mains age. The company has not provided sufficient evidence to demonstrate how both components of the claim are different from each other.
</t>
  </si>
  <si>
    <t>Whilst the original decision in 1962 to purchase water from the Gloucester and Sharpness Canal was within management control, any alternative to the current arrangement of supply would need to be able to provide 45.18% of distribution input. The company presents options for alternative supply, however they have not identified a more cost-efficient means of meeting this supply than purchasing from the CRT.</t>
  </si>
  <si>
    <t xml:space="preserve">This claim was incorrectly assessed at IAP. It was assumed it was in relation to abstraction charges and therefore was noted it would be treated as unmodelled cost. However the claim relates specifically to BRL's raw water purchase, which is separate from abstraction charges paid to the CRT. 
This claim is rejected at draft determination stage on the following grounds:
• The CRT payments represent the most efficient source of this supply for them, and alternatives are more expensive.
• There are economies of scale from sourcing 45% of supply from a single source. 
• There is little difference between this and other bulk supply arrangements (BRL have not sufficiently demonstrated they are unique). 
Ofwat's assessment is that the modelled allowance is sufficient for current CRT costs. 
</t>
  </si>
  <si>
    <t>BP 27/06/19</t>
  </si>
  <si>
    <t>We have not identified any new evidence and retain our assessment from IAP.</t>
  </si>
  <si>
    <t xml:space="preserve">The AMP7 forecasts are based on actual AMP6 costs. BRL claim that the cost of the water purchases from the CRT (not including abstraction charges) over AMP7 is £9.42m. This is based on an estimated cost of £1.8m per year plus inflation. The actual cost of water sales in 2017/18 was £1.790m providing evidence the costs are founded on recent, actual costs. 
The company has included the 5% third party service charges associated with the purchase in the claim, however these have already been removed and treated as unmodelled costs (as acknowledged by BRL). The company has also included input price pressure (IPP) above CPIH in WS1 line 7. The claim amount also does not consider any cost savings achieved through this procurement approach, such as avoided reservoir maintenance costs. </t>
  </si>
  <si>
    <t>Ofwat models are agnostic to the “ownership” of water and in the interest of customers, incentivise companies look for the most cost effective solutions to their customers’ need for water. The CRT purchase reflects the most cost effective solution to customer needs.</t>
  </si>
  <si>
    <t>Pass</t>
  </si>
  <si>
    <t xml:space="preserve">BRL has an arrangement with the Canal and River Trust (CRT) which provides 45% of their daily distribution input. BRL has significant expenditure relating to the purchase of raw water (water sales) from the Gloucester &amp; Sharpness Canal managed by the CRT. Based upon the PR19 modelling consultation, the company considers that the proposed modelling approach will not adequately represent these costs and submitted this cost adjustment claim but would prefer that the costs are removed from the modelling process and accounted for separately based on actual costs. BRL has separately reported their abstraction and water sales costs. All abstraction costs have been included in unmodelled costs, and they are similarly seeking water sales costs to be removed from base totex (botex) and separately accounted for as an unmodelled cost without efficiency challenge.   </t>
  </si>
  <si>
    <t>p12, Revised C5 appendix
pp35-51, C5A technical annex - cost adjustment claims (submitted 3 September)</t>
  </si>
  <si>
    <t xml:space="preserve">The company has not presented any new evidence on this cost adjustment claim in the revised plan, however substantial information was provided at IAP. In their IAP response BRL state that "The exclusion of costs associated with abstraction charges and discharge consent sets precedence for our view that our costs associated with the purchase of water from the Canal and River Trust should similarly be excluded from the modelling". We disagree with this statement as the claim fails the Need for Adjustment gate on the following grounds:
- The purchase of raw water from the CRT provides for 45% of BRL's raw water supply. In purchasing this water, the company avoids other substantial water resources costs, such as reservoir maintenance. There are also economies of scale from procuring a high percentage of supply from one source, including economies of scale in water treatment from having a single large treatment facility for supply at Purton, which requires very few other water resources assets other than abstraction pumps. 45% of supply taken from a single point in the canal enables significant operational and maintenance efficiencies. All the abstraction and treatment facilities are co-located in Purton, meaning that for 45% of supply to customers comes from one location, generating cost savings.  
- Purchasing raw water from the CRT reflects BRL's most cost effective procurement option. Alternatives require £50m-£122m CAPEX alone and management have not been able to identify a more cost-effective source of this supply.   
- BRL has not provided sufficient evidence that their bulk supply arrangements are unique. Other companies also undertake water trading and purchase water from the CRT and other sources, which is included in their modelled water resources costs. While we recognise BRL purchases 45% of their supply from the CRT, which is a higher proportion of purchased supply than any other company, there are economies of scale and other benefits to this purchase as identified above.  
- While the cost models do not include drivers for water trading, they do include drivers to estimate the demand for water facing each company. This includes a driver for connected properties which determines BRLs need to purchase additional water supply, including the fixed and variable components of the CRT charge. It can be inferred that having a higher number of connected properties and therefore demand captures BRL’s need to supply more water. In the same way that demand for water drives water resources costs such as reservoir maintenance, demand also drives BRL’s need to source raw water for their network.   
Adjustment has been made for the 5% third party services costs associated with this purchase, which have been removed from the modelled costs (and treated as unmodelled). </t>
  </si>
  <si>
    <t>p118, 119 BRL revised C5 appendix
pp35-51, C5A technical annex - cost adjustment claims (submitted 3 September)</t>
  </si>
  <si>
    <t>p56, BRL revised C5 appendix
pp35-51, C5A technical annex - cost adjustment claims (submitted 3 September)</t>
  </si>
  <si>
    <t>Claim withdrawn in April 2019 business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</si>
</sst>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
    <numFmt numFmtId="169" formatCode="_(* #,##0_);_(* \(#,##0\);_(* &quot;-&quot;??_);_(@_)"/>
    <numFmt numFmtId="170" formatCode="_(* #,##0.0_);_(* \(#,##0.0\);_(* &quot;-&quot;??_);_(@_)"/>
    <numFmt numFmtId="171" formatCode="_(* #,##0.000_);_(* \(#,##0.000\);_(* &quot;-&quot;??_);_(@_)"/>
    <numFmt numFmtId="172" formatCode="0.00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rgb="FFFF0000"/>
      <name val="Gill Sans MT"/>
      <family val="2"/>
    </font>
    <font>
      <sz val="11"/>
      <color theme="1"/>
      <name val="Calibri"/>
      <family val="2"/>
    </font>
    <font>
      <sz val="11"/>
      <color theme="1"/>
      <name val="Gill Sans MT"/>
      <family val="2"/>
    </font>
    <font>
      <sz val="9.5"/>
      <color theme="6" tint="-0.249977111117893"/>
      <name val="Gill Sans MT"/>
      <family val="2"/>
    </font>
    <font>
      <b/>
      <sz val="14"/>
      <color theme="1"/>
      <name val="Calibri"/>
      <family val="2"/>
    </font>
    <font>
      <sz val="10"/>
      <color theme="1"/>
      <name val="Calibri"/>
      <family val="2"/>
    </font>
    <font>
      <b/>
      <sz val="10"/>
      <name val="Calibri"/>
      <family val="2"/>
    </font>
    <font>
      <sz val="10"/>
      <name val="Calibri"/>
      <family val="2"/>
    </font>
    <font>
      <b/>
      <sz val="10"/>
      <color theme="1"/>
      <name val="Calibri"/>
      <family val="2"/>
    </font>
    <font>
      <sz val="10"/>
      <color theme="6" tint="-0.249977111117893"/>
      <name val="Calibri"/>
      <family val="2"/>
    </font>
    <font>
      <sz val="10"/>
      <color rgb="FFFF0000"/>
      <name val="Calibri"/>
      <family val="2"/>
    </font>
    <font>
      <sz val="9.5"/>
      <color theme="6" tint="-0.249977111117893"/>
      <name val="Calibri"/>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150">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8" fillId="0" borderId="0" xfId="0" applyFont="1" applyAlignment="1">
      <alignment wrapText="1"/>
    </xf>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horizontal="left" wrapText="1"/>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9" fontId="6" fillId="0" borderId="1" xfId="16" applyFont="1" applyBorder="1"/>
    <xf numFmtId="0" fontId="6" fillId="0" borderId="1" xfId="0" applyFont="1" applyBorder="1" applyAlignment="1">
      <alignment wrapText="1"/>
    </xf>
    <xf numFmtId="0" fontId="6" fillId="0" borderId="8" xfId="0" applyFont="1" applyBorder="1" applyAlignment="1">
      <alignment vertical="top"/>
    </xf>
    <xf numFmtId="0" fontId="6" fillId="0" borderId="1" xfId="0" quotePrefix="1" applyFont="1" applyBorder="1" applyAlignment="1">
      <alignment vertical="top" wrapText="1"/>
    </xf>
    <xf numFmtId="0" fontId="6" fillId="0" borderId="1" xfId="0" applyFont="1" applyFill="1" applyBorder="1"/>
    <xf numFmtId="0" fontId="8" fillId="0" borderId="0" xfId="0" quotePrefix="1" applyFont="1" applyAlignment="1">
      <alignment wrapText="1"/>
    </xf>
    <xf numFmtId="0" fontId="13" fillId="2" borderId="0" xfId="4" applyFont="1" applyFill="1" applyAlignment="1">
      <alignment vertical="center" wrapText="1"/>
    </xf>
    <xf numFmtId="0" fontId="13" fillId="0" borderId="0" xfId="4" applyFont="1" applyAlignment="1">
      <alignment vertical="center" wrapText="1"/>
    </xf>
    <xf numFmtId="0" fontId="6" fillId="0" borderId="0" xfId="0" applyFont="1" applyAlignment="1">
      <alignment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7" xfId="0" applyFont="1" applyFill="1" applyBorder="1"/>
    <xf numFmtId="169" fontId="6" fillId="0" borderId="1" xfId="1" applyNumberFormat="1" applyFont="1" applyFill="1" applyBorder="1"/>
    <xf numFmtId="0" fontId="19" fillId="0" borderId="0" xfId="0" applyFont="1"/>
    <xf numFmtId="0" fontId="19" fillId="0" borderId="1" xfId="0" applyFont="1" applyBorder="1"/>
    <xf numFmtId="0" fontId="22" fillId="0" borderId="0" xfId="0" applyFont="1"/>
    <xf numFmtId="0" fontId="20" fillId="0" borderId="0" xfId="0" applyFont="1"/>
    <xf numFmtId="164" fontId="19" fillId="0" borderId="1" xfId="1" applyFont="1" applyBorder="1"/>
    <xf numFmtId="0" fontId="21" fillId="0" borderId="0" xfId="0" applyFont="1"/>
    <xf numFmtId="0" fontId="19" fillId="0" borderId="0" xfId="0" applyFont="1" applyFill="1"/>
    <xf numFmtId="0" fontId="23" fillId="4" borderId="0" xfId="4" applyFont="1" applyFill="1" applyAlignment="1">
      <alignment vertical="center"/>
    </xf>
    <xf numFmtId="0" fontId="19" fillId="4" borderId="0" xfId="0" applyFont="1" applyFill="1"/>
    <xf numFmtId="0" fontId="21" fillId="0" borderId="2" xfId="0" applyFont="1" applyBorder="1" applyAlignment="1">
      <alignment horizontal="centerContinuous"/>
    </xf>
    <xf numFmtId="0" fontId="20" fillId="0" borderId="4" xfId="0" applyFont="1" applyBorder="1" applyAlignment="1">
      <alignment horizontal="centerContinuous"/>
    </xf>
    <xf numFmtId="0" fontId="20" fillId="4" borderId="0" xfId="4" applyFont="1" applyFill="1"/>
    <xf numFmtId="0" fontId="20" fillId="0" borderId="0" xfId="4" applyFont="1" applyFill="1"/>
    <xf numFmtId="0" fontId="24" fillId="4" borderId="0" xfId="0" applyFont="1" applyFill="1"/>
    <xf numFmtId="0" fontId="21" fillId="0" borderId="1" xfId="0" applyFont="1" applyBorder="1" applyAlignment="1">
      <alignment horizontal="lef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2" fillId="0" borderId="1" xfId="0" applyFont="1" applyBorder="1" applyAlignment="1">
      <alignment wrapText="1"/>
    </xf>
    <xf numFmtId="164" fontId="19" fillId="0" borderId="1" xfId="1" applyFont="1" applyBorder="1" applyAlignment="1">
      <alignment wrapText="1"/>
    </xf>
    <xf numFmtId="164" fontId="19" fillId="0" borderId="1" xfId="1" applyFont="1" applyFill="1" applyBorder="1" applyAlignment="1">
      <alignment wrapText="1"/>
    </xf>
    <xf numFmtId="0" fontId="25" fillId="0" borderId="0" xfId="0" applyFont="1" applyAlignment="1">
      <alignment wrapText="1"/>
    </xf>
    <xf numFmtId="0" fontId="6" fillId="0" borderId="1" xfId="0" applyFont="1" applyFill="1" applyBorder="1" applyAlignment="1">
      <alignment vertical="top" wrapText="1"/>
    </xf>
    <xf numFmtId="0" fontId="6" fillId="0" borderId="0" xfId="0" applyFont="1" applyFill="1" applyBorder="1" applyAlignment="1">
      <alignment horizontal="right"/>
    </xf>
    <xf numFmtId="0" fontId="6" fillId="0" borderId="0" xfId="0" applyFont="1" applyFill="1" applyBorder="1"/>
    <xf numFmtId="170" fontId="22" fillId="0" borderId="1" xfId="1" applyNumberFormat="1" applyFont="1" applyBorder="1" applyAlignment="1">
      <alignment wrapText="1"/>
    </xf>
    <xf numFmtId="0" fontId="22" fillId="0" borderId="1" xfId="0" applyFont="1" applyBorder="1" applyAlignment="1"/>
    <xf numFmtId="0" fontId="22" fillId="0" borderId="1" xfId="0" applyFont="1" applyBorder="1"/>
    <xf numFmtId="167" fontId="0" fillId="0" borderId="0" xfId="0" applyNumberFormat="1"/>
    <xf numFmtId="0" fontId="13" fillId="5" borderId="0" xfId="0" applyFont="1" applyFill="1"/>
    <xf numFmtId="0" fontId="6" fillId="5" borderId="0" xfId="0" applyFont="1" applyFill="1"/>
    <xf numFmtId="0" fontId="25" fillId="5" borderId="1" xfId="0" applyFont="1" applyFill="1" applyBorder="1" applyAlignment="1">
      <alignment vertical="top"/>
    </xf>
    <xf numFmtId="0" fontId="25" fillId="5" borderId="1" xfId="0" applyFont="1" applyFill="1" applyBorder="1"/>
    <xf numFmtId="0" fontId="25" fillId="5" borderId="0" xfId="0" applyFont="1" applyFill="1"/>
    <xf numFmtId="0" fontId="10" fillId="5" borderId="0" xfId="0" applyFont="1" applyFill="1"/>
    <xf numFmtId="0" fontId="25" fillId="5" borderId="1" xfId="0" applyFont="1" applyFill="1" applyBorder="1" applyAlignment="1">
      <alignment vertical="top" wrapText="1"/>
    </xf>
    <xf numFmtId="164" fontId="25" fillId="5" borderId="1" xfId="1" applyFont="1" applyFill="1" applyBorder="1"/>
    <xf numFmtId="0" fontId="25" fillId="5" borderId="7" xfId="0" applyFont="1" applyFill="1" applyBorder="1"/>
    <xf numFmtId="0" fontId="25" fillId="5" borderId="0" xfId="0" applyFont="1" applyFill="1" applyBorder="1" applyAlignment="1">
      <alignment horizontal="right"/>
    </xf>
    <xf numFmtId="0" fontId="25" fillId="5" borderId="0" xfId="0" applyFont="1" applyFill="1" applyBorder="1"/>
    <xf numFmtId="2" fontId="25" fillId="5" borderId="1" xfId="0" applyNumberFormat="1" applyFont="1" applyFill="1" applyBorder="1"/>
    <xf numFmtId="0" fontId="25" fillId="5" borderId="1" xfId="0" applyFont="1" applyFill="1" applyBorder="1" applyAlignment="1">
      <alignment wrapText="1"/>
    </xf>
    <xf numFmtId="9" fontId="25" fillId="5" borderId="1" xfId="16" applyFont="1" applyFill="1" applyBorder="1"/>
    <xf numFmtId="171" fontId="6" fillId="0" borderId="1" xfId="1" applyNumberFormat="1" applyFont="1" applyBorder="1"/>
    <xf numFmtId="0" fontId="6" fillId="0" borderId="1" xfId="0" applyFont="1" applyBorder="1" applyAlignment="1">
      <alignment horizontal="left" wrapText="1"/>
    </xf>
    <xf numFmtId="0" fontId="27" fillId="3" borderId="0" xfId="0" applyFont="1" applyFill="1" applyAlignment="1">
      <alignment horizontal="right"/>
    </xf>
    <xf numFmtId="14" fontId="28" fillId="0" borderId="0" xfId="0" applyNumberFormat="1" applyFont="1" applyAlignment="1" applyProtection="1">
      <alignment horizontal="left"/>
      <protection locked="0"/>
    </xf>
    <xf numFmtId="14" fontId="28" fillId="0" borderId="0" xfId="0" applyNumberFormat="1" applyFont="1" applyAlignment="1" applyProtection="1">
      <alignment horizontal="left" wrapText="1"/>
      <protection locked="0"/>
    </xf>
    <xf numFmtId="0" fontId="29" fillId="2" borderId="0" xfId="4" applyFont="1" applyFill="1" applyAlignment="1">
      <alignment vertical="center"/>
    </xf>
    <xf numFmtId="0" fontId="30" fillId="0" borderId="0" xfId="0" applyFont="1"/>
    <xf numFmtId="0" fontId="31" fillId="0" borderId="0" xfId="0" applyFont="1"/>
    <xf numFmtId="0" fontId="32" fillId="0" borderId="0" xfId="5" applyFont="1"/>
    <xf numFmtId="0" fontId="32" fillId="0" borderId="0" xfId="0" applyFont="1"/>
    <xf numFmtId="0" fontId="33" fillId="0" borderId="0" xfId="0" applyFont="1"/>
    <xf numFmtId="0" fontId="29" fillId="0" borderId="0" xfId="4" applyFont="1" applyAlignment="1">
      <alignment vertical="center"/>
    </xf>
    <xf numFmtId="0" fontId="30" fillId="3" borderId="1" xfId="0" applyFont="1" applyFill="1" applyBorder="1" applyAlignment="1">
      <alignment horizontal="left"/>
    </xf>
    <xf numFmtId="0" fontId="34" fillId="0" borderId="1" xfId="0" applyFont="1" applyBorder="1" applyAlignment="1" applyProtection="1">
      <alignment horizontal="left"/>
      <protection locked="0"/>
    </xf>
    <xf numFmtId="14" fontId="34" fillId="0" borderId="1" xfId="0" applyNumberFormat="1" applyFont="1" applyBorder="1" applyAlignment="1" applyProtection="1">
      <alignment horizontal="left"/>
      <protection locked="0"/>
    </xf>
    <xf numFmtId="0" fontId="30" fillId="3" borderId="0" xfId="0" applyFont="1" applyFill="1" applyAlignment="1">
      <alignment horizontal="right"/>
    </xf>
    <xf numFmtId="14" fontId="34" fillId="0" borderId="0" xfId="0" applyNumberFormat="1" applyFont="1" applyAlignment="1" applyProtection="1">
      <alignment horizontal="left"/>
      <protection locked="0"/>
    </xf>
    <xf numFmtId="0" fontId="30" fillId="0" borderId="1" xfId="0" applyFont="1" applyBorder="1" applyAlignment="1">
      <alignment vertical="top"/>
    </xf>
    <xf numFmtId="0" fontId="30" fillId="0" borderId="1" xfId="0" applyFont="1" applyBorder="1" applyAlignment="1">
      <alignment horizontal="left" wrapText="1"/>
    </xf>
    <xf numFmtId="0" fontId="30" fillId="0" borderId="0" xfId="0" applyFont="1" applyAlignment="1">
      <alignment horizontal="left" wrapText="1"/>
    </xf>
    <xf numFmtId="0" fontId="29" fillId="5" borderId="0" xfId="0" applyFont="1" applyFill="1"/>
    <xf numFmtId="0" fontId="30" fillId="5" borderId="0" xfId="0" applyFont="1" applyFill="1"/>
    <xf numFmtId="0" fontId="30" fillId="0" borderId="1" xfId="0" applyFont="1" applyBorder="1"/>
    <xf numFmtId="171" fontId="30" fillId="0" borderId="1" xfId="1" applyNumberFormat="1" applyFont="1" applyBorder="1"/>
    <xf numFmtId="0" fontId="35" fillId="5" borderId="1" xfId="0" applyFont="1" applyFill="1" applyBorder="1" applyAlignment="1">
      <alignment vertical="top"/>
    </xf>
    <xf numFmtId="0" fontId="35" fillId="5" borderId="1" xfId="0" applyFont="1" applyFill="1" applyBorder="1"/>
    <xf numFmtId="0" fontId="35" fillId="5" borderId="0" xfId="0" applyFont="1" applyFill="1"/>
    <xf numFmtId="0" fontId="31" fillId="5" borderId="0" xfId="0" applyFont="1" applyFill="1"/>
    <xf numFmtId="0" fontId="30" fillId="0" borderId="1" xfId="0" applyFont="1" applyBorder="1" applyAlignment="1">
      <alignment vertical="top" wrapText="1"/>
    </xf>
    <xf numFmtId="0" fontId="35" fillId="5" borderId="1" xfId="0" applyFont="1" applyFill="1" applyBorder="1" applyAlignment="1">
      <alignment vertical="top" wrapText="1"/>
    </xf>
    <xf numFmtId="172" fontId="30" fillId="0" borderId="1" xfId="1" applyNumberFormat="1" applyFont="1" applyBorder="1"/>
    <xf numFmtId="164" fontId="35" fillId="5" borderId="1" xfId="1" applyFont="1" applyFill="1" applyBorder="1"/>
    <xf numFmtId="0" fontId="30" fillId="0" borderId="1" xfId="0" applyFont="1" applyFill="1" applyBorder="1"/>
    <xf numFmtId="0" fontId="30" fillId="0" borderId="7" xfId="0" applyFont="1" applyFill="1" applyBorder="1"/>
    <xf numFmtId="0" fontId="35" fillId="5" borderId="7" xfId="0" applyFont="1" applyFill="1" applyBorder="1"/>
    <xf numFmtId="0" fontId="30" fillId="0" borderId="0" xfId="0" applyFont="1" applyFill="1" applyBorder="1" applyAlignment="1">
      <alignment horizontal="right"/>
    </xf>
    <xf numFmtId="0" fontId="30" fillId="0" borderId="0" xfId="0" applyFont="1" applyFill="1" applyBorder="1"/>
    <xf numFmtId="0" fontId="35" fillId="5" borderId="0" xfId="0" applyFont="1" applyFill="1" applyBorder="1" applyAlignment="1">
      <alignment horizontal="right"/>
    </xf>
    <xf numFmtId="0" fontId="35" fillId="5" borderId="0" xfId="0" applyFont="1" applyFill="1" applyBorder="1"/>
    <xf numFmtId="2" fontId="35" fillId="5" borderId="1" xfId="0" applyNumberFormat="1" applyFont="1" applyFill="1" applyBorder="1"/>
    <xf numFmtId="169" fontId="30" fillId="0" borderId="1" xfId="1" applyNumberFormat="1" applyFont="1" applyBorder="1"/>
    <xf numFmtId="0" fontId="30" fillId="0" borderId="1" xfId="0" applyFont="1" applyBorder="1" applyAlignment="1">
      <alignment wrapText="1"/>
    </xf>
    <xf numFmtId="10" fontId="30" fillId="0" borderId="1" xfId="16" applyNumberFormat="1" applyFont="1" applyBorder="1"/>
    <xf numFmtId="0" fontId="35" fillId="5" borderId="1" xfId="0" applyFont="1" applyFill="1" applyBorder="1" applyAlignment="1">
      <alignment wrapText="1"/>
    </xf>
    <xf numFmtId="9" fontId="35" fillId="5" borderId="1" xfId="16" applyFont="1" applyFill="1" applyBorder="1"/>
    <xf numFmtId="0" fontId="30" fillId="3" borderId="1" xfId="0" applyFont="1" applyFill="1" applyBorder="1"/>
    <xf numFmtId="0" fontId="31" fillId="5" borderId="0" xfId="0" applyFont="1" applyFill="1" applyAlignment="1">
      <alignment wrapText="1"/>
    </xf>
    <xf numFmtId="0" fontId="35" fillId="5" borderId="0" xfId="0" applyFont="1" applyFill="1" applyAlignment="1">
      <alignment wrapText="1"/>
    </xf>
    <xf numFmtId="0" fontId="32" fillId="0" borderId="1" xfId="0" applyFont="1" applyBorder="1" applyAlignment="1">
      <alignment vertical="top"/>
    </xf>
    <xf numFmtId="0" fontId="32" fillId="0" borderId="1" xfId="0" applyFont="1" applyBorder="1" applyAlignment="1">
      <alignment vertical="top" wrapText="1"/>
    </xf>
    <xf numFmtId="0" fontId="30" fillId="0" borderId="8" xfId="0" applyFont="1" applyBorder="1" applyAlignment="1">
      <alignment vertical="top"/>
    </xf>
    <xf numFmtId="0" fontId="30" fillId="0" borderId="0" xfId="0" applyFont="1" applyBorder="1" applyAlignment="1">
      <alignment vertical="top"/>
    </xf>
    <xf numFmtId="0" fontId="26" fillId="3" borderId="0" xfId="0" applyFont="1" applyFill="1" applyAlignment="1">
      <alignment horizontal="right"/>
    </xf>
    <xf numFmtId="14" fontId="36" fillId="0" borderId="0" xfId="0" applyNumberFormat="1" applyFont="1" applyAlignment="1" applyProtection="1">
      <alignment horizontal="left"/>
      <protection locked="0"/>
    </xf>
    <xf numFmtId="172" fontId="30" fillId="0" borderId="7" xfId="0" applyNumberFormat="1" applyFont="1" applyFill="1" applyBorder="1"/>
    <xf numFmtId="9" fontId="30" fillId="0" borderId="0" xfId="16" applyFont="1"/>
    <xf numFmtId="0" fontId="30" fillId="0" borderId="0" xfId="0" applyFont="1" applyAlignment="1">
      <alignment vertical="top"/>
    </xf>
    <xf numFmtId="169" fontId="30" fillId="3" borderId="1" xfId="1" applyNumberFormat="1" applyFont="1" applyFill="1" applyBorder="1"/>
    <xf numFmtId="0" fontId="32" fillId="0" borderId="0" xfId="0" applyFont="1" applyFill="1"/>
    <xf numFmtId="0" fontId="32" fillId="0" borderId="1" xfId="0" applyFont="1" applyFill="1" applyBorder="1" applyAlignment="1">
      <alignment vertical="top" wrapText="1"/>
    </xf>
    <xf numFmtId="0" fontId="32" fillId="0" borderId="1" xfId="0" applyFont="1" applyFill="1" applyBorder="1" applyAlignment="1">
      <alignment vertical="top"/>
    </xf>
    <xf numFmtId="172" fontId="30" fillId="0" borderId="1" xfId="1" applyNumberFormat="1" applyFont="1" applyFill="1" applyBorder="1"/>
    <xf numFmtId="169" fontId="30" fillId="0" borderId="1" xfId="1" applyNumberFormat="1" applyFont="1" applyFill="1" applyBorder="1"/>
    <xf numFmtId="0" fontId="33" fillId="0" borderId="0" xfId="0" quotePrefix="1" applyFont="1" applyAlignment="1">
      <alignment wrapText="1"/>
    </xf>
    <xf numFmtId="168" fontId="30" fillId="0" borderId="1" xfId="16" applyNumberFormat="1" applyFont="1" applyBorder="1"/>
    <xf numFmtId="0" fontId="30" fillId="0" borderId="1" xfId="0" quotePrefix="1" applyFont="1" applyBorder="1" applyAlignment="1">
      <alignment vertical="top" wrapText="1"/>
    </xf>
    <xf numFmtId="0" fontId="11" fillId="0" borderId="0" xfId="5" applyFont="1" applyBorder="1"/>
    <xf numFmtId="171" fontId="19" fillId="0" borderId="1" xfId="1" applyNumberFormat="1" applyFont="1" applyBorder="1" applyAlignment="1">
      <alignment wrapText="1"/>
    </xf>
    <xf numFmtId="0" fontId="6"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4" xfId="0" applyFont="1" applyBorder="1" applyAlignment="1">
      <alignment horizontal="left" vertical="top" wrapText="1"/>
    </xf>
    <xf numFmtId="0" fontId="30" fillId="0" borderId="1" xfId="0" applyFont="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2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28572</xdr:rowOff>
    </xdr:from>
    <xdr:to>
      <xdr:col>14</xdr:col>
      <xdr:colOff>530412</xdr:colOff>
      <xdr:row>25</xdr:row>
      <xdr:rowOff>36355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52399" y="419097"/>
          <a:ext cx="8750488" cy="43892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 our approach for setting efficient cost baselines at the slow track draft determinations</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twoCellAnchor editAs="oneCell">
    <xdr:from>
      <xdr:col>1</xdr:col>
      <xdr:colOff>0</xdr:colOff>
      <xdr:row>26</xdr:row>
      <xdr:rowOff>0</xdr:rowOff>
    </xdr:from>
    <xdr:to>
      <xdr:col>15</xdr:col>
      <xdr:colOff>557860</xdr:colOff>
      <xdr:row>54</xdr:row>
      <xdr:rowOff>50095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7950" y="5257800"/>
          <a:ext cx="9854260" cy="5739695"/>
        </a:xfrm>
        <a:prstGeom prst="rect">
          <a:avLst/>
        </a:prstGeom>
      </xdr:spPr>
    </xdr:pic>
    <xdr:clientData/>
  </xdr:twoCellAnchor>
  <xdr:twoCellAnchor>
    <xdr:from>
      <xdr:col>1</xdr:col>
      <xdr:colOff>0</xdr:colOff>
      <xdr:row>56</xdr:row>
      <xdr:rowOff>42332</xdr:rowOff>
    </xdr:from>
    <xdr:to>
      <xdr:col>19</xdr:col>
      <xdr:colOff>64994</xdr:colOff>
      <xdr:row>58</xdr:row>
      <xdr:rowOff>154692</xdr:rowOff>
    </xdr:to>
    <xdr:sp macro="" textlink="">
      <xdr:nvSpPr>
        <xdr:cNvPr id="4" name="TextBox 5"/>
        <xdr:cNvSpPr txBox="1"/>
      </xdr:nvSpPr>
      <xdr:spPr>
        <a:xfrm>
          <a:off x="107950" y="11396132"/>
          <a:ext cx="11952194" cy="51876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60</xdr:row>
      <xdr:rowOff>47977</xdr:rowOff>
    </xdr:from>
    <xdr:to>
      <xdr:col>5</xdr:col>
      <xdr:colOff>178026</xdr:colOff>
      <xdr:row>61</xdr:row>
      <xdr:rowOff>140352</xdr:rowOff>
    </xdr:to>
    <xdr:sp macro="" textlink="">
      <xdr:nvSpPr>
        <xdr:cNvPr id="5" name="Rectangle 4"/>
        <xdr:cNvSpPr/>
      </xdr:nvSpPr>
      <xdr:spPr>
        <a:xfrm>
          <a:off x="107950" y="12214577"/>
          <a:ext cx="2768826" cy="2955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63</xdr:row>
      <xdr:rowOff>52210</xdr:rowOff>
    </xdr:from>
    <xdr:to>
      <xdr:col>9</xdr:col>
      <xdr:colOff>183004</xdr:colOff>
      <xdr:row>71</xdr:row>
      <xdr:rowOff>194468</xdr:rowOff>
    </xdr:to>
    <xdr:sp macro="" textlink="">
      <xdr:nvSpPr>
        <xdr:cNvPr id="6" name="Content Placeholder 2"/>
        <xdr:cNvSpPr txBox="1">
          <a:spLocks/>
        </xdr:cNvSpPr>
      </xdr:nvSpPr>
      <xdr:spPr>
        <a:xfrm>
          <a:off x="107950" y="12828410"/>
          <a:ext cx="4945504" cy="1767858"/>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222249</xdr:colOff>
      <xdr:row>22</xdr:row>
      <xdr:rowOff>176609</xdr:rowOff>
    </xdr:from>
    <xdr:ext cx="6012656" cy="781240"/>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238624" y="7494984"/>
          <a:ext cx="6012656"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company has submitted a claim for the full</a:t>
          </a:r>
          <a:r>
            <a:rPr lang="en-GB" sz="1100" baseline="0">
              <a:solidFill>
                <a:schemeClr val="dk1"/>
              </a:solidFill>
              <a:effectLst/>
              <a:latin typeface="+mn-lt"/>
              <a:ea typeface="+mn-ea"/>
              <a:cs typeface="+mn-cs"/>
            </a:rPr>
            <a:t> cost of £9.42m over AMP7. 5% of this relates to third party services charges (£0.471m), which have already been excluded from the modelled costs. The claim amount is adjusted to reflect this. </a:t>
          </a:r>
          <a:endParaRPr lang="en-GB">
            <a:effectLst/>
          </a:endParaRPr>
        </a:p>
      </xdr:txBody>
    </xdr:sp>
    <xdr:clientData/>
  </xdr:oneCellAnchor>
  <xdr:oneCellAnchor>
    <xdr:from>
      <xdr:col>1</xdr:col>
      <xdr:colOff>1768078</xdr:colOff>
      <xdr:row>40</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8</xdr:col>
      <xdr:colOff>75008</xdr:colOff>
      <xdr:row>38</xdr:row>
      <xdr:rowOff>175531</xdr:rowOff>
    </xdr:from>
    <xdr:ext cx="6919063" cy="1322010"/>
    <xdr:sp macro="" textlink="">
      <xdr:nvSpPr>
        <xdr:cNvPr id="4" name="TextBox 3">
          <a:extLst>
            <a:ext uri="{FF2B5EF4-FFF2-40B4-BE49-F238E27FC236}">
              <a16:creationId xmlns="" xmlns:a16="http://schemas.microsoft.com/office/drawing/2014/main" id="{00000000-0008-0000-0400-000005000000}"/>
            </a:ext>
          </a:extLst>
        </xdr:cNvPr>
        <xdr:cNvSpPr txBox="1"/>
      </xdr:nvSpPr>
      <xdr:spPr>
        <a:xfrm>
          <a:off x="16954669" y="18347870"/>
          <a:ext cx="6919063" cy="132201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Analysis/Further arguments</a:t>
          </a:r>
        </a:p>
        <a:p>
          <a:r>
            <a:rPr lang="en-GB" sz="1100"/>
            <a:t>Current PR19 AMP7 data table CRT WS5 L6 is £8.6m (17/18 prices), Data Table commentaries</a:t>
          </a:r>
          <a:r>
            <a:rPr lang="en-GB" sz="1100" baseline="0"/>
            <a:t> p195</a:t>
          </a:r>
          <a:endParaRPr lang="en-GB" sz="1100"/>
        </a:p>
        <a:p>
          <a:r>
            <a:rPr lang="en-GB" sz="1100">
              <a:solidFill>
                <a:schemeClr val="dk1"/>
              </a:solidFill>
              <a:effectLst/>
              <a:latin typeface="+mn-lt"/>
              <a:ea typeface="+mn-ea"/>
              <a:cs typeface="+mn-cs"/>
            </a:rPr>
            <a:t>In this CAC BRL estimate CRT WS5 L6 will be £9.42m (£8.91m WS1 Line 7 and £0.51m WS1 line 10, CPIH prices,</a:t>
          </a:r>
        </a:p>
        <a:p>
          <a:r>
            <a:rPr lang="en-GB" sz="1100">
              <a:solidFill>
                <a:schemeClr val="dk1"/>
              </a:solidFill>
              <a:effectLst/>
              <a:latin typeface="+mn-lt"/>
              <a:ea typeface="+mn-ea"/>
              <a:cs typeface="+mn-cs"/>
            </a:rPr>
            <a:t>BRL.C5A.Cost Adjustment Claim,</a:t>
          </a:r>
          <a:r>
            <a:rPr lang="en-GB" sz="1100" baseline="0">
              <a:solidFill>
                <a:schemeClr val="dk1"/>
              </a:solidFill>
              <a:effectLst/>
              <a:latin typeface="+mn-lt"/>
              <a:ea typeface="+mn-ea"/>
              <a:cs typeface="+mn-cs"/>
            </a:rPr>
            <a:t> p5.</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Increase of £0.8m</a:t>
          </a:r>
        </a:p>
      </xdr:txBody>
    </xdr:sp>
    <xdr:clientData/>
  </xdr:oneCellAnchor>
  <xdr:oneCellAnchor>
    <xdr:from>
      <xdr:col>10</xdr:col>
      <xdr:colOff>287733</xdr:colOff>
      <xdr:row>22</xdr:row>
      <xdr:rowOff>142875</xdr:rowOff>
    </xdr:from>
    <xdr:ext cx="3766343" cy="953466"/>
    <xdr:sp macro="" textlink="">
      <xdr:nvSpPr>
        <xdr:cNvPr id="5" name="TextBox 4">
          <a:extLst>
            <a:ext uri="{FF2B5EF4-FFF2-40B4-BE49-F238E27FC236}">
              <a16:creationId xmlns="" xmlns:a16="http://schemas.microsoft.com/office/drawing/2014/main" id="{00000000-0008-0000-0400-000002000000}"/>
            </a:ext>
          </a:extLst>
        </xdr:cNvPr>
        <xdr:cNvSpPr txBox="1"/>
      </xdr:nvSpPr>
      <xdr:spPr>
        <a:xfrm>
          <a:off x="15521781" y="7280673"/>
          <a:ext cx="3766343"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solidFill>
                <a:schemeClr val="dk1"/>
              </a:solidFill>
              <a:effectLst/>
              <a:latin typeface="+mn-lt"/>
              <a:ea typeface="+mn-ea"/>
              <a:cs typeface="+mn-cs"/>
            </a:rPr>
            <a:t>We have not calculated an implicit allowance for this claim because the expenditure has been assessed separately through the unmodelled expenditure approach.</a:t>
          </a:r>
          <a:endParaRPr lang="en-GB" sz="1100" baseline="0"/>
        </a:p>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43</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1988344</xdr:colOff>
      <xdr:row>22</xdr:row>
      <xdr:rowOff>-1</xdr:rowOff>
    </xdr:from>
    <xdr:ext cx="4643321" cy="609013"/>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6072188" y="9138047"/>
          <a:ext cx="464332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b="1"/>
        </a:p>
        <a:p>
          <a:endParaRPr lang="en-GB" sz="1100" b="1"/>
        </a:p>
      </xdr:txBody>
    </xdr:sp>
    <xdr:clientData/>
  </xdr:oneCellAnchor>
  <xdr:oneCellAnchor>
    <xdr:from>
      <xdr:col>10</xdr:col>
      <xdr:colOff>767952</xdr:colOff>
      <xdr:row>23</xdr:row>
      <xdr:rowOff>559593</xdr:rowOff>
    </xdr:from>
    <xdr:ext cx="4643321" cy="781240"/>
    <xdr:sp macro="" textlink="">
      <xdr:nvSpPr>
        <xdr:cNvPr id="4" name="TextBox 3">
          <a:extLst>
            <a:ext uri="{FF2B5EF4-FFF2-40B4-BE49-F238E27FC236}">
              <a16:creationId xmlns="" xmlns:a16="http://schemas.microsoft.com/office/drawing/2014/main" id="{00000000-0008-0000-0400-000002000000}"/>
            </a:ext>
          </a:extLst>
        </xdr:cNvPr>
        <xdr:cNvSpPr txBox="1"/>
      </xdr:nvSpPr>
      <xdr:spPr>
        <a:xfrm>
          <a:off x="17240250" y="8465343"/>
          <a:ext cx="464332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a:t> </a:t>
          </a:r>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1663590</xdr:colOff>
      <xdr:row>22</xdr:row>
      <xdr:rowOff>163418</xdr:rowOff>
    </xdr:from>
    <xdr:ext cx="4643321" cy="953466"/>
    <xdr:sp macro="" textlink="">
      <xdr:nvSpPr>
        <xdr:cNvPr id="13" name="TextBox 12">
          <a:extLst>
            <a:ext uri="{FF2B5EF4-FFF2-40B4-BE49-F238E27FC236}">
              <a16:creationId xmlns="" xmlns:a16="http://schemas.microsoft.com/office/drawing/2014/main" id="{00000000-0008-0000-0400-000002000000}"/>
            </a:ext>
          </a:extLst>
        </xdr:cNvPr>
        <xdr:cNvSpPr txBox="1"/>
      </xdr:nvSpPr>
      <xdr:spPr>
        <a:xfrm>
          <a:off x="5634325" y="6872591"/>
          <a:ext cx="4643321"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t>We</a:t>
          </a:r>
          <a:r>
            <a:rPr lang="en-GB" sz="1100" b="0" baseline="0"/>
            <a:t> have not calculated an implicit allowance for this claim. However we explain in this assessment why we consider the base modelled allowance sufficient.</a:t>
          </a:r>
          <a:endParaRPr lang="en-GB" sz="1100" b="0"/>
        </a:p>
        <a:p>
          <a:endParaRPr lang="en-GB" sz="1100" b="1"/>
        </a:p>
      </xdr:txBody>
    </xdr:sp>
    <xdr:clientData/>
  </xdr:oneCellAnchor>
  <xdr:oneCellAnchor>
    <xdr:from>
      <xdr:col>10</xdr:col>
      <xdr:colOff>214124</xdr:colOff>
      <xdr:row>22</xdr:row>
      <xdr:rowOff>142702</xdr:rowOff>
    </xdr:from>
    <xdr:ext cx="4643321" cy="781240"/>
    <xdr:sp macro="" textlink="">
      <xdr:nvSpPr>
        <xdr:cNvPr id="3" name="TextBox 2">
          <a:extLst>
            <a:ext uri="{FF2B5EF4-FFF2-40B4-BE49-F238E27FC236}">
              <a16:creationId xmlns="" xmlns:a16="http://schemas.microsoft.com/office/drawing/2014/main" id="{00000000-0008-0000-0400-000002000000}"/>
            </a:ext>
          </a:extLst>
        </xdr:cNvPr>
        <xdr:cNvSpPr txBox="1"/>
      </xdr:nvSpPr>
      <xdr:spPr>
        <a:xfrm>
          <a:off x="18895890" y="6844571"/>
          <a:ext cx="464332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43</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zoomScaleNormal="100" workbookViewId="0"/>
  </sheetViews>
  <sheetFormatPr defaultColWidth="9.33203125" defaultRowHeight="15.4" x14ac:dyDescent="0.6"/>
  <cols>
    <col min="1" max="1" width="1.53125" style="2" customWidth="1"/>
    <col min="2" max="2" width="9.33203125" style="2" customWidth="1"/>
    <col min="3" max="3" width="9.33203125" style="2"/>
    <col min="4" max="5" width="9.33203125" style="2" customWidth="1"/>
    <col min="6" max="8" width="9.33203125" style="2"/>
    <col min="9" max="9" width="3.33203125" style="2" customWidth="1"/>
    <col min="10" max="10" width="9.33203125" style="2"/>
    <col min="11" max="11" width="16.33203125" style="2" bestFit="1" customWidth="1"/>
    <col min="12" max="12" width="9.33203125" style="2" customWidth="1"/>
    <col min="13" max="13" width="11.53125" style="2" bestFit="1" customWidth="1"/>
    <col min="14" max="16384" width="9.33203125" style="2"/>
  </cols>
  <sheetData>
    <row r="1" spans="1:11" ht="21" x14ac:dyDescent="0.8">
      <c r="A1" s="7"/>
      <c r="B1" s="10" t="s">
        <v>0</v>
      </c>
      <c r="C1" s="11"/>
      <c r="D1" s="12"/>
      <c r="I1" s="144"/>
      <c r="K1" s="8"/>
    </row>
    <row r="2" spans="1:11" ht="9" customHeight="1" x14ac:dyDescent="0.6"/>
  </sheetData>
  <conditionalFormatting sqref="L11:L15">
    <cfRule type="expression" dxfId="21" priority="3">
      <formula>L11="Error"</formula>
    </cfRule>
    <cfRule type="expression" dxfId="20" priority="4">
      <formula>L11="Ok"</formula>
    </cfRule>
  </conditionalFormatting>
  <conditionalFormatting sqref="L11:L15">
    <cfRule type="expression" dxfId="19" priority="1">
      <formula>$BZ$6="Error"</formula>
    </cfRule>
    <cfRule type="expression" dxfId="18" priority="2">
      <formula>$BZ$6="Ok"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sheetViews>
  <sheetFormatPr defaultColWidth="8.59765625" defaultRowHeight="14.25" x14ac:dyDescent="0.45"/>
  <cols>
    <col min="1" max="1" width="3.59765625" customWidth="1"/>
    <col min="2" max="2" width="9.59765625" customWidth="1"/>
    <col min="3" max="3" width="44.59765625" customWidth="1"/>
    <col min="4" max="4" width="4.06640625" customWidth="1"/>
    <col min="5" max="5" width="15.59765625" customWidth="1"/>
    <col min="6" max="21" width="5.59765625" customWidth="1"/>
  </cols>
  <sheetData>
    <row r="1" spans="1:21" x14ac:dyDescent="0.45">
      <c r="C1" t="s">
        <v>376</v>
      </c>
    </row>
    <row r="2" spans="1:21" x14ac:dyDescent="0.45">
      <c r="A2" t="s">
        <v>42</v>
      </c>
      <c r="B2" t="s">
        <v>43</v>
      </c>
      <c r="C2" t="s">
        <v>44</v>
      </c>
      <c r="D2" t="s">
        <v>45</v>
      </c>
      <c r="E2" t="s">
        <v>46</v>
      </c>
      <c r="F2" t="s">
        <v>47</v>
      </c>
      <c r="G2" t="s">
        <v>48</v>
      </c>
      <c r="H2" t="s">
        <v>49</v>
      </c>
      <c r="I2" t="s">
        <v>50</v>
      </c>
      <c r="J2" t="s">
        <v>51</v>
      </c>
      <c r="K2" t="s">
        <v>52</v>
      </c>
      <c r="L2" t="s">
        <v>53</v>
      </c>
      <c r="M2" t="s">
        <v>54</v>
      </c>
      <c r="N2" t="s">
        <v>55</v>
      </c>
      <c r="O2" t="s">
        <v>56</v>
      </c>
      <c r="P2" t="s">
        <v>57</v>
      </c>
      <c r="Q2" t="s">
        <v>2</v>
      </c>
      <c r="R2" t="s">
        <v>3</v>
      </c>
      <c r="S2" t="s">
        <v>4</v>
      </c>
      <c r="T2" t="s">
        <v>5</v>
      </c>
      <c r="U2" t="s">
        <v>6</v>
      </c>
    </row>
    <row r="4" spans="1:21" x14ac:dyDescent="0.45">
      <c r="F4" t="s">
        <v>58</v>
      </c>
      <c r="G4" t="s">
        <v>58</v>
      </c>
      <c r="H4" t="s">
        <v>58</v>
      </c>
      <c r="I4" t="s">
        <v>58</v>
      </c>
      <c r="J4" t="s">
        <v>58</v>
      </c>
      <c r="K4" t="s">
        <v>58</v>
      </c>
      <c r="L4" t="s">
        <v>58</v>
      </c>
      <c r="M4" t="s">
        <v>58</v>
      </c>
      <c r="N4" t="s">
        <v>58</v>
      </c>
      <c r="O4" t="s">
        <v>58</v>
      </c>
      <c r="P4" t="s">
        <v>58</v>
      </c>
      <c r="Q4" t="s">
        <v>58</v>
      </c>
      <c r="R4" t="s">
        <v>58</v>
      </c>
      <c r="S4" t="s">
        <v>58</v>
      </c>
      <c r="T4" t="s">
        <v>58</v>
      </c>
      <c r="U4" t="s">
        <v>58</v>
      </c>
    </row>
    <row r="5" spans="1:21" x14ac:dyDescent="0.45">
      <c r="F5" t="s">
        <v>387</v>
      </c>
      <c r="G5" t="s">
        <v>387</v>
      </c>
      <c r="H5" t="s">
        <v>387</v>
      </c>
      <c r="I5" t="s">
        <v>387</v>
      </c>
      <c r="J5" t="s">
        <v>387</v>
      </c>
      <c r="K5" t="s">
        <v>387</v>
      </c>
      <c r="L5" t="s">
        <v>387</v>
      </c>
      <c r="M5" t="s">
        <v>387</v>
      </c>
      <c r="N5" t="s">
        <v>387</v>
      </c>
      <c r="O5" t="s">
        <v>387</v>
      </c>
      <c r="P5" t="s">
        <v>387</v>
      </c>
      <c r="Q5" t="s">
        <v>387</v>
      </c>
      <c r="R5" t="s">
        <v>387</v>
      </c>
      <c r="S5" t="s">
        <v>387</v>
      </c>
      <c r="T5" t="s">
        <v>387</v>
      </c>
      <c r="U5" t="s">
        <v>387</v>
      </c>
    </row>
    <row r="6" spans="1:21" x14ac:dyDescent="0.45">
      <c r="F6" t="s">
        <v>59</v>
      </c>
      <c r="G6" t="s">
        <v>59</v>
      </c>
      <c r="H6" t="s">
        <v>59</v>
      </c>
      <c r="I6" t="s">
        <v>59</v>
      </c>
      <c r="J6" t="s">
        <v>59</v>
      </c>
      <c r="K6" t="s">
        <v>59</v>
      </c>
      <c r="L6" t="s">
        <v>59</v>
      </c>
      <c r="M6" t="s">
        <v>59</v>
      </c>
      <c r="N6" t="s">
        <v>59</v>
      </c>
      <c r="O6" t="s">
        <v>59</v>
      </c>
      <c r="P6" t="s">
        <v>59</v>
      </c>
      <c r="Q6" t="s">
        <v>59</v>
      </c>
      <c r="R6" t="s">
        <v>59</v>
      </c>
      <c r="S6" t="s">
        <v>59</v>
      </c>
      <c r="T6" t="s">
        <v>59</v>
      </c>
      <c r="U6" t="s">
        <v>59</v>
      </c>
    </row>
    <row r="7" spans="1:21" x14ac:dyDescent="0.45">
      <c r="A7" t="s">
        <v>39</v>
      </c>
      <c r="B7" t="s">
        <v>60</v>
      </c>
      <c r="C7" t="s">
        <v>61</v>
      </c>
      <c r="D7" t="s">
        <v>62</v>
      </c>
      <c r="E7" t="s">
        <v>58</v>
      </c>
      <c r="F7" t="s">
        <v>388</v>
      </c>
    </row>
    <row r="8" spans="1:21" x14ac:dyDescent="0.45">
      <c r="A8" t="s">
        <v>39</v>
      </c>
      <c r="B8" t="s">
        <v>63</v>
      </c>
      <c r="C8" t="s">
        <v>64</v>
      </c>
      <c r="D8" t="s">
        <v>62</v>
      </c>
      <c r="E8" t="s">
        <v>58</v>
      </c>
      <c r="F8" t="s">
        <v>65</v>
      </c>
    </row>
    <row r="9" spans="1:21" x14ac:dyDescent="0.45">
      <c r="A9" t="s">
        <v>39</v>
      </c>
      <c r="B9" t="s">
        <v>66</v>
      </c>
      <c r="C9" t="s">
        <v>67</v>
      </c>
      <c r="D9" t="s">
        <v>68</v>
      </c>
      <c r="E9" t="s">
        <v>58</v>
      </c>
      <c r="F9" s="63"/>
      <c r="G9" s="63"/>
      <c r="H9" s="63"/>
      <c r="I9" s="63"/>
      <c r="J9" s="63"/>
      <c r="K9" s="63"/>
      <c r="L9" s="63"/>
      <c r="M9" s="63"/>
      <c r="N9" s="63"/>
      <c r="O9" s="63">
        <v>1.851</v>
      </c>
      <c r="P9" s="63">
        <v>1.9059999999999999</v>
      </c>
      <c r="Q9" s="63">
        <v>1.849</v>
      </c>
      <c r="R9" s="63">
        <v>1.865</v>
      </c>
      <c r="S9" s="63">
        <v>1.883</v>
      </c>
      <c r="T9" s="63">
        <v>1.9019999999999999</v>
      </c>
      <c r="U9" s="63">
        <v>1.921</v>
      </c>
    </row>
    <row r="10" spans="1:21" x14ac:dyDescent="0.45">
      <c r="A10" t="s">
        <v>39</v>
      </c>
      <c r="B10" t="s">
        <v>69</v>
      </c>
      <c r="C10" t="s">
        <v>70</v>
      </c>
      <c r="D10" t="s">
        <v>68</v>
      </c>
      <c r="E10" t="s">
        <v>58</v>
      </c>
      <c r="F10" s="63"/>
      <c r="G10" s="63">
        <v>1.4610000000000001</v>
      </c>
      <c r="H10" s="63">
        <v>1.542</v>
      </c>
      <c r="I10" s="63">
        <v>1.629</v>
      </c>
      <c r="J10" s="63">
        <v>1.669</v>
      </c>
      <c r="K10" s="63">
        <v>1.6759999999999999</v>
      </c>
      <c r="L10" s="63">
        <v>1.7110000000000001</v>
      </c>
      <c r="M10" s="63">
        <v>1.734</v>
      </c>
      <c r="N10" s="63">
        <v>1.79</v>
      </c>
      <c r="O10" s="63"/>
      <c r="P10" s="63"/>
      <c r="Q10" s="63"/>
      <c r="R10" s="63"/>
      <c r="S10" s="63"/>
      <c r="T10" s="63"/>
      <c r="U10" s="63"/>
    </row>
    <row r="11" spans="1:21" x14ac:dyDescent="0.45">
      <c r="A11" t="s">
        <v>39</v>
      </c>
      <c r="B11" t="s">
        <v>71</v>
      </c>
      <c r="C11" t="s">
        <v>72</v>
      </c>
      <c r="D11" t="s">
        <v>62</v>
      </c>
      <c r="E11" t="s">
        <v>58</v>
      </c>
    </row>
    <row r="12" spans="1:21" x14ac:dyDescent="0.45">
      <c r="A12" t="s">
        <v>39</v>
      </c>
      <c r="B12" t="s">
        <v>73</v>
      </c>
      <c r="C12" t="s">
        <v>74</v>
      </c>
      <c r="D12" t="s">
        <v>62</v>
      </c>
      <c r="E12" t="s">
        <v>58</v>
      </c>
    </row>
    <row r="13" spans="1:21" x14ac:dyDescent="0.45">
      <c r="A13" t="s">
        <v>39</v>
      </c>
      <c r="B13" t="s">
        <v>75</v>
      </c>
      <c r="C13" t="s">
        <v>76</v>
      </c>
      <c r="D13" t="s">
        <v>68</v>
      </c>
      <c r="E13" t="s">
        <v>58</v>
      </c>
      <c r="F13" s="63"/>
      <c r="G13" s="63"/>
      <c r="H13" s="63"/>
      <c r="I13" s="63"/>
      <c r="J13" s="63"/>
      <c r="K13" s="63"/>
      <c r="L13" s="63"/>
      <c r="M13" s="63"/>
      <c r="N13" s="63"/>
      <c r="O13" s="63"/>
      <c r="P13" s="63"/>
      <c r="Q13" s="63"/>
      <c r="R13" s="63"/>
      <c r="S13" s="63"/>
      <c r="T13" s="63"/>
      <c r="U13" s="63"/>
    </row>
    <row r="14" spans="1:21" x14ac:dyDescent="0.45">
      <c r="A14" t="s">
        <v>39</v>
      </c>
      <c r="B14" t="s">
        <v>77</v>
      </c>
      <c r="C14" t="s">
        <v>78</v>
      </c>
      <c r="D14" t="s">
        <v>68</v>
      </c>
      <c r="E14" t="s">
        <v>58</v>
      </c>
      <c r="F14" s="63"/>
      <c r="G14" s="63"/>
      <c r="H14" s="63"/>
      <c r="I14" s="63"/>
      <c r="J14" s="63"/>
      <c r="K14" s="63"/>
      <c r="L14" s="63"/>
      <c r="M14" s="63"/>
      <c r="N14" s="63"/>
      <c r="O14" s="63"/>
      <c r="P14" s="63"/>
      <c r="Q14" s="63"/>
      <c r="R14" s="63"/>
      <c r="S14" s="63"/>
      <c r="T14" s="63"/>
      <c r="U14" s="63"/>
    </row>
    <row r="15" spans="1:21" x14ac:dyDescent="0.45">
      <c r="A15" t="s">
        <v>39</v>
      </c>
      <c r="B15" t="s">
        <v>79</v>
      </c>
      <c r="C15" t="s">
        <v>80</v>
      </c>
      <c r="D15" t="s">
        <v>62</v>
      </c>
      <c r="E15" t="s">
        <v>58</v>
      </c>
    </row>
    <row r="16" spans="1:21" x14ac:dyDescent="0.45">
      <c r="A16" t="s">
        <v>39</v>
      </c>
      <c r="B16" t="s">
        <v>81</v>
      </c>
      <c r="C16" t="s">
        <v>82</v>
      </c>
      <c r="D16" t="s">
        <v>62</v>
      </c>
      <c r="E16" t="s">
        <v>58</v>
      </c>
    </row>
    <row r="17" spans="1:21" x14ac:dyDescent="0.45">
      <c r="A17" t="s">
        <v>39</v>
      </c>
      <c r="B17" t="s">
        <v>83</v>
      </c>
      <c r="C17" t="s">
        <v>84</v>
      </c>
      <c r="D17" t="s">
        <v>68</v>
      </c>
      <c r="E17" t="s">
        <v>58</v>
      </c>
      <c r="F17" s="63"/>
      <c r="G17" s="63"/>
      <c r="H17" s="63"/>
      <c r="I17" s="63"/>
      <c r="J17" s="63"/>
      <c r="K17" s="63"/>
      <c r="L17" s="63"/>
      <c r="M17" s="63"/>
      <c r="N17" s="63"/>
      <c r="O17" s="63"/>
      <c r="P17" s="63"/>
      <c r="Q17" s="63"/>
      <c r="R17" s="63"/>
      <c r="S17" s="63"/>
      <c r="T17" s="63"/>
      <c r="U17" s="63"/>
    </row>
    <row r="18" spans="1:21" x14ac:dyDescent="0.45">
      <c r="A18" t="s">
        <v>39</v>
      </c>
      <c r="B18" t="s">
        <v>85</v>
      </c>
      <c r="C18" t="s">
        <v>86</v>
      </c>
      <c r="D18" t="s">
        <v>68</v>
      </c>
      <c r="E18" t="s">
        <v>58</v>
      </c>
      <c r="F18" s="63"/>
      <c r="G18" s="63"/>
      <c r="H18" s="63"/>
      <c r="I18" s="63"/>
      <c r="J18" s="63"/>
      <c r="K18" s="63"/>
      <c r="L18" s="63"/>
      <c r="M18" s="63"/>
      <c r="N18" s="63"/>
      <c r="O18" s="63"/>
      <c r="P18" s="63"/>
      <c r="Q18" s="63"/>
      <c r="R18" s="63"/>
      <c r="S18" s="63"/>
      <c r="T18" s="63"/>
      <c r="U18" s="63"/>
    </row>
    <row r="19" spans="1:21" x14ac:dyDescent="0.45">
      <c r="A19" t="s">
        <v>39</v>
      </c>
      <c r="B19" t="s">
        <v>87</v>
      </c>
      <c r="C19" t="s">
        <v>88</v>
      </c>
      <c r="D19" t="s">
        <v>62</v>
      </c>
      <c r="E19" t="s">
        <v>58</v>
      </c>
    </row>
    <row r="20" spans="1:21" x14ac:dyDescent="0.45">
      <c r="A20" t="s">
        <v>39</v>
      </c>
      <c r="B20" t="s">
        <v>89</v>
      </c>
      <c r="C20" t="s">
        <v>90</v>
      </c>
      <c r="D20" t="s">
        <v>62</v>
      </c>
      <c r="E20" t="s">
        <v>58</v>
      </c>
    </row>
    <row r="21" spans="1:21" x14ac:dyDescent="0.45">
      <c r="A21" t="s">
        <v>39</v>
      </c>
      <c r="B21" t="s">
        <v>91</v>
      </c>
      <c r="C21" t="s">
        <v>92</v>
      </c>
      <c r="D21" t="s">
        <v>68</v>
      </c>
      <c r="E21" t="s">
        <v>58</v>
      </c>
      <c r="F21" s="63"/>
      <c r="G21" s="63"/>
      <c r="H21" s="63"/>
      <c r="I21" s="63"/>
      <c r="J21" s="63"/>
      <c r="K21" s="63"/>
      <c r="L21" s="63"/>
      <c r="M21" s="63"/>
      <c r="N21" s="63"/>
      <c r="O21" s="63"/>
      <c r="P21" s="63"/>
      <c r="Q21" s="63"/>
      <c r="R21" s="63"/>
      <c r="S21" s="63"/>
      <c r="T21" s="63"/>
      <c r="U21" s="63"/>
    </row>
    <row r="22" spans="1:21" x14ac:dyDescent="0.45">
      <c r="A22" t="s">
        <v>39</v>
      </c>
      <c r="B22" t="s">
        <v>93</v>
      </c>
      <c r="C22" t="s">
        <v>94</v>
      </c>
      <c r="D22" t="s">
        <v>68</v>
      </c>
      <c r="E22" t="s">
        <v>58</v>
      </c>
      <c r="F22" s="63"/>
      <c r="G22" s="63"/>
      <c r="H22" s="63"/>
      <c r="I22" s="63"/>
      <c r="J22" s="63"/>
      <c r="K22" s="63"/>
      <c r="L22" s="63"/>
      <c r="M22" s="63"/>
      <c r="N22" s="63"/>
      <c r="O22" s="63"/>
      <c r="P22" s="63"/>
      <c r="Q22" s="63"/>
      <c r="R22" s="63"/>
      <c r="S22" s="63"/>
      <c r="T22" s="63"/>
      <c r="U22" s="63"/>
    </row>
    <row r="23" spans="1:21" x14ac:dyDescent="0.45">
      <c r="A23" t="s">
        <v>39</v>
      </c>
      <c r="B23" t="s">
        <v>95</v>
      </c>
      <c r="C23" t="s">
        <v>96</v>
      </c>
      <c r="D23" t="s">
        <v>62</v>
      </c>
      <c r="E23" t="s">
        <v>58</v>
      </c>
    </row>
    <row r="24" spans="1:21" x14ac:dyDescent="0.45">
      <c r="A24" t="s">
        <v>39</v>
      </c>
      <c r="B24" t="s">
        <v>97</v>
      </c>
      <c r="C24" t="s">
        <v>98</v>
      </c>
      <c r="D24" t="s">
        <v>62</v>
      </c>
      <c r="E24" t="s">
        <v>58</v>
      </c>
    </row>
    <row r="25" spans="1:21" x14ac:dyDescent="0.45">
      <c r="A25" t="s">
        <v>39</v>
      </c>
      <c r="B25" t="s">
        <v>99</v>
      </c>
      <c r="C25" t="s">
        <v>100</v>
      </c>
      <c r="D25" t="s">
        <v>68</v>
      </c>
      <c r="E25" t="s">
        <v>58</v>
      </c>
      <c r="F25" s="63"/>
      <c r="G25" s="63"/>
      <c r="H25" s="63"/>
      <c r="I25" s="63"/>
      <c r="J25" s="63"/>
      <c r="K25" s="63"/>
      <c r="L25" s="63"/>
      <c r="M25" s="63"/>
      <c r="N25" s="63"/>
      <c r="O25" s="63"/>
      <c r="P25" s="63"/>
      <c r="Q25" s="63"/>
      <c r="R25" s="63"/>
      <c r="S25" s="63"/>
      <c r="T25" s="63"/>
      <c r="U25" s="63"/>
    </row>
    <row r="26" spans="1:21" x14ac:dyDescent="0.45">
      <c r="A26" t="s">
        <v>39</v>
      </c>
      <c r="B26" t="s">
        <v>101</v>
      </c>
      <c r="C26" t="s">
        <v>102</v>
      </c>
      <c r="D26" t="s">
        <v>68</v>
      </c>
      <c r="E26" t="s">
        <v>58</v>
      </c>
      <c r="F26" s="63"/>
      <c r="G26" s="63"/>
      <c r="H26" s="63"/>
      <c r="I26" s="63"/>
      <c r="J26" s="63"/>
      <c r="K26" s="63"/>
      <c r="L26" s="63"/>
      <c r="M26" s="63"/>
      <c r="N26" s="63"/>
      <c r="O26" s="63"/>
      <c r="P26" s="63"/>
      <c r="Q26" s="63"/>
      <c r="R26" s="63"/>
      <c r="S26" s="63"/>
      <c r="T26" s="63"/>
      <c r="U26" s="63"/>
    </row>
    <row r="27" spans="1:21" x14ac:dyDescent="0.45">
      <c r="A27" t="s">
        <v>39</v>
      </c>
      <c r="B27" t="s">
        <v>103</v>
      </c>
      <c r="C27" t="s">
        <v>104</v>
      </c>
      <c r="D27" t="s">
        <v>62</v>
      </c>
      <c r="E27" t="s">
        <v>58</v>
      </c>
    </row>
    <row r="28" spans="1:21" x14ac:dyDescent="0.45">
      <c r="A28" t="s">
        <v>39</v>
      </c>
      <c r="B28" t="s">
        <v>105</v>
      </c>
      <c r="C28" t="s">
        <v>106</v>
      </c>
      <c r="D28" t="s">
        <v>62</v>
      </c>
      <c r="E28" t="s">
        <v>58</v>
      </c>
    </row>
    <row r="29" spans="1:21" x14ac:dyDescent="0.45">
      <c r="A29" t="s">
        <v>39</v>
      </c>
      <c r="B29" t="s">
        <v>107</v>
      </c>
      <c r="C29" t="s">
        <v>108</v>
      </c>
      <c r="D29" t="s">
        <v>68</v>
      </c>
      <c r="E29" t="s">
        <v>58</v>
      </c>
      <c r="F29" s="63"/>
      <c r="G29" s="63"/>
      <c r="H29" s="63"/>
      <c r="I29" s="63"/>
      <c r="J29" s="63"/>
      <c r="K29" s="63"/>
      <c r="L29" s="63"/>
      <c r="M29" s="63"/>
      <c r="N29" s="63"/>
      <c r="O29" s="63"/>
      <c r="P29" s="63"/>
      <c r="Q29" s="63"/>
      <c r="R29" s="63"/>
      <c r="S29" s="63"/>
      <c r="T29" s="63"/>
      <c r="U29" s="63"/>
    </row>
    <row r="30" spans="1:21" x14ac:dyDescent="0.45">
      <c r="A30" t="s">
        <v>39</v>
      </c>
      <c r="B30" t="s">
        <v>109</v>
      </c>
      <c r="C30" t="s">
        <v>110</v>
      </c>
      <c r="D30" t="s">
        <v>68</v>
      </c>
      <c r="E30" t="s">
        <v>58</v>
      </c>
      <c r="F30" s="63"/>
      <c r="G30" s="63"/>
      <c r="H30" s="63"/>
      <c r="I30" s="63"/>
      <c r="J30" s="63"/>
      <c r="K30" s="63"/>
      <c r="L30" s="63"/>
      <c r="M30" s="63"/>
      <c r="N30" s="63"/>
      <c r="O30" s="63"/>
      <c r="P30" s="63"/>
      <c r="Q30" s="63"/>
      <c r="R30" s="63"/>
      <c r="S30" s="63"/>
      <c r="T30" s="63"/>
      <c r="U30" s="63"/>
    </row>
    <row r="31" spans="1:21" x14ac:dyDescent="0.45">
      <c r="A31" t="s">
        <v>39</v>
      </c>
      <c r="B31" t="s">
        <v>111</v>
      </c>
      <c r="C31" t="s">
        <v>112</v>
      </c>
      <c r="D31" t="s">
        <v>62</v>
      </c>
      <c r="E31" t="s">
        <v>58</v>
      </c>
    </row>
    <row r="32" spans="1:21" x14ac:dyDescent="0.45">
      <c r="A32" t="s">
        <v>39</v>
      </c>
      <c r="B32" t="s">
        <v>113</v>
      </c>
      <c r="C32" t="s">
        <v>114</v>
      </c>
      <c r="D32" t="s">
        <v>62</v>
      </c>
      <c r="E32" t="s">
        <v>58</v>
      </c>
    </row>
    <row r="33" spans="1:21" x14ac:dyDescent="0.45">
      <c r="A33" t="s">
        <v>39</v>
      </c>
      <c r="B33" t="s">
        <v>115</v>
      </c>
      <c r="C33" t="s">
        <v>116</v>
      </c>
      <c r="D33" t="s">
        <v>68</v>
      </c>
      <c r="E33" t="s">
        <v>58</v>
      </c>
      <c r="F33" s="63"/>
      <c r="G33" s="63"/>
      <c r="H33" s="63"/>
      <c r="I33" s="63"/>
      <c r="J33" s="63"/>
      <c r="K33" s="63"/>
      <c r="L33" s="63"/>
      <c r="M33" s="63"/>
      <c r="N33" s="63"/>
      <c r="O33" s="63"/>
      <c r="P33" s="63"/>
      <c r="Q33" s="63"/>
      <c r="R33" s="63"/>
      <c r="S33" s="63"/>
      <c r="T33" s="63"/>
      <c r="U33" s="63"/>
    </row>
    <row r="34" spans="1:21" x14ac:dyDescent="0.45">
      <c r="A34" t="s">
        <v>39</v>
      </c>
      <c r="B34" t="s">
        <v>117</v>
      </c>
      <c r="C34" t="s">
        <v>118</v>
      </c>
      <c r="D34" t="s">
        <v>68</v>
      </c>
      <c r="E34" t="s">
        <v>58</v>
      </c>
      <c r="F34" s="63"/>
      <c r="G34" s="63"/>
      <c r="H34" s="63"/>
      <c r="I34" s="63"/>
      <c r="J34" s="63"/>
      <c r="K34" s="63"/>
      <c r="L34" s="63"/>
      <c r="M34" s="63"/>
      <c r="N34" s="63"/>
      <c r="O34" s="63"/>
      <c r="P34" s="63"/>
      <c r="Q34" s="63"/>
      <c r="R34" s="63"/>
      <c r="S34" s="63"/>
      <c r="T34" s="63"/>
      <c r="U34" s="63"/>
    </row>
    <row r="35" spans="1:21" x14ac:dyDescent="0.45">
      <c r="A35" t="s">
        <v>39</v>
      </c>
      <c r="B35" t="s">
        <v>119</v>
      </c>
      <c r="C35" t="s">
        <v>120</v>
      </c>
      <c r="D35" t="s">
        <v>62</v>
      </c>
      <c r="E35" t="s">
        <v>58</v>
      </c>
    </row>
    <row r="36" spans="1:21" x14ac:dyDescent="0.45">
      <c r="A36" t="s">
        <v>39</v>
      </c>
      <c r="B36" t="s">
        <v>121</v>
      </c>
      <c r="C36" t="s">
        <v>122</v>
      </c>
      <c r="D36" t="s">
        <v>62</v>
      </c>
      <c r="E36" t="s">
        <v>58</v>
      </c>
    </row>
    <row r="37" spans="1:21" x14ac:dyDescent="0.45">
      <c r="A37" t="s">
        <v>39</v>
      </c>
      <c r="B37" t="s">
        <v>123</v>
      </c>
      <c r="C37" t="s">
        <v>124</v>
      </c>
      <c r="D37" t="s">
        <v>68</v>
      </c>
      <c r="E37" t="s">
        <v>58</v>
      </c>
      <c r="F37" s="63"/>
      <c r="G37" s="63"/>
      <c r="H37" s="63"/>
      <c r="I37" s="63"/>
      <c r="J37" s="63"/>
      <c r="K37" s="63"/>
      <c r="L37" s="63"/>
      <c r="M37" s="63"/>
      <c r="N37" s="63"/>
      <c r="O37" s="63"/>
      <c r="P37" s="63"/>
      <c r="Q37" s="63"/>
      <c r="R37" s="63"/>
      <c r="S37" s="63"/>
      <c r="T37" s="63"/>
      <c r="U37" s="63"/>
    </row>
    <row r="38" spans="1:21" x14ac:dyDescent="0.45">
      <c r="A38" t="s">
        <v>39</v>
      </c>
      <c r="B38" t="s">
        <v>125</v>
      </c>
      <c r="C38" t="s">
        <v>126</v>
      </c>
      <c r="D38" t="s">
        <v>68</v>
      </c>
      <c r="E38" t="s">
        <v>58</v>
      </c>
      <c r="F38" s="63"/>
      <c r="G38" s="63"/>
      <c r="H38" s="63"/>
      <c r="I38" s="63"/>
      <c r="J38" s="63"/>
      <c r="K38" s="63"/>
      <c r="L38" s="63"/>
      <c r="M38" s="63"/>
      <c r="N38" s="63"/>
      <c r="O38" s="63"/>
      <c r="P38" s="63"/>
      <c r="Q38" s="63"/>
      <c r="R38" s="63"/>
      <c r="S38" s="63"/>
      <c r="T38" s="63"/>
      <c r="U38" s="63"/>
    </row>
    <row r="39" spans="1:21" x14ac:dyDescent="0.45">
      <c r="A39" t="s">
        <v>39</v>
      </c>
      <c r="B39" t="s">
        <v>127</v>
      </c>
      <c r="C39" t="s">
        <v>61</v>
      </c>
      <c r="D39" t="s">
        <v>62</v>
      </c>
      <c r="E39" t="s">
        <v>58</v>
      </c>
      <c r="F39" t="s">
        <v>389</v>
      </c>
    </row>
    <row r="40" spans="1:21" x14ac:dyDescent="0.45">
      <c r="A40" t="s">
        <v>39</v>
      </c>
      <c r="B40" t="s">
        <v>128</v>
      </c>
      <c r="C40" t="s">
        <v>64</v>
      </c>
      <c r="D40" t="s">
        <v>62</v>
      </c>
      <c r="E40" t="s">
        <v>58</v>
      </c>
      <c r="F40" t="s">
        <v>65</v>
      </c>
    </row>
    <row r="41" spans="1:21" x14ac:dyDescent="0.45">
      <c r="A41" t="s">
        <v>39</v>
      </c>
      <c r="B41" t="s">
        <v>129</v>
      </c>
      <c r="C41" t="s">
        <v>67</v>
      </c>
      <c r="D41" t="s">
        <v>68</v>
      </c>
      <c r="E41" t="s">
        <v>58</v>
      </c>
      <c r="F41" s="63"/>
      <c r="G41" s="63"/>
      <c r="H41" s="63"/>
      <c r="I41" s="63"/>
      <c r="J41" s="63"/>
      <c r="K41" s="63"/>
      <c r="L41" s="63"/>
      <c r="M41" s="63"/>
      <c r="N41" s="63"/>
      <c r="O41" s="63">
        <v>1.1479999999999999</v>
      </c>
      <c r="P41" s="63">
        <v>1.169</v>
      </c>
      <c r="Q41" s="63">
        <v>1.264</v>
      </c>
      <c r="R41" s="63">
        <v>1.129</v>
      </c>
      <c r="S41" s="63">
        <v>1.1639999999999999</v>
      </c>
      <c r="T41" s="63">
        <v>1.19</v>
      </c>
      <c r="U41" s="63">
        <v>1.216</v>
      </c>
    </row>
    <row r="42" spans="1:21" x14ac:dyDescent="0.45">
      <c r="A42" t="s">
        <v>39</v>
      </c>
      <c r="B42" t="s">
        <v>130</v>
      </c>
      <c r="C42" t="s">
        <v>70</v>
      </c>
      <c r="D42" t="s">
        <v>68</v>
      </c>
      <c r="E42" t="s">
        <v>58</v>
      </c>
      <c r="F42" s="63"/>
      <c r="G42" s="63"/>
      <c r="H42" s="63">
        <v>1.016</v>
      </c>
      <c r="I42" s="63">
        <v>1.0409999999999999</v>
      </c>
      <c r="J42" s="63">
        <v>1.0629999999999999</v>
      </c>
      <c r="K42" s="63">
        <v>1.075</v>
      </c>
      <c r="L42" s="63">
        <v>1.08</v>
      </c>
      <c r="M42" s="63">
        <v>1.0940000000000001</v>
      </c>
      <c r="N42" s="63">
        <v>1.123</v>
      </c>
      <c r="O42" s="63"/>
      <c r="P42" s="63"/>
      <c r="Q42" s="63"/>
      <c r="R42" s="63"/>
      <c r="S42" s="63"/>
      <c r="T42" s="63"/>
      <c r="U42" s="63"/>
    </row>
    <row r="43" spans="1:21" x14ac:dyDescent="0.45">
      <c r="A43" t="s">
        <v>39</v>
      </c>
      <c r="B43" t="s">
        <v>131</v>
      </c>
      <c r="C43" t="s">
        <v>72</v>
      </c>
      <c r="D43" t="s">
        <v>62</v>
      </c>
      <c r="E43" t="s">
        <v>58</v>
      </c>
      <c r="F43" t="s">
        <v>390</v>
      </c>
    </row>
    <row r="44" spans="1:21" x14ac:dyDescent="0.45">
      <c r="A44" t="s">
        <v>39</v>
      </c>
      <c r="B44" t="s">
        <v>132</v>
      </c>
      <c r="C44" t="s">
        <v>74</v>
      </c>
      <c r="D44" t="s">
        <v>62</v>
      </c>
      <c r="E44" t="s">
        <v>58</v>
      </c>
      <c r="F44" t="s">
        <v>137</v>
      </c>
    </row>
    <row r="45" spans="1:21" x14ac:dyDescent="0.45">
      <c r="A45" t="s">
        <v>39</v>
      </c>
      <c r="B45" t="s">
        <v>133</v>
      </c>
      <c r="C45" t="s">
        <v>76</v>
      </c>
      <c r="D45" t="s">
        <v>68</v>
      </c>
      <c r="E45" t="s">
        <v>58</v>
      </c>
      <c r="F45" s="63"/>
      <c r="G45" s="63"/>
      <c r="H45" s="63"/>
      <c r="I45" s="63"/>
      <c r="J45" s="63"/>
      <c r="K45" s="63"/>
      <c r="L45" s="63"/>
      <c r="M45" s="63"/>
      <c r="N45" s="63"/>
      <c r="O45" s="63">
        <v>4.5309999999999997</v>
      </c>
      <c r="P45" s="63">
        <v>4.6159999999999997</v>
      </c>
      <c r="Q45" s="63">
        <v>2.36</v>
      </c>
      <c r="R45" s="63">
        <v>2.407</v>
      </c>
      <c r="S45" s="63">
        <v>2.456</v>
      </c>
      <c r="T45" s="63">
        <v>2.5049999999999999</v>
      </c>
      <c r="U45" s="63">
        <v>2.5539999999999998</v>
      </c>
    </row>
    <row r="46" spans="1:21" x14ac:dyDescent="0.45">
      <c r="A46" t="s">
        <v>39</v>
      </c>
      <c r="B46" t="s">
        <v>134</v>
      </c>
      <c r="C46" t="s">
        <v>78</v>
      </c>
      <c r="D46" t="s">
        <v>68</v>
      </c>
      <c r="E46" t="s">
        <v>58</v>
      </c>
      <c r="F46" s="63"/>
      <c r="G46" s="63"/>
      <c r="H46" s="63">
        <v>13.313000000000001</v>
      </c>
      <c r="I46" s="63">
        <v>20.945</v>
      </c>
      <c r="J46" s="63">
        <v>16.917999999999999</v>
      </c>
      <c r="K46" s="63">
        <v>16.312999999999999</v>
      </c>
      <c r="L46" s="63">
        <v>6.88</v>
      </c>
      <c r="M46" s="63">
        <v>4.319</v>
      </c>
      <c r="N46" s="63">
        <v>4.4340000000000002</v>
      </c>
      <c r="O46" s="63"/>
      <c r="P46" s="63"/>
      <c r="Q46" s="63"/>
      <c r="R46" s="63"/>
      <c r="S46" s="63"/>
      <c r="T46" s="63"/>
      <c r="U46" s="63"/>
    </row>
    <row r="47" spans="1:21" x14ac:dyDescent="0.45">
      <c r="A47" t="s">
        <v>39</v>
      </c>
      <c r="B47" t="s">
        <v>135</v>
      </c>
      <c r="C47" t="s">
        <v>80</v>
      </c>
      <c r="D47" t="s">
        <v>62</v>
      </c>
      <c r="E47" t="s">
        <v>58</v>
      </c>
      <c r="F47" t="s">
        <v>377</v>
      </c>
    </row>
    <row r="48" spans="1:21" x14ac:dyDescent="0.45">
      <c r="A48" t="s">
        <v>39</v>
      </c>
      <c r="B48" t="s">
        <v>136</v>
      </c>
      <c r="C48" t="s">
        <v>82</v>
      </c>
      <c r="D48" t="s">
        <v>62</v>
      </c>
      <c r="E48" t="s">
        <v>58</v>
      </c>
      <c r="F48" t="s">
        <v>137</v>
      </c>
    </row>
    <row r="49" spans="1:21" x14ac:dyDescent="0.45">
      <c r="A49" t="s">
        <v>39</v>
      </c>
      <c r="B49" t="s">
        <v>138</v>
      </c>
      <c r="C49" t="s">
        <v>84</v>
      </c>
      <c r="D49" t="s">
        <v>68</v>
      </c>
      <c r="E49" t="s">
        <v>58</v>
      </c>
      <c r="F49" s="63"/>
      <c r="G49" s="63"/>
      <c r="H49" s="63"/>
      <c r="I49" s="63"/>
      <c r="J49" s="63"/>
      <c r="K49" s="63"/>
      <c r="L49" s="63"/>
      <c r="M49" s="63"/>
      <c r="N49" s="63"/>
      <c r="O49" s="63">
        <v>4.5309999999999997</v>
      </c>
      <c r="P49" s="63">
        <v>4.6159999999999997</v>
      </c>
      <c r="Q49" s="63">
        <v>2.36</v>
      </c>
      <c r="R49" s="63">
        <v>2.407</v>
      </c>
      <c r="S49" s="63">
        <v>2.456</v>
      </c>
      <c r="T49" s="63">
        <v>2.5049999999999999</v>
      </c>
      <c r="U49" s="63">
        <v>2.5539999999999998</v>
      </c>
    </row>
    <row r="50" spans="1:21" x14ac:dyDescent="0.45">
      <c r="A50" t="s">
        <v>39</v>
      </c>
      <c r="B50" t="s">
        <v>139</v>
      </c>
      <c r="C50" t="s">
        <v>86</v>
      </c>
      <c r="D50" t="s">
        <v>68</v>
      </c>
      <c r="E50" t="s">
        <v>58</v>
      </c>
      <c r="F50" s="63"/>
      <c r="G50" s="63"/>
      <c r="H50" s="63">
        <v>13.313000000000001</v>
      </c>
      <c r="I50" s="63">
        <v>20.945</v>
      </c>
      <c r="J50" s="63">
        <v>16.917999999999999</v>
      </c>
      <c r="K50" s="63">
        <v>16.312999999999999</v>
      </c>
      <c r="L50" s="63">
        <v>6.88</v>
      </c>
      <c r="M50" s="63">
        <v>4.319</v>
      </c>
      <c r="N50" s="63">
        <v>4.4340000000000002</v>
      </c>
      <c r="O50" s="63"/>
      <c r="P50" s="63"/>
      <c r="Q50" s="63"/>
      <c r="R50" s="63"/>
      <c r="S50" s="63"/>
      <c r="T50" s="63"/>
      <c r="U50" s="63"/>
    </row>
    <row r="51" spans="1:21" x14ac:dyDescent="0.45">
      <c r="A51" t="s">
        <v>39</v>
      </c>
      <c r="B51" t="s">
        <v>140</v>
      </c>
      <c r="C51" t="s">
        <v>88</v>
      </c>
      <c r="D51" t="s">
        <v>62</v>
      </c>
      <c r="E51" t="s">
        <v>58</v>
      </c>
    </row>
    <row r="52" spans="1:21" x14ac:dyDescent="0.45">
      <c r="A52" t="s">
        <v>39</v>
      </c>
      <c r="B52" t="s">
        <v>141</v>
      </c>
      <c r="C52" t="s">
        <v>90</v>
      </c>
      <c r="D52" t="s">
        <v>62</v>
      </c>
      <c r="E52" t="s">
        <v>58</v>
      </c>
    </row>
    <row r="53" spans="1:21" x14ac:dyDescent="0.45">
      <c r="A53" t="s">
        <v>39</v>
      </c>
      <c r="B53" t="s">
        <v>142</v>
      </c>
      <c r="C53" t="s">
        <v>92</v>
      </c>
      <c r="D53" t="s">
        <v>68</v>
      </c>
      <c r="E53" t="s">
        <v>58</v>
      </c>
      <c r="F53" s="63"/>
      <c r="G53" s="63"/>
      <c r="H53" s="63"/>
      <c r="I53" s="63"/>
      <c r="J53" s="63"/>
      <c r="K53" s="63"/>
      <c r="L53" s="63"/>
      <c r="M53" s="63"/>
      <c r="N53" s="63"/>
      <c r="O53" s="63"/>
      <c r="P53" s="63"/>
      <c r="Q53" s="63"/>
      <c r="R53" s="63"/>
      <c r="S53" s="63"/>
      <c r="T53" s="63"/>
      <c r="U53" s="63"/>
    </row>
    <row r="54" spans="1:21" x14ac:dyDescent="0.45">
      <c r="A54" t="s">
        <v>39</v>
      </c>
      <c r="B54" t="s">
        <v>143</v>
      </c>
      <c r="C54" t="s">
        <v>94</v>
      </c>
      <c r="D54" t="s">
        <v>68</v>
      </c>
      <c r="E54" t="s">
        <v>58</v>
      </c>
      <c r="F54" s="63"/>
      <c r="G54" s="63"/>
      <c r="H54" s="63"/>
      <c r="I54" s="63"/>
      <c r="J54" s="63"/>
      <c r="K54" s="63"/>
      <c r="L54" s="63"/>
      <c r="M54" s="63"/>
      <c r="N54" s="63"/>
      <c r="O54" s="63"/>
      <c r="P54" s="63"/>
      <c r="Q54" s="63"/>
      <c r="R54" s="63"/>
      <c r="S54" s="63"/>
      <c r="T54" s="63"/>
      <c r="U54" s="63"/>
    </row>
    <row r="55" spans="1:21" x14ac:dyDescent="0.45">
      <c r="A55" t="s">
        <v>39</v>
      </c>
      <c r="B55" t="s">
        <v>144</v>
      </c>
      <c r="C55" t="s">
        <v>96</v>
      </c>
      <c r="D55" t="s">
        <v>62</v>
      </c>
      <c r="E55" t="s">
        <v>58</v>
      </c>
    </row>
    <row r="56" spans="1:21" x14ac:dyDescent="0.45">
      <c r="A56" t="s">
        <v>39</v>
      </c>
      <c r="B56" t="s">
        <v>145</v>
      </c>
      <c r="C56" t="s">
        <v>98</v>
      </c>
      <c r="D56" t="s">
        <v>62</v>
      </c>
      <c r="E56" t="s">
        <v>58</v>
      </c>
    </row>
    <row r="57" spans="1:21" x14ac:dyDescent="0.45">
      <c r="A57" t="s">
        <v>39</v>
      </c>
      <c r="B57" t="s">
        <v>146</v>
      </c>
      <c r="C57" t="s">
        <v>100</v>
      </c>
      <c r="D57" t="s">
        <v>68</v>
      </c>
      <c r="E57" t="s">
        <v>58</v>
      </c>
      <c r="F57" s="63"/>
      <c r="G57" s="63"/>
      <c r="H57" s="63"/>
      <c r="I57" s="63"/>
      <c r="J57" s="63"/>
      <c r="K57" s="63"/>
      <c r="L57" s="63"/>
      <c r="M57" s="63"/>
      <c r="N57" s="63"/>
      <c r="O57" s="63"/>
      <c r="P57" s="63"/>
      <c r="Q57" s="63"/>
      <c r="R57" s="63"/>
      <c r="S57" s="63"/>
      <c r="T57" s="63"/>
      <c r="U57" s="63"/>
    </row>
    <row r="58" spans="1:21" x14ac:dyDescent="0.45">
      <c r="A58" t="s">
        <v>39</v>
      </c>
      <c r="B58" t="s">
        <v>147</v>
      </c>
      <c r="C58" t="s">
        <v>102</v>
      </c>
      <c r="D58" t="s">
        <v>68</v>
      </c>
      <c r="E58" t="s">
        <v>58</v>
      </c>
      <c r="F58" s="63"/>
      <c r="G58" s="63"/>
      <c r="H58" s="63"/>
      <c r="I58" s="63"/>
      <c r="J58" s="63"/>
      <c r="K58" s="63"/>
      <c r="L58" s="63"/>
      <c r="M58" s="63"/>
      <c r="N58" s="63"/>
      <c r="O58" s="63"/>
      <c r="P58" s="63"/>
      <c r="Q58" s="63"/>
      <c r="R58" s="63"/>
      <c r="S58" s="63"/>
      <c r="T58" s="63"/>
      <c r="U58" s="63"/>
    </row>
    <row r="59" spans="1:21" x14ac:dyDescent="0.45">
      <c r="A59" t="s">
        <v>39</v>
      </c>
      <c r="B59" t="s">
        <v>148</v>
      </c>
      <c r="C59" t="s">
        <v>104</v>
      </c>
      <c r="D59" t="s">
        <v>62</v>
      </c>
      <c r="E59" t="s">
        <v>58</v>
      </c>
    </row>
    <row r="60" spans="1:21" x14ac:dyDescent="0.45">
      <c r="A60" t="s">
        <v>39</v>
      </c>
      <c r="B60" t="s">
        <v>149</v>
      </c>
      <c r="C60" t="s">
        <v>106</v>
      </c>
      <c r="D60" t="s">
        <v>62</v>
      </c>
      <c r="E60" t="s">
        <v>58</v>
      </c>
    </row>
    <row r="61" spans="1:21" x14ac:dyDescent="0.45">
      <c r="A61" t="s">
        <v>39</v>
      </c>
      <c r="B61" t="s">
        <v>150</v>
      </c>
      <c r="C61" t="s">
        <v>108</v>
      </c>
      <c r="D61" t="s">
        <v>68</v>
      </c>
      <c r="E61" t="s">
        <v>58</v>
      </c>
      <c r="F61" s="63"/>
      <c r="G61" s="63"/>
      <c r="H61" s="63"/>
      <c r="I61" s="63"/>
      <c r="J61" s="63"/>
      <c r="K61" s="63"/>
      <c r="L61" s="63"/>
      <c r="M61" s="63"/>
      <c r="N61" s="63"/>
      <c r="O61" s="63"/>
      <c r="P61" s="63"/>
      <c r="Q61" s="63"/>
      <c r="R61" s="63"/>
      <c r="S61" s="63"/>
      <c r="T61" s="63"/>
      <c r="U61" s="63"/>
    </row>
    <row r="62" spans="1:21" x14ac:dyDescent="0.45">
      <c r="A62" t="s">
        <v>39</v>
      </c>
      <c r="B62" t="s">
        <v>151</v>
      </c>
      <c r="C62" t="s">
        <v>110</v>
      </c>
      <c r="D62" t="s">
        <v>68</v>
      </c>
      <c r="E62" t="s">
        <v>58</v>
      </c>
      <c r="F62" s="63"/>
      <c r="G62" s="63"/>
      <c r="H62" s="63"/>
      <c r="I62" s="63"/>
      <c r="J62" s="63"/>
      <c r="K62" s="63"/>
      <c r="L62" s="63"/>
      <c r="M62" s="63"/>
      <c r="N62" s="63"/>
      <c r="O62" s="63"/>
      <c r="P62" s="63"/>
      <c r="Q62" s="63"/>
      <c r="R62" s="63"/>
      <c r="S62" s="63"/>
      <c r="T62" s="63"/>
      <c r="U62" s="63"/>
    </row>
    <row r="63" spans="1:21" x14ac:dyDescent="0.45">
      <c r="A63" t="s">
        <v>39</v>
      </c>
      <c r="B63" t="s">
        <v>152</v>
      </c>
      <c r="C63" t="s">
        <v>112</v>
      </c>
      <c r="D63" t="s">
        <v>62</v>
      </c>
      <c r="E63" t="s">
        <v>58</v>
      </c>
    </row>
    <row r="64" spans="1:21" x14ac:dyDescent="0.45">
      <c r="A64" t="s">
        <v>39</v>
      </c>
      <c r="B64" t="s">
        <v>153</v>
      </c>
      <c r="C64" t="s">
        <v>114</v>
      </c>
      <c r="D64" t="s">
        <v>62</v>
      </c>
      <c r="E64" t="s">
        <v>58</v>
      </c>
    </row>
    <row r="65" spans="1:21" x14ac:dyDescent="0.45">
      <c r="A65" t="s">
        <v>39</v>
      </c>
      <c r="B65" t="s">
        <v>154</v>
      </c>
      <c r="C65" t="s">
        <v>116</v>
      </c>
      <c r="D65" t="s">
        <v>68</v>
      </c>
      <c r="E65" t="s">
        <v>58</v>
      </c>
      <c r="F65" s="63"/>
      <c r="G65" s="63"/>
      <c r="H65" s="63"/>
      <c r="I65" s="63"/>
      <c r="J65" s="63"/>
      <c r="K65" s="63"/>
      <c r="L65" s="63"/>
      <c r="M65" s="63"/>
      <c r="N65" s="63"/>
      <c r="O65" s="63"/>
      <c r="P65" s="63"/>
      <c r="Q65" s="63"/>
      <c r="R65" s="63"/>
      <c r="S65" s="63"/>
      <c r="T65" s="63"/>
      <c r="U65" s="63"/>
    </row>
    <row r="66" spans="1:21" x14ac:dyDescent="0.45">
      <c r="A66" t="s">
        <v>39</v>
      </c>
      <c r="B66" t="s">
        <v>155</v>
      </c>
      <c r="C66" t="s">
        <v>118</v>
      </c>
      <c r="D66" t="s">
        <v>68</v>
      </c>
      <c r="E66" t="s">
        <v>58</v>
      </c>
      <c r="F66" s="63"/>
      <c r="G66" s="63"/>
      <c r="H66" s="63"/>
      <c r="I66" s="63"/>
      <c r="J66" s="63"/>
      <c r="K66" s="63"/>
      <c r="L66" s="63"/>
      <c r="M66" s="63"/>
      <c r="N66" s="63"/>
      <c r="O66" s="63"/>
      <c r="P66" s="63"/>
      <c r="Q66" s="63"/>
      <c r="R66" s="63"/>
      <c r="S66" s="63"/>
      <c r="T66" s="63"/>
      <c r="U66" s="63"/>
    </row>
    <row r="67" spans="1:21" x14ac:dyDescent="0.45">
      <c r="A67" t="s">
        <v>39</v>
      </c>
      <c r="B67" t="s">
        <v>156</v>
      </c>
      <c r="C67" t="s">
        <v>120</v>
      </c>
      <c r="D67" t="s">
        <v>62</v>
      </c>
      <c r="E67" t="s">
        <v>58</v>
      </c>
    </row>
    <row r="68" spans="1:21" x14ac:dyDescent="0.45">
      <c r="A68" t="s">
        <v>39</v>
      </c>
      <c r="B68" t="s">
        <v>157</v>
      </c>
      <c r="C68" t="s">
        <v>122</v>
      </c>
      <c r="D68" t="s">
        <v>62</v>
      </c>
      <c r="E68" t="s">
        <v>58</v>
      </c>
    </row>
    <row r="69" spans="1:21" x14ac:dyDescent="0.45">
      <c r="A69" t="s">
        <v>39</v>
      </c>
      <c r="B69" t="s">
        <v>158</v>
      </c>
      <c r="C69" t="s">
        <v>124</v>
      </c>
      <c r="D69" t="s">
        <v>68</v>
      </c>
      <c r="E69" t="s">
        <v>58</v>
      </c>
      <c r="F69" s="63"/>
      <c r="G69" s="63"/>
      <c r="H69" s="63"/>
      <c r="I69" s="63"/>
      <c r="J69" s="63"/>
      <c r="K69" s="63"/>
      <c r="L69" s="63"/>
      <c r="M69" s="63"/>
      <c r="N69" s="63"/>
      <c r="O69" s="63"/>
      <c r="P69" s="63"/>
      <c r="Q69" s="63"/>
      <c r="R69" s="63"/>
      <c r="S69" s="63"/>
      <c r="T69" s="63"/>
      <c r="U69" s="63"/>
    </row>
    <row r="70" spans="1:21" x14ac:dyDescent="0.45">
      <c r="A70" t="s">
        <v>39</v>
      </c>
      <c r="B70" t="s">
        <v>159</v>
      </c>
      <c r="C70" t="s">
        <v>126</v>
      </c>
      <c r="D70" t="s">
        <v>68</v>
      </c>
      <c r="E70" t="s">
        <v>58</v>
      </c>
      <c r="F70" s="63"/>
      <c r="G70" s="63"/>
      <c r="H70" s="63"/>
      <c r="I70" s="63"/>
      <c r="J70" s="63"/>
      <c r="K70" s="63"/>
      <c r="L70" s="63"/>
      <c r="M70" s="63"/>
      <c r="N70" s="63"/>
      <c r="O70" s="63"/>
      <c r="P70" s="63"/>
      <c r="Q70" s="63"/>
      <c r="R70" s="63"/>
      <c r="S70" s="63"/>
      <c r="T70" s="63"/>
      <c r="U70" s="63"/>
    </row>
    <row r="71" spans="1:21" x14ac:dyDescent="0.45">
      <c r="A71" t="s">
        <v>39</v>
      </c>
      <c r="B71" t="s">
        <v>160</v>
      </c>
      <c r="C71" t="s">
        <v>61</v>
      </c>
      <c r="D71" t="s">
        <v>62</v>
      </c>
      <c r="E71" t="s">
        <v>58</v>
      </c>
    </row>
    <row r="72" spans="1:21" x14ac:dyDescent="0.45">
      <c r="A72" t="s">
        <v>39</v>
      </c>
      <c r="B72" t="s">
        <v>161</v>
      </c>
      <c r="C72" t="s">
        <v>64</v>
      </c>
      <c r="D72" t="s">
        <v>62</v>
      </c>
      <c r="E72" t="s">
        <v>58</v>
      </c>
    </row>
    <row r="73" spans="1:21" x14ac:dyDescent="0.45">
      <c r="A73" t="s">
        <v>39</v>
      </c>
      <c r="B73" t="s">
        <v>162</v>
      </c>
      <c r="C73" t="s">
        <v>67</v>
      </c>
      <c r="D73" t="s">
        <v>68</v>
      </c>
      <c r="E73" t="s">
        <v>58</v>
      </c>
      <c r="F73" s="63"/>
      <c r="G73" s="63"/>
      <c r="H73" s="63"/>
      <c r="I73" s="63"/>
      <c r="J73" s="63"/>
      <c r="K73" s="63"/>
      <c r="L73" s="63"/>
      <c r="M73" s="63"/>
      <c r="N73" s="63"/>
      <c r="O73" s="63"/>
      <c r="P73" s="63"/>
      <c r="Q73" s="63"/>
      <c r="R73" s="63"/>
      <c r="S73" s="63"/>
      <c r="T73" s="63"/>
      <c r="U73" s="63"/>
    </row>
    <row r="74" spans="1:21" x14ac:dyDescent="0.45">
      <c r="A74" t="s">
        <v>39</v>
      </c>
      <c r="B74" t="s">
        <v>163</v>
      </c>
      <c r="C74" t="s">
        <v>70</v>
      </c>
      <c r="D74" t="s">
        <v>68</v>
      </c>
      <c r="E74" t="s">
        <v>58</v>
      </c>
      <c r="F74" s="63"/>
      <c r="G74" s="63"/>
      <c r="H74" s="63"/>
      <c r="I74" s="63"/>
      <c r="J74" s="63"/>
      <c r="K74" s="63"/>
      <c r="L74" s="63"/>
      <c r="M74" s="63"/>
      <c r="N74" s="63"/>
      <c r="O74" s="63"/>
      <c r="P74" s="63"/>
      <c r="Q74" s="63"/>
      <c r="R74" s="63"/>
      <c r="S74" s="63"/>
      <c r="T74" s="63"/>
      <c r="U74" s="63"/>
    </row>
    <row r="75" spans="1:21" x14ac:dyDescent="0.45">
      <c r="A75" t="s">
        <v>39</v>
      </c>
      <c r="B75" t="s">
        <v>164</v>
      </c>
      <c r="C75" t="s">
        <v>72</v>
      </c>
      <c r="D75" t="s">
        <v>62</v>
      </c>
      <c r="E75" t="s">
        <v>58</v>
      </c>
    </row>
    <row r="76" spans="1:21" x14ac:dyDescent="0.45">
      <c r="A76" t="s">
        <v>39</v>
      </c>
      <c r="B76" t="s">
        <v>165</v>
      </c>
      <c r="C76" t="s">
        <v>74</v>
      </c>
      <c r="D76" t="s">
        <v>62</v>
      </c>
      <c r="E76" t="s">
        <v>58</v>
      </c>
    </row>
    <row r="77" spans="1:21" x14ac:dyDescent="0.45">
      <c r="A77" t="s">
        <v>39</v>
      </c>
      <c r="B77" t="s">
        <v>166</v>
      </c>
      <c r="C77" t="s">
        <v>76</v>
      </c>
      <c r="D77" t="s">
        <v>68</v>
      </c>
      <c r="E77" t="s">
        <v>58</v>
      </c>
      <c r="F77" s="63"/>
      <c r="G77" s="63"/>
      <c r="H77" s="63"/>
      <c r="I77" s="63"/>
      <c r="J77" s="63"/>
      <c r="K77" s="63"/>
      <c r="L77" s="63"/>
      <c r="M77" s="63"/>
      <c r="N77" s="63"/>
      <c r="O77" s="63"/>
      <c r="P77" s="63"/>
      <c r="Q77" s="63"/>
      <c r="R77" s="63"/>
      <c r="S77" s="63"/>
      <c r="T77" s="63"/>
      <c r="U77" s="63"/>
    </row>
    <row r="78" spans="1:21" x14ac:dyDescent="0.45">
      <c r="A78" t="s">
        <v>39</v>
      </c>
      <c r="B78" t="s">
        <v>167</v>
      </c>
      <c r="C78" t="s">
        <v>78</v>
      </c>
      <c r="D78" t="s">
        <v>68</v>
      </c>
      <c r="E78" t="s">
        <v>58</v>
      </c>
      <c r="F78" s="63"/>
      <c r="G78" s="63"/>
      <c r="H78" s="63"/>
      <c r="I78" s="63"/>
      <c r="J78" s="63"/>
      <c r="K78" s="63"/>
      <c r="L78" s="63"/>
      <c r="M78" s="63"/>
      <c r="N78" s="63"/>
      <c r="O78" s="63"/>
      <c r="P78" s="63"/>
      <c r="Q78" s="63"/>
      <c r="R78" s="63"/>
      <c r="S78" s="63"/>
      <c r="T78" s="63"/>
      <c r="U78" s="63"/>
    </row>
    <row r="79" spans="1:21" x14ac:dyDescent="0.45">
      <c r="A79" t="s">
        <v>39</v>
      </c>
      <c r="B79" t="s">
        <v>168</v>
      </c>
      <c r="C79" t="s">
        <v>80</v>
      </c>
      <c r="D79" t="s">
        <v>62</v>
      </c>
      <c r="E79" t="s">
        <v>58</v>
      </c>
    </row>
    <row r="80" spans="1:21" x14ac:dyDescent="0.45">
      <c r="A80" t="s">
        <v>39</v>
      </c>
      <c r="B80" t="s">
        <v>169</v>
      </c>
      <c r="C80" t="s">
        <v>82</v>
      </c>
      <c r="D80" t="s">
        <v>62</v>
      </c>
      <c r="E80" t="s">
        <v>58</v>
      </c>
    </row>
    <row r="81" spans="1:21" x14ac:dyDescent="0.45">
      <c r="A81" t="s">
        <v>39</v>
      </c>
      <c r="B81" t="s">
        <v>170</v>
      </c>
      <c r="C81" t="s">
        <v>84</v>
      </c>
      <c r="D81" t="s">
        <v>68</v>
      </c>
      <c r="E81" t="s">
        <v>58</v>
      </c>
      <c r="F81" s="63"/>
      <c r="G81" s="63"/>
      <c r="H81" s="63"/>
      <c r="I81" s="63"/>
      <c r="J81" s="63"/>
      <c r="K81" s="63"/>
      <c r="L81" s="63"/>
      <c r="M81" s="63"/>
      <c r="N81" s="63"/>
      <c r="O81" s="63"/>
      <c r="P81" s="63"/>
      <c r="Q81" s="63"/>
      <c r="R81" s="63"/>
      <c r="S81" s="63"/>
      <c r="T81" s="63"/>
      <c r="U81" s="63"/>
    </row>
    <row r="82" spans="1:21" x14ac:dyDescent="0.45">
      <c r="A82" t="s">
        <v>39</v>
      </c>
      <c r="B82" t="s">
        <v>171</v>
      </c>
      <c r="C82" t="s">
        <v>86</v>
      </c>
      <c r="D82" t="s">
        <v>68</v>
      </c>
      <c r="E82" t="s">
        <v>58</v>
      </c>
      <c r="F82" s="63"/>
      <c r="G82" s="63"/>
      <c r="H82" s="63"/>
      <c r="I82" s="63"/>
      <c r="J82" s="63"/>
      <c r="K82" s="63"/>
      <c r="L82" s="63"/>
      <c r="M82" s="63"/>
      <c r="N82" s="63"/>
      <c r="O82" s="63"/>
      <c r="P82" s="63"/>
      <c r="Q82" s="63"/>
      <c r="R82" s="63"/>
      <c r="S82" s="63"/>
      <c r="T82" s="63"/>
      <c r="U82" s="63"/>
    </row>
    <row r="83" spans="1:21" x14ac:dyDescent="0.45">
      <c r="A83" t="s">
        <v>39</v>
      </c>
      <c r="B83" t="s">
        <v>172</v>
      </c>
      <c r="C83" t="s">
        <v>88</v>
      </c>
      <c r="D83" t="s">
        <v>62</v>
      </c>
      <c r="E83" t="s">
        <v>58</v>
      </c>
    </row>
    <row r="84" spans="1:21" x14ac:dyDescent="0.45">
      <c r="A84" t="s">
        <v>39</v>
      </c>
      <c r="B84" t="s">
        <v>173</v>
      </c>
      <c r="C84" t="s">
        <v>90</v>
      </c>
      <c r="D84" t="s">
        <v>62</v>
      </c>
      <c r="E84" t="s">
        <v>58</v>
      </c>
    </row>
    <row r="85" spans="1:21" x14ac:dyDescent="0.45">
      <c r="A85" t="s">
        <v>39</v>
      </c>
      <c r="B85" t="s">
        <v>174</v>
      </c>
      <c r="C85" t="s">
        <v>92</v>
      </c>
      <c r="D85" t="s">
        <v>68</v>
      </c>
      <c r="E85" t="s">
        <v>58</v>
      </c>
      <c r="F85" s="63"/>
      <c r="G85" s="63"/>
      <c r="H85" s="63"/>
      <c r="I85" s="63"/>
      <c r="J85" s="63"/>
      <c r="K85" s="63"/>
      <c r="L85" s="63"/>
      <c r="M85" s="63"/>
      <c r="N85" s="63"/>
      <c r="O85" s="63"/>
      <c r="P85" s="63"/>
      <c r="Q85" s="63"/>
      <c r="R85" s="63"/>
      <c r="S85" s="63"/>
      <c r="T85" s="63"/>
      <c r="U85" s="63"/>
    </row>
    <row r="86" spans="1:21" x14ac:dyDescent="0.45">
      <c r="A86" t="s">
        <v>39</v>
      </c>
      <c r="B86" t="s">
        <v>175</v>
      </c>
      <c r="C86" t="s">
        <v>94</v>
      </c>
      <c r="D86" t="s">
        <v>68</v>
      </c>
      <c r="E86" t="s">
        <v>58</v>
      </c>
      <c r="F86" s="63"/>
      <c r="G86" s="63"/>
      <c r="H86" s="63"/>
      <c r="I86" s="63"/>
      <c r="J86" s="63"/>
      <c r="K86" s="63"/>
      <c r="L86" s="63"/>
      <c r="M86" s="63"/>
      <c r="N86" s="63"/>
      <c r="O86" s="63"/>
      <c r="P86" s="63"/>
      <c r="Q86" s="63"/>
      <c r="R86" s="63"/>
      <c r="S86" s="63"/>
      <c r="T86" s="63"/>
      <c r="U86" s="63"/>
    </row>
    <row r="87" spans="1:21" x14ac:dyDescent="0.45">
      <c r="A87" t="s">
        <v>39</v>
      </c>
      <c r="B87" t="s">
        <v>176</v>
      </c>
      <c r="C87" t="s">
        <v>96</v>
      </c>
      <c r="D87" t="s">
        <v>62</v>
      </c>
      <c r="E87" t="s">
        <v>58</v>
      </c>
    </row>
    <row r="88" spans="1:21" x14ac:dyDescent="0.45">
      <c r="A88" t="s">
        <v>39</v>
      </c>
      <c r="B88" t="s">
        <v>177</v>
      </c>
      <c r="C88" t="s">
        <v>98</v>
      </c>
      <c r="D88" t="s">
        <v>62</v>
      </c>
      <c r="E88" t="s">
        <v>58</v>
      </c>
    </row>
    <row r="89" spans="1:21" x14ac:dyDescent="0.45">
      <c r="A89" t="s">
        <v>39</v>
      </c>
      <c r="B89" t="s">
        <v>178</v>
      </c>
      <c r="C89" t="s">
        <v>100</v>
      </c>
      <c r="D89" t="s">
        <v>68</v>
      </c>
      <c r="E89" t="s">
        <v>58</v>
      </c>
      <c r="F89" s="63"/>
      <c r="G89" s="63"/>
      <c r="H89" s="63"/>
      <c r="I89" s="63"/>
      <c r="J89" s="63"/>
      <c r="K89" s="63"/>
      <c r="L89" s="63"/>
      <c r="M89" s="63"/>
      <c r="N89" s="63"/>
      <c r="O89" s="63"/>
      <c r="P89" s="63"/>
      <c r="Q89" s="63"/>
      <c r="R89" s="63"/>
      <c r="S89" s="63"/>
      <c r="T89" s="63"/>
      <c r="U89" s="63"/>
    </row>
    <row r="90" spans="1:21" x14ac:dyDescent="0.45">
      <c r="A90" t="s">
        <v>39</v>
      </c>
      <c r="B90" t="s">
        <v>179</v>
      </c>
      <c r="C90" t="s">
        <v>102</v>
      </c>
      <c r="D90" t="s">
        <v>68</v>
      </c>
      <c r="E90" t="s">
        <v>58</v>
      </c>
      <c r="F90" s="63"/>
      <c r="G90" s="63"/>
      <c r="H90" s="63"/>
      <c r="I90" s="63"/>
      <c r="J90" s="63"/>
      <c r="K90" s="63"/>
      <c r="L90" s="63"/>
      <c r="M90" s="63"/>
      <c r="N90" s="63"/>
      <c r="O90" s="63"/>
      <c r="P90" s="63"/>
      <c r="Q90" s="63"/>
      <c r="R90" s="63"/>
      <c r="S90" s="63"/>
      <c r="T90" s="63"/>
      <c r="U90" s="63"/>
    </row>
    <row r="91" spans="1:21" x14ac:dyDescent="0.45">
      <c r="A91" t="s">
        <v>39</v>
      </c>
      <c r="B91" t="s">
        <v>180</v>
      </c>
      <c r="C91" t="s">
        <v>104</v>
      </c>
      <c r="D91" t="s">
        <v>62</v>
      </c>
      <c r="E91" t="s">
        <v>58</v>
      </c>
    </row>
    <row r="92" spans="1:21" x14ac:dyDescent="0.45">
      <c r="A92" t="s">
        <v>39</v>
      </c>
      <c r="B92" t="s">
        <v>181</v>
      </c>
      <c r="C92" t="s">
        <v>106</v>
      </c>
      <c r="D92" t="s">
        <v>62</v>
      </c>
      <c r="E92" t="s">
        <v>58</v>
      </c>
    </row>
    <row r="93" spans="1:21" x14ac:dyDescent="0.45">
      <c r="A93" t="s">
        <v>39</v>
      </c>
      <c r="B93" t="s">
        <v>182</v>
      </c>
      <c r="C93" t="s">
        <v>108</v>
      </c>
      <c r="D93" t="s">
        <v>68</v>
      </c>
      <c r="E93" t="s">
        <v>58</v>
      </c>
      <c r="F93" s="63"/>
      <c r="G93" s="63"/>
      <c r="H93" s="63"/>
      <c r="I93" s="63"/>
      <c r="J93" s="63"/>
      <c r="K93" s="63"/>
      <c r="L93" s="63"/>
      <c r="M93" s="63"/>
      <c r="N93" s="63"/>
      <c r="O93" s="63"/>
      <c r="P93" s="63"/>
      <c r="Q93" s="63"/>
      <c r="R93" s="63"/>
      <c r="S93" s="63"/>
      <c r="T93" s="63"/>
      <c r="U93" s="63"/>
    </row>
    <row r="94" spans="1:21" x14ac:dyDescent="0.45">
      <c r="A94" t="s">
        <v>39</v>
      </c>
      <c r="B94" t="s">
        <v>183</v>
      </c>
      <c r="C94" t="s">
        <v>110</v>
      </c>
      <c r="D94" t="s">
        <v>68</v>
      </c>
      <c r="E94" t="s">
        <v>58</v>
      </c>
      <c r="F94" s="63"/>
      <c r="G94" s="63"/>
      <c r="H94" s="63"/>
      <c r="I94" s="63"/>
      <c r="J94" s="63"/>
      <c r="K94" s="63"/>
      <c r="L94" s="63"/>
      <c r="M94" s="63"/>
      <c r="N94" s="63"/>
      <c r="O94" s="63"/>
      <c r="P94" s="63"/>
      <c r="Q94" s="63"/>
      <c r="R94" s="63"/>
      <c r="S94" s="63"/>
      <c r="T94" s="63"/>
      <c r="U94" s="63"/>
    </row>
    <row r="95" spans="1:21" x14ac:dyDescent="0.45">
      <c r="A95" t="s">
        <v>39</v>
      </c>
      <c r="B95" t="s">
        <v>184</v>
      </c>
      <c r="C95" t="s">
        <v>112</v>
      </c>
      <c r="D95" t="s">
        <v>62</v>
      </c>
      <c r="E95" t="s">
        <v>58</v>
      </c>
    </row>
    <row r="96" spans="1:21" x14ac:dyDescent="0.45">
      <c r="A96" t="s">
        <v>39</v>
      </c>
      <c r="B96" t="s">
        <v>185</v>
      </c>
      <c r="C96" t="s">
        <v>114</v>
      </c>
      <c r="D96" t="s">
        <v>62</v>
      </c>
      <c r="E96" t="s">
        <v>58</v>
      </c>
    </row>
    <row r="97" spans="1:21" x14ac:dyDescent="0.45">
      <c r="A97" t="s">
        <v>39</v>
      </c>
      <c r="B97" t="s">
        <v>186</v>
      </c>
      <c r="C97" t="s">
        <v>116</v>
      </c>
      <c r="D97" t="s">
        <v>68</v>
      </c>
      <c r="E97" t="s">
        <v>58</v>
      </c>
      <c r="F97" s="63"/>
      <c r="G97" s="63"/>
      <c r="H97" s="63"/>
      <c r="I97" s="63"/>
      <c r="J97" s="63"/>
      <c r="K97" s="63"/>
      <c r="L97" s="63"/>
      <c r="M97" s="63"/>
      <c r="N97" s="63"/>
      <c r="O97" s="63"/>
      <c r="P97" s="63"/>
      <c r="Q97" s="63"/>
      <c r="R97" s="63"/>
      <c r="S97" s="63"/>
      <c r="T97" s="63"/>
      <c r="U97" s="63"/>
    </row>
    <row r="98" spans="1:21" x14ac:dyDescent="0.45">
      <c r="A98" t="s">
        <v>39</v>
      </c>
      <c r="B98" t="s">
        <v>187</v>
      </c>
      <c r="C98" t="s">
        <v>118</v>
      </c>
      <c r="D98" t="s">
        <v>68</v>
      </c>
      <c r="E98" t="s">
        <v>58</v>
      </c>
      <c r="F98" s="63"/>
      <c r="G98" s="63"/>
      <c r="H98" s="63"/>
      <c r="I98" s="63"/>
      <c r="J98" s="63"/>
      <c r="K98" s="63"/>
      <c r="L98" s="63"/>
      <c r="M98" s="63"/>
      <c r="N98" s="63"/>
      <c r="O98" s="63"/>
      <c r="P98" s="63"/>
      <c r="Q98" s="63"/>
      <c r="R98" s="63"/>
      <c r="S98" s="63"/>
      <c r="T98" s="63"/>
      <c r="U98" s="63"/>
    </row>
    <row r="99" spans="1:21" x14ac:dyDescent="0.45">
      <c r="A99" t="s">
        <v>39</v>
      </c>
      <c r="B99" t="s">
        <v>188</v>
      </c>
      <c r="C99" t="s">
        <v>120</v>
      </c>
      <c r="D99" t="s">
        <v>62</v>
      </c>
      <c r="E99" t="s">
        <v>58</v>
      </c>
    </row>
    <row r="100" spans="1:21" x14ac:dyDescent="0.45">
      <c r="A100" t="s">
        <v>39</v>
      </c>
      <c r="B100" t="s">
        <v>189</v>
      </c>
      <c r="C100" t="s">
        <v>122</v>
      </c>
      <c r="D100" t="s">
        <v>62</v>
      </c>
      <c r="E100" t="s">
        <v>58</v>
      </c>
    </row>
    <row r="101" spans="1:21" x14ac:dyDescent="0.45">
      <c r="A101" t="s">
        <v>39</v>
      </c>
      <c r="B101" t="s">
        <v>190</v>
      </c>
      <c r="C101" t="s">
        <v>124</v>
      </c>
      <c r="D101" t="s">
        <v>68</v>
      </c>
      <c r="E101" t="s">
        <v>58</v>
      </c>
      <c r="F101" s="63"/>
      <c r="G101" s="63"/>
      <c r="H101" s="63"/>
      <c r="I101" s="63"/>
      <c r="J101" s="63"/>
      <c r="K101" s="63"/>
      <c r="L101" s="63"/>
      <c r="M101" s="63"/>
      <c r="N101" s="63"/>
      <c r="O101" s="63"/>
      <c r="P101" s="63"/>
      <c r="Q101" s="63"/>
      <c r="R101" s="63"/>
      <c r="S101" s="63"/>
      <c r="T101" s="63"/>
      <c r="U101" s="63"/>
    </row>
    <row r="102" spans="1:21" x14ac:dyDescent="0.45">
      <c r="A102" t="s">
        <v>39</v>
      </c>
      <c r="B102" t="s">
        <v>191</v>
      </c>
      <c r="C102" t="s">
        <v>126</v>
      </c>
      <c r="D102" t="s">
        <v>68</v>
      </c>
      <c r="E102" t="s">
        <v>58</v>
      </c>
      <c r="F102" s="63"/>
      <c r="G102" s="63"/>
      <c r="H102" s="63"/>
      <c r="I102" s="63"/>
      <c r="J102" s="63"/>
      <c r="K102" s="63"/>
      <c r="L102" s="63"/>
      <c r="M102" s="63"/>
      <c r="N102" s="63"/>
      <c r="O102" s="63"/>
      <c r="P102" s="63"/>
      <c r="Q102" s="63"/>
      <c r="R102" s="63"/>
      <c r="S102" s="63"/>
      <c r="T102" s="63"/>
      <c r="U102" s="63"/>
    </row>
    <row r="103" spans="1:21" x14ac:dyDescent="0.45">
      <c r="A103" t="s">
        <v>39</v>
      </c>
      <c r="B103" t="s">
        <v>192</v>
      </c>
      <c r="C103" t="s">
        <v>61</v>
      </c>
      <c r="D103" t="s">
        <v>62</v>
      </c>
      <c r="E103" t="s">
        <v>58</v>
      </c>
    </row>
    <row r="104" spans="1:21" x14ac:dyDescent="0.45">
      <c r="A104" t="s">
        <v>39</v>
      </c>
      <c r="B104" t="s">
        <v>193</v>
      </c>
      <c r="C104" t="s">
        <v>64</v>
      </c>
      <c r="D104" t="s">
        <v>62</v>
      </c>
      <c r="E104" t="s">
        <v>58</v>
      </c>
    </row>
    <row r="105" spans="1:21" x14ac:dyDescent="0.45">
      <c r="A105" t="s">
        <v>39</v>
      </c>
      <c r="B105" t="s">
        <v>194</v>
      </c>
      <c r="C105" t="s">
        <v>67</v>
      </c>
      <c r="D105" t="s">
        <v>68</v>
      </c>
      <c r="E105" t="s">
        <v>58</v>
      </c>
      <c r="F105" s="63"/>
      <c r="G105" s="63"/>
      <c r="H105" s="63"/>
      <c r="I105" s="63"/>
      <c r="J105" s="63"/>
      <c r="K105" s="63"/>
      <c r="L105" s="63"/>
      <c r="M105" s="63"/>
      <c r="N105" s="63"/>
      <c r="O105" s="63"/>
      <c r="P105" s="63"/>
      <c r="Q105" s="63"/>
      <c r="R105" s="63"/>
      <c r="S105" s="63"/>
      <c r="T105" s="63"/>
      <c r="U105" s="63"/>
    </row>
    <row r="106" spans="1:21" x14ac:dyDescent="0.45">
      <c r="A106" t="s">
        <v>39</v>
      </c>
      <c r="B106" t="s">
        <v>195</v>
      </c>
      <c r="C106" t="s">
        <v>70</v>
      </c>
      <c r="D106" t="s">
        <v>68</v>
      </c>
      <c r="E106" t="s">
        <v>58</v>
      </c>
      <c r="F106" s="63"/>
      <c r="G106" s="63"/>
      <c r="H106" s="63"/>
      <c r="I106" s="63"/>
      <c r="J106" s="63"/>
      <c r="K106" s="63"/>
      <c r="L106" s="63"/>
      <c r="M106" s="63"/>
      <c r="N106" s="63"/>
      <c r="O106" s="63"/>
      <c r="P106" s="63"/>
      <c r="Q106" s="63"/>
      <c r="R106" s="63"/>
      <c r="S106" s="63"/>
      <c r="T106" s="63"/>
      <c r="U106" s="63"/>
    </row>
    <row r="107" spans="1:21" x14ac:dyDescent="0.45">
      <c r="A107" t="s">
        <v>39</v>
      </c>
      <c r="B107" t="s">
        <v>196</v>
      </c>
      <c r="C107" t="s">
        <v>72</v>
      </c>
      <c r="D107" t="s">
        <v>62</v>
      </c>
      <c r="E107" t="s">
        <v>58</v>
      </c>
    </row>
    <row r="108" spans="1:21" x14ac:dyDescent="0.45">
      <c r="A108" t="s">
        <v>39</v>
      </c>
      <c r="B108" t="s">
        <v>197</v>
      </c>
      <c r="C108" t="s">
        <v>74</v>
      </c>
      <c r="D108" t="s">
        <v>62</v>
      </c>
      <c r="E108" t="s">
        <v>58</v>
      </c>
    </row>
    <row r="109" spans="1:21" x14ac:dyDescent="0.45">
      <c r="A109" t="s">
        <v>39</v>
      </c>
      <c r="B109" t="s">
        <v>198</v>
      </c>
      <c r="C109" t="s">
        <v>76</v>
      </c>
      <c r="D109" t="s">
        <v>68</v>
      </c>
      <c r="E109" t="s">
        <v>58</v>
      </c>
      <c r="F109" s="63"/>
      <c r="G109" s="63"/>
      <c r="H109" s="63"/>
      <c r="I109" s="63"/>
      <c r="J109" s="63"/>
      <c r="K109" s="63"/>
      <c r="L109" s="63"/>
      <c r="M109" s="63"/>
      <c r="N109" s="63"/>
      <c r="O109" s="63"/>
      <c r="P109" s="63"/>
      <c r="Q109" s="63"/>
      <c r="R109" s="63"/>
      <c r="S109" s="63"/>
      <c r="T109" s="63"/>
      <c r="U109" s="63"/>
    </row>
    <row r="110" spans="1:21" x14ac:dyDescent="0.45">
      <c r="A110" t="s">
        <v>39</v>
      </c>
      <c r="B110" t="s">
        <v>199</v>
      </c>
      <c r="C110" t="s">
        <v>78</v>
      </c>
      <c r="D110" t="s">
        <v>68</v>
      </c>
      <c r="E110" t="s">
        <v>58</v>
      </c>
      <c r="F110" s="63"/>
      <c r="G110" s="63"/>
      <c r="H110" s="63"/>
      <c r="I110" s="63"/>
      <c r="J110" s="63"/>
      <c r="K110" s="63"/>
      <c r="L110" s="63"/>
      <c r="M110" s="63"/>
      <c r="N110" s="63"/>
      <c r="O110" s="63"/>
      <c r="P110" s="63"/>
      <c r="Q110" s="63"/>
      <c r="R110" s="63"/>
      <c r="S110" s="63"/>
      <c r="T110" s="63"/>
      <c r="U110" s="63"/>
    </row>
    <row r="111" spans="1:21" x14ac:dyDescent="0.45">
      <c r="A111" t="s">
        <v>39</v>
      </c>
      <c r="B111" t="s">
        <v>200</v>
      </c>
      <c r="C111" t="s">
        <v>80</v>
      </c>
      <c r="D111" t="s">
        <v>62</v>
      </c>
      <c r="E111" t="s">
        <v>58</v>
      </c>
    </row>
    <row r="112" spans="1:21" x14ac:dyDescent="0.45">
      <c r="A112" t="s">
        <v>39</v>
      </c>
      <c r="B112" t="s">
        <v>201</v>
      </c>
      <c r="C112" t="s">
        <v>82</v>
      </c>
      <c r="D112" t="s">
        <v>62</v>
      </c>
      <c r="E112" t="s">
        <v>58</v>
      </c>
    </row>
    <row r="113" spans="1:21" x14ac:dyDescent="0.45">
      <c r="A113" t="s">
        <v>39</v>
      </c>
      <c r="B113" t="s">
        <v>202</v>
      </c>
      <c r="C113" t="s">
        <v>84</v>
      </c>
      <c r="D113" t="s">
        <v>68</v>
      </c>
      <c r="E113" t="s">
        <v>58</v>
      </c>
      <c r="F113" s="63"/>
      <c r="G113" s="63"/>
      <c r="H113" s="63"/>
      <c r="I113" s="63"/>
      <c r="J113" s="63"/>
      <c r="K113" s="63"/>
      <c r="L113" s="63"/>
      <c r="M113" s="63"/>
      <c r="N113" s="63"/>
      <c r="O113" s="63"/>
      <c r="P113" s="63"/>
      <c r="Q113" s="63"/>
      <c r="R113" s="63"/>
      <c r="S113" s="63"/>
      <c r="T113" s="63"/>
      <c r="U113" s="63"/>
    </row>
    <row r="114" spans="1:21" x14ac:dyDescent="0.45">
      <c r="A114" t="s">
        <v>39</v>
      </c>
      <c r="B114" t="s">
        <v>203</v>
      </c>
      <c r="C114" t="s">
        <v>86</v>
      </c>
      <c r="D114" t="s">
        <v>68</v>
      </c>
      <c r="E114" t="s">
        <v>58</v>
      </c>
      <c r="F114" s="63"/>
      <c r="G114" s="63"/>
      <c r="H114" s="63"/>
      <c r="I114" s="63"/>
      <c r="J114" s="63"/>
      <c r="K114" s="63"/>
      <c r="L114" s="63"/>
      <c r="M114" s="63"/>
      <c r="N114" s="63"/>
      <c r="O114" s="63"/>
      <c r="P114" s="63"/>
      <c r="Q114" s="63"/>
      <c r="R114" s="63"/>
      <c r="S114" s="63"/>
      <c r="T114" s="63"/>
      <c r="U114" s="63"/>
    </row>
    <row r="115" spans="1:21" x14ac:dyDescent="0.45">
      <c r="A115" t="s">
        <v>39</v>
      </c>
      <c r="B115" t="s">
        <v>204</v>
      </c>
      <c r="C115" t="s">
        <v>88</v>
      </c>
      <c r="D115" t="s">
        <v>62</v>
      </c>
      <c r="E115" t="s">
        <v>58</v>
      </c>
    </row>
    <row r="116" spans="1:21" x14ac:dyDescent="0.45">
      <c r="A116" t="s">
        <v>39</v>
      </c>
      <c r="B116" t="s">
        <v>205</v>
      </c>
      <c r="C116" t="s">
        <v>90</v>
      </c>
      <c r="D116" t="s">
        <v>62</v>
      </c>
      <c r="E116" t="s">
        <v>58</v>
      </c>
    </row>
    <row r="117" spans="1:21" x14ac:dyDescent="0.45">
      <c r="A117" t="s">
        <v>39</v>
      </c>
      <c r="B117" t="s">
        <v>206</v>
      </c>
      <c r="C117" t="s">
        <v>92</v>
      </c>
      <c r="D117" t="s">
        <v>68</v>
      </c>
      <c r="E117" t="s">
        <v>58</v>
      </c>
      <c r="F117" s="63"/>
      <c r="G117" s="63"/>
      <c r="H117" s="63"/>
      <c r="I117" s="63"/>
      <c r="J117" s="63"/>
      <c r="K117" s="63"/>
      <c r="L117" s="63"/>
      <c r="M117" s="63"/>
      <c r="N117" s="63"/>
      <c r="O117" s="63"/>
      <c r="P117" s="63"/>
      <c r="Q117" s="63"/>
      <c r="R117" s="63"/>
      <c r="S117" s="63"/>
      <c r="T117" s="63"/>
      <c r="U117" s="63"/>
    </row>
    <row r="118" spans="1:21" x14ac:dyDescent="0.45">
      <c r="A118" t="s">
        <v>39</v>
      </c>
      <c r="B118" t="s">
        <v>207</v>
      </c>
      <c r="C118" t="s">
        <v>94</v>
      </c>
      <c r="D118" t="s">
        <v>68</v>
      </c>
      <c r="E118" t="s">
        <v>58</v>
      </c>
      <c r="F118" s="63"/>
      <c r="G118" s="63"/>
      <c r="H118" s="63"/>
      <c r="I118" s="63"/>
      <c r="J118" s="63"/>
      <c r="K118" s="63"/>
      <c r="L118" s="63"/>
      <c r="M118" s="63"/>
      <c r="N118" s="63"/>
      <c r="O118" s="63"/>
      <c r="P118" s="63"/>
      <c r="Q118" s="63"/>
      <c r="R118" s="63"/>
      <c r="S118" s="63"/>
      <c r="T118" s="63"/>
      <c r="U118" s="63"/>
    </row>
    <row r="119" spans="1:21" x14ac:dyDescent="0.45">
      <c r="A119" t="s">
        <v>39</v>
      </c>
      <c r="B119" t="s">
        <v>208</v>
      </c>
      <c r="C119" t="s">
        <v>96</v>
      </c>
      <c r="D119" t="s">
        <v>62</v>
      </c>
      <c r="E119" t="s">
        <v>58</v>
      </c>
    </row>
    <row r="120" spans="1:21" x14ac:dyDescent="0.45">
      <c r="A120" t="s">
        <v>39</v>
      </c>
      <c r="B120" t="s">
        <v>209</v>
      </c>
      <c r="C120" t="s">
        <v>98</v>
      </c>
      <c r="D120" t="s">
        <v>62</v>
      </c>
      <c r="E120" t="s">
        <v>58</v>
      </c>
    </row>
    <row r="121" spans="1:21" x14ac:dyDescent="0.45">
      <c r="A121" t="s">
        <v>39</v>
      </c>
      <c r="B121" t="s">
        <v>210</v>
      </c>
      <c r="C121" t="s">
        <v>100</v>
      </c>
      <c r="D121" t="s">
        <v>68</v>
      </c>
      <c r="E121" t="s">
        <v>58</v>
      </c>
      <c r="F121" s="63"/>
      <c r="G121" s="63"/>
      <c r="H121" s="63"/>
      <c r="I121" s="63"/>
      <c r="J121" s="63"/>
      <c r="K121" s="63"/>
      <c r="L121" s="63"/>
      <c r="M121" s="63"/>
      <c r="N121" s="63"/>
      <c r="O121" s="63"/>
      <c r="P121" s="63"/>
      <c r="Q121" s="63"/>
      <c r="R121" s="63"/>
      <c r="S121" s="63"/>
      <c r="T121" s="63"/>
      <c r="U121" s="63"/>
    </row>
    <row r="122" spans="1:21" x14ac:dyDescent="0.45">
      <c r="A122" t="s">
        <v>39</v>
      </c>
      <c r="B122" t="s">
        <v>211</v>
      </c>
      <c r="C122" t="s">
        <v>102</v>
      </c>
      <c r="D122" t="s">
        <v>68</v>
      </c>
      <c r="E122" t="s">
        <v>58</v>
      </c>
      <c r="F122" s="63"/>
      <c r="G122" s="63"/>
      <c r="H122" s="63"/>
      <c r="I122" s="63"/>
      <c r="J122" s="63"/>
      <c r="K122" s="63"/>
      <c r="L122" s="63"/>
      <c r="M122" s="63"/>
      <c r="N122" s="63"/>
      <c r="O122" s="63"/>
      <c r="P122" s="63"/>
      <c r="Q122" s="63"/>
      <c r="R122" s="63"/>
      <c r="S122" s="63"/>
      <c r="T122" s="63"/>
      <c r="U122" s="63"/>
    </row>
    <row r="123" spans="1:21" x14ac:dyDescent="0.45">
      <c r="A123" t="s">
        <v>39</v>
      </c>
      <c r="B123" t="s">
        <v>212</v>
      </c>
      <c r="C123" t="s">
        <v>104</v>
      </c>
      <c r="D123" t="s">
        <v>62</v>
      </c>
      <c r="E123" t="s">
        <v>58</v>
      </c>
    </row>
    <row r="124" spans="1:21" x14ac:dyDescent="0.45">
      <c r="A124" t="s">
        <v>39</v>
      </c>
      <c r="B124" t="s">
        <v>213</v>
      </c>
      <c r="C124" t="s">
        <v>106</v>
      </c>
      <c r="D124" t="s">
        <v>62</v>
      </c>
      <c r="E124" t="s">
        <v>58</v>
      </c>
    </row>
    <row r="125" spans="1:21" x14ac:dyDescent="0.45">
      <c r="A125" t="s">
        <v>39</v>
      </c>
      <c r="B125" t="s">
        <v>214</v>
      </c>
      <c r="C125" t="s">
        <v>108</v>
      </c>
      <c r="D125" t="s">
        <v>68</v>
      </c>
      <c r="E125" t="s">
        <v>58</v>
      </c>
      <c r="F125" s="63"/>
      <c r="G125" s="63"/>
      <c r="H125" s="63"/>
      <c r="I125" s="63"/>
      <c r="J125" s="63"/>
      <c r="K125" s="63"/>
      <c r="L125" s="63"/>
      <c r="M125" s="63"/>
      <c r="N125" s="63"/>
      <c r="O125" s="63"/>
      <c r="P125" s="63"/>
      <c r="Q125" s="63"/>
      <c r="R125" s="63"/>
      <c r="S125" s="63"/>
      <c r="T125" s="63"/>
      <c r="U125" s="63"/>
    </row>
    <row r="126" spans="1:21" x14ac:dyDescent="0.45">
      <c r="A126" t="s">
        <v>39</v>
      </c>
      <c r="B126" t="s">
        <v>215</v>
      </c>
      <c r="C126" t="s">
        <v>110</v>
      </c>
      <c r="D126" t="s">
        <v>68</v>
      </c>
      <c r="E126" t="s">
        <v>58</v>
      </c>
      <c r="F126" s="63"/>
      <c r="G126" s="63"/>
      <c r="H126" s="63"/>
      <c r="I126" s="63"/>
      <c r="J126" s="63"/>
      <c r="K126" s="63"/>
      <c r="L126" s="63"/>
      <c r="M126" s="63"/>
      <c r="N126" s="63"/>
      <c r="O126" s="63"/>
      <c r="P126" s="63"/>
      <c r="Q126" s="63"/>
      <c r="R126" s="63"/>
      <c r="S126" s="63"/>
      <c r="T126" s="63"/>
      <c r="U126" s="63"/>
    </row>
    <row r="127" spans="1:21" x14ac:dyDescent="0.45">
      <c r="A127" t="s">
        <v>39</v>
      </c>
      <c r="B127" t="s">
        <v>216</v>
      </c>
      <c r="C127" t="s">
        <v>112</v>
      </c>
      <c r="D127" t="s">
        <v>62</v>
      </c>
      <c r="E127" t="s">
        <v>58</v>
      </c>
    </row>
    <row r="128" spans="1:21" x14ac:dyDescent="0.45">
      <c r="A128" t="s">
        <v>39</v>
      </c>
      <c r="B128" t="s">
        <v>217</v>
      </c>
      <c r="C128" t="s">
        <v>114</v>
      </c>
      <c r="D128" t="s">
        <v>62</v>
      </c>
      <c r="E128" t="s">
        <v>58</v>
      </c>
    </row>
    <row r="129" spans="1:21" x14ac:dyDescent="0.45">
      <c r="A129" t="s">
        <v>39</v>
      </c>
      <c r="B129" t="s">
        <v>218</v>
      </c>
      <c r="C129" t="s">
        <v>116</v>
      </c>
      <c r="D129" t="s">
        <v>68</v>
      </c>
      <c r="E129" t="s">
        <v>58</v>
      </c>
      <c r="F129" s="63"/>
      <c r="G129" s="63"/>
      <c r="H129" s="63"/>
      <c r="I129" s="63"/>
      <c r="J129" s="63"/>
      <c r="K129" s="63"/>
      <c r="L129" s="63"/>
      <c r="M129" s="63"/>
      <c r="N129" s="63"/>
      <c r="O129" s="63"/>
      <c r="P129" s="63"/>
      <c r="Q129" s="63"/>
      <c r="R129" s="63"/>
      <c r="S129" s="63"/>
      <c r="T129" s="63"/>
      <c r="U129" s="63"/>
    </row>
    <row r="130" spans="1:21" x14ac:dyDescent="0.45">
      <c r="A130" t="s">
        <v>39</v>
      </c>
      <c r="B130" t="s">
        <v>219</v>
      </c>
      <c r="C130" t="s">
        <v>118</v>
      </c>
      <c r="D130" t="s">
        <v>68</v>
      </c>
      <c r="E130" t="s">
        <v>58</v>
      </c>
      <c r="F130" s="63"/>
      <c r="G130" s="63"/>
      <c r="H130" s="63"/>
      <c r="I130" s="63"/>
      <c r="J130" s="63"/>
      <c r="K130" s="63"/>
      <c r="L130" s="63"/>
      <c r="M130" s="63"/>
      <c r="N130" s="63"/>
      <c r="O130" s="63"/>
      <c r="P130" s="63"/>
      <c r="Q130" s="63"/>
      <c r="R130" s="63"/>
      <c r="S130" s="63"/>
      <c r="T130" s="63"/>
      <c r="U130" s="63"/>
    </row>
    <row r="131" spans="1:21" x14ac:dyDescent="0.45">
      <c r="A131" t="s">
        <v>39</v>
      </c>
      <c r="B131" t="s">
        <v>220</v>
      </c>
      <c r="C131" t="s">
        <v>120</v>
      </c>
      <c r="D131" t="s">
        <v>62</v>
      </c>
      <c r="E131" t="s">
        <v>58</v>
      </c>
    </row>
    <row r="132" spans="1:21" x14ac:dyDescent="0.45">
      <c r="A132" t="s">
        <v>39</v>
      </c>
      <c r="B132" t="s">
        <v>221</v>
      </c>
      <c r="C132" t="s">
        <v>122</v>
      </c>
      <c r="D132" t="s">
        <v>62</v>
      </c>
      <c r="E132" t="s">
        <v>58</v>
      </c>
    </row>
    <row r="133" spans="1:21" x14ac:dyDescent="0.45">
      <c r="A133" t="s">
        <v>39</v>
      </c>
      <c r="B133" t="s">
        <v>222</v>
      </c>
      <c r="C133" t="s">
        <v>124</v>
      </c>
      <c r="D133" t="s">
        <v>68</v>
      </c>
      <c r="E133" t="s">
        <v>58</v>
      </c>
      <c r="F133" s="63"/>
      <c r="G133" s="63"/>
      <c r="H133" s="63"/>
      <c r="I133" s="63"/>
      <c r="J133" s="63"/>
      <c r="K133" s="63"/>
      <c r="L133" s="63"/>
      <c r="M133" s="63"/>
      <c r="N133" s="63"/>
      <c r="O133" s="63"/>
      <c r="P133" s="63"/>
      <c r="Q133" s="63"/>
      <c r="R133" s="63"/>
      <c r="S133" s="63"/>
      <c r="T133" s="63"/>
      <c r="U133" s="63"/>
    </row>
    <row r="134" spans="1:21" x14ac:dyDescent="0.45">
      <c r="A134" t="s">
        <v>39</v>
      </c>
      <c r="B134" t="s">
        <v>223</v>
      </c>
      <c r="C134" t="s">
        <v>126</v>
      </c>
      <c r="D134" t="s">
        <v>68</v>
      </c>
      <c r="E134" t="s">
        <v>58</v>
      </c>
      <c r="F134" s="63"/>
      <c r="G134" s="63"/>
      <c r="H134" s="63"/>
      <c r="I134" s="63"/>
      <c r="J134" s="63"/>
      <c r="K134" s="63"/>
      <c r="L134" s="63"/>
      <c r="M134" s="63"/>
      <c r="N134" s="63"/>
      <c r="O134" s="63"/>
      <c r="P134" s="63"/>
      <c r="Q134" s="63"/>
      <c r="R134" s="63"/>
      <c r="S134" s="63"/>
      <c r="T134" s="63"/>
      <c r="U134" s="63"/>
    </row>
    <row r="135" spans="1:21" x14ac:dyDescent="0.45">
      <c r="A135" t="s">
        <v>39</v>
      </c>
      <c r="B135" t="s">
        <v>224</v>
      </c>
      <c r="C135" t="s">
        <v>61</v>
      </c>
      <c r="D135" t="s">
        <v>62</v>
      </c>
      <c r="E135" t="s">
        <v>58</v>
      </c>
    </row>
    <row r="136" spans="1:21" x14ac:dyDescent="0.45">
      <c r="A136" t="s">
        <v>39</v>
      </c>
      <c r="B136" t="s">
        <v>225</v>
      </c>
      <c r="C136" t="s">
        <v>64</v>
      </c>
      <c r="D136" t="s">
        <v>62</v>
      </c>
      <c r="E136" t="s">
        <v>58</v>
      </c>
    </row>
    <row r="137" spans="1:21" x14ac:dyDescent="0.45">
      <c r="A137" t="s">
        <v>39</v>
      </c>
      <c r="B137" t="s">
        <v>226</v>
      </c>
      <c r="C137" t="s">
        <v>67</v>
      </c>
      <c r="D137" t="s">
        <v>68</v>
      </c>
      <c r="E137" t="s">
        <v>58</v>
      </c>
      <c r="F137" s="63"/>
      <c r="G137" s="63"/>
      <c r="H137" s="63"/>
      <c r="I137" s="63"/>
      <c r="J137" s="63"/>
      <c r="K137" s="63"/>
      <c r="L137" s="63"/>
      <c r="M137" s="63"/>
      <c r="N137" s="63"/>
      <c r="O137" s="63"/>
      <c r="P137" s="63"/>
      <c r="Q137" s="63"/>
      <c r="R137" s="63"/>
      <c r="S137" s="63"/>
      <c r="T137" s="63"/>
      <c r="U137" s="63"/>
    </row>
    <row r="138" spans="1:21" x14ac:dyDescent="0.45">
      <c r="A138" t="s">
        <v>39</v>
      </c>
      <c r="B138" t="s">
        <v>227</v>
      </c>
      <c r="C138" t="s">
        <v>70</v>
      </c>
      <c r="D138" t="s">
        <v>68</v>
      </c>
      <c r="E138" t="s">
        <v>58</v>
      </c>
      <c r="F138" s="63"/>
      <c r="G138" s="63"/>
      <c r="H138" s="63"/>
      <c r="I138" s="63"/>
      <c r="J138" s="63"/>
      <c r="K138" s="63"/>
      <c r="L138" s="63"/>
      <c r="M138" s="63"/>
      <c r="N138" s="63"/>
      <c r="O138" s="63"/>
      <c r="P138" s="63"/>
      <c r="Q138" s="63"/>
      <c r="R138" s="63"/>
      <c r="S138" s="63"/>
      <c r="T138" s="63"/>
      <c r="U138" s="63"/>
    </row>
    <row r="139" spans="1:21" x14ac:dyDescent="0.45">
      <c r="A139" t="s">
        <v>39</v>
      </c>
      <c r="B139" t="s">
        <v>228</v>
      </c>
      <c r="C139" t="s">
        <v>72</v>
      </c>
      <c r="D139" t="s">
        <v>62</v>
      </c>
      <c r="E139" t="s">
        <v>58</v>
      </c>
    </row>
    <row r="140" spans="1:21" x14ac:dyDescent="0.45">
      <c r="A140" t="s">
        <v>39</v>
      </c>
      <c r="B140" t="s">
        <v>229</v>
      </c>
      <c r="C140" t="s">
        <v>74</v>
      </c>
      <c r="D140" t="s">
        <v>62</v>
      </c>
      <c r="E140" t="s">
        <v>58</v>
      </c>
    </row>
    <row r="141" spans="1:21" x14ac:dyDescent="0.45">
      <c r="A141" t="s">
        <v>39</v>
      </c>
      <c r="B141" t="s">
        <v>230</v>
      </c>
      <c r="C141" t="s">
        <v>76</v>
      </c>
      <c r="D141" t="s">
        <v>68</v>
      </c>
      <c r="E141" t="s">
        <v>58</v>
      </c>
      <c r="F141" s="63"/>
      <c r="G141" s="63"/>
      <c r="H141" s="63"/>
      <c r="I141" s="63"/>
      <c r="J141" s="63"/>
      <c r="K141" s="63"/>
      <c r="L141" s="63"/>
      <c r="M141" s="63"/>
      <c r="N141" s="63"/>
      <c r="O141" s="63"/>
      <c r="P141" s="63"/>
      <c r="Q141" s="63"/>
      <c r="R141" s="63"/>
      <c r="S141" s="63"/>
      <c r="T141" s="63"/>
      <c r="U141" s="63"/>
    </row>
    <row r="142" spans="1:21" x14ac:dyDescent="0.45">
      <c r="A142" t="s">
        <v>39</v>
      </c>
      <c r="B142" t="s">
        <v>231</v>
      </c>
      <c r="C142" t="s">
        <v>78</v>
      </c>
      <c r="D142" t="s">
        <v>68</v>
      </c>
      <c r="E142" t="s">
        <v>58</v>
      </c>
      <c r="F142" s="63"/>
      <c r="G142" s="63"/>
      <c r="H142" s="63"/>
      <c r="I142" s="63"/>
      <c r="J142" s="63"/>
      <c r="K142" s="63"/>
      <c r="L142" s="63"/>
      <c r="M142" s="63"/>
      <c r="N142" s="63"/>
      <c r="O142" s="63"/>
      <c r="P142" s="63"/>
      <c r="Q142" s="63"/>
      <c r="R142" s="63"/>
      <c r="S142" s="63"/>
      <c r="T142" s="63"/>
      <c r="U142" s="63"/>
    </row>
    <row r="143" spans="1:21" x14ac:dyDescent="0.45">
      <c r="A143" t="s">
        <v>39</v>
      </c>
      <c r="B143" t="s">
        <v>232</v>
      </c>
      <c r="C143" t="s">
        <v>80</v>
      </c>
      <c r="D143" t="s">
        <v>62</v>
      </c>
      <c r="E143" t="s">
        <v>58</v>
      </c>
    </row>
    <row r="144" spans="1:21" x14ac:dyDescent="0.45">
      <c r="A144" t="s">
        <v>39</v>
      </c>
      <c r="B144" t="s">
        <v>233</v>
      </c>
      <c r="C144" t="s">
        <v>82</v>
      </c>
      <c r="D144" t="s">
        <v>62</v>
      </c>
      <c r="E144" t="s">
        <v>58</v>
      </c>
    </row>
    <row r="145" spans="1:21" x14ac:dyDescent="0.45">
      <c r="A145" t="s">
        <v>39</v>
      </c>
      <c r="B145" t="s">
        <v>234</v>
      </c>
      <c r="C145" t="s">
        <v>84</v>
      </c>
      <c r="D145" t="s">
        <v>68</v>
      </c>
      <c r="E145" t="s">
        <v>58</v>
      </c>
      <c r="F145" s="63"/>
      <c r="G145" s="63"/>
      <c r="H145" s="63"/>
      <c r="I145" s="63"/>
      <c r="J145" s="63"/>
      <c r="K145" s="63"/>
      <c r="L145" s="63"/>
      <c r="M145" s="63"/>
      <c r="N145" s="63"/>
      <c r="O145" s="63"/>
      <c r="P145" s="63"/>
      <c r="Q145" s="63"/>
      <c r="R145" s="63"/>
      <c r="S145" s="63"/>
      <c r="T145" s="63"/>
      <c r="U145" s="63"/>
    </row>
    <row r="146" spans="1:21" x14ac:dyDescent="0.45">
      <c r="A146" t="s">
        <v>39</v>
      </c>
      <c r="B146" t="s">
        <v>235</v>
      </c>
      <c r="C146" t="s">
        <v>86</v>
      </c>
      <c r="D146" t="s">
        <v>68</v>
      </c>
      <c r="E146" t="s">
        <v>58</v>
      </c>
      <c r="F146" s="63"/>
      <c r="G146" s="63"/>
      <c r="H146" s="63"/>
      <c r="I146" s="63"/>
      <c r="J146" s="63"/>
      <c r="K146" s="63"/>
      <c r="L146" s="63"/>
      <c r="M146" s="63"/>
      <c r="N146" s="63"/>
      <c r="O146" s="63"/>
      <c r="P146" s="63"/>
      <c r="Q146" s="63"/>
      <c r="R146" s="63"/>
      <c r="S146" s="63"/>
      <c r="T146" s="63"/>
      <c r="U146" s="63"/>
    </row>
    <row r="147" spans="1:21" x14ac:dyDescent="0.45">
      <c r="A147" t="s">
        <v>39</v>
      </c>
      <c r="B147" t="s">
        <v>236</v>
      </c>
      <c r="C147" t="s">
        <v>88</v>
      </c>
      <c r="D147" t="s">
        <v>62</v>
      </c>
      <c r="E147" t="s">
        <v>58</v>
      </c>
    </row>
    <row r="148" spans="1:21" x14ac:dyDescent="0.45">
      <c r="A148" t="s">
        <v>39</v>
      </c>
      <c r="B148" t="s">
        <v>237</v>
      </c>
      <c r="C148" t="s">
        <v>90</v>
      </c>
      <c r="D148" t="s">
        <v>62</v>
      </c>
      <c r="E148" t="s">
        <v>58</v>
      </c>
    </row>
    <row r="149" spans="1:21" x14ac:dyDescent="0.45">
      <c r="A149" t="s">
        <v>39</v>
      </c>
      <c r="B149" t="s">
        <v>238</v>
      </c>
      <c r="C149" t="s">
        <v>92</v>
      </c>
      <c r="D149" t="s">
        <v>68</v>
      </c>
      <c r="E149" t="s">
        <v>58</v>
      </c>
      <c r="F149" s="63"/>
      <c r="G149" s="63"/>
      <c r="H149" s="63"/>
      <c r="I149" s="63"/>
      <c r="J149" s="63"/>
      <c r="K149" s="63"/>
      <c r="L149" s="63"/>
      <c r="M149" s="63"/>
      <c r="N149" s="63"/>
      <c r="O149" s="63"/>
      <c r="P149" s="63"/>
      <c r="Q149" s="63"/>
      <c r="R149" s="63"/>
      <c r="S149" s="63"/>
      <c r="T149" s="63"/>
      <c r="U149" s="63"/>
    </row>
    <row r="150" spans="1:21" x14ac:dyDescent="0.45">
      <c r="A150" t="s">
        <v>39</v>
      </c>
      <c r="B150" t="s">
        <v>239</v>
      </c>
      <c r="C150" t="s">
        <v>94</v>
      </c>
      <c r="D150" t="s">
        <v>68</v>
      </c>
      <c r="E150" t="s">
        <v>58</v>
      </c>
      <c r="F150" s="63"/>
      <c r="G150" s="63"/>
      <c r="H150" s="63"/>
      <c r="I150" s="63"/>
      <c r="J150" s="63"/>
      <c r="K150" s="63"/>
      <c r="L150" s="63"/>
      <c r="M150" s="63"/>
      <c r="N150" s="63"/>
      <c r="O150" s="63"/>
      <c r="P150" s="63"/>
      <c r="Q150" s="63"/>
      <c r="R150" s="63"/>
      <c r="S150" s="63"/>
      <c r="T150" s="63"/>
      <c r="U150" s="63"/>
    </row>
    <row r="151" spans="1:21" x14ac:dyDescent="0.45">
      <c r="A151" t="s">
        <v>39</v>
      </c>
      <c r="B151" t="s">
        <v>240</v>
      </c>
      <c r="C151" t="s">
        <v>96</v>
      </c>
      <c r="D151" t="s">
        <v>62</v>
      </c>
      <c r="E151" t="s">
        <v>58</v>
      </c>
    </row>
    <row r="152" spans="1:21" x14ac:dyDescent="0.45">
      <c r="A152" t="s">
        <v>39</v>
      </c>
      <c r="B152" t="s">
        <v>241</v>
      </c>
      <c r="C152" t="s">
        <v>98</v>
      </c>
      <c r="D152" t="s">
        <v>62</v>
      </c>
      <c r="E152" t="s">
        <v>58</v>
      </c>
    </row>
    <row r="153" spans="1:21" x14ac:dyDescent="0.45">
      <c r="A153" t="s">
        <v>39</v>
      </c>
      <c r="B153" t="s">
        <v>242</v>
      </c>
      <c r="C153" t="s">
        <v>100</v>
      </c>
      <c r="D153" t="s">
        <v>68</v>
      </c>
      <c r="E153" t="s">
        <v>58</v>
      </c>
      <c r="F153" s="63"/>
      <c r="G153" s="63"/>
      <c r="H153" s="63"/>
      <c r="I153" s="63"/>
      <c r="J153" s="63"/>
      <c r="K153" s="63"/>
      <c r="L153" s="63"/>
      <c r="M153" s="63"/>
      <c r="N153" s="63"/>
      <c r="O153" s="63"/>
      <c r="P153" s="63"/>
      <c r="Q153" s="63"/>
      <c r="R153" s="63"/>
      <c r="S153" s="63"/>
      <c r="T153" s="63"/>
      <c r="U153" s="63"/>
    </row>
    <row r="154" spans="1:21" x14ac:dyDescent="0.45">
      <c r="A154" t="s">
        <v>39</v>
      </c>
      <c r="B154" t="s">
        <v>243</v>
      </c>
      <c r="C154" t="s">
        <v>102</v>
      </c>
      <c r="D154" t="s">
        <v>68</v>
      </c>
      <c r="E154" t="s">
        <v>58</v>
      </c>
      <c r="F154" s="63"/>
      <c r="G154" s="63"/>
      <c r="H154" s="63"/>
      <c r="I154" s="63"/>
      <c r="J154" s="63"/>
      <c r="K154" s="63"/>
      <c r="L154" s="63"/>
      <c r="M154" s="63"/>
      <c r="N154" s="63"/>
      <c r="O154" s="63"/>
      <c r="P154" s="63"/>
      <c r="Q154" s="63"/>
      <c r="R154" s="63"/>
      <c r="S154" s="63"/>
      <c r="T154" s="63"/>
      <c r="U154" s="63"/>
    </row>
    <row r="155" spans="1:21" x14ac:dyDescent="0.45">
      <c r="A155" t="s">
        <v>39</v>
      </c>
      <c r="B155" t="s">
        <v>244</v>
      </c>
      <c r="C155" t="s">
        <v>104</v>
      </c>
      <c r="D155" t="s">
        <v>62</v>
      </c>
      <c r="E155" t="s">
        <v>58</v>
      </c>
    </row>
    <row r="156" spans="1:21" x14ac:dyDescent="0.45">
      <c r="A156" t="s">
        <v>39</v>
      </c>
      <c r="B156" t="s">
        <v>245</v>
      </c>
      <c r="C156" t="s">
        <v>106</v>
      </c>
      <c r="D156" t="s">
        <v>62</v>
      </c>
      <c r="E156" t="s">
        <v>58</v>
      </c>
    </row>
    <row r="157" spans="1:21" x14ac:dyDescent="0.45">
      <c r="A157" t="s">
        <v>39</v>
      </c>
      <c r="B157" t="s">
        <v>246</v>
      </c>
      <c r="C157" t="s">
        <v>108</v>
      </c>
      <c r="D157" t="s">
        <v>68</v>
      </c>
      <c r="E157" t="s">
        <v>58</v>
      </c>
      <c r="F157" s="63"/>
      <c r="G157" s="63"/>
      <c r="H157" s="63"/>
      <c r="I157" s="63"/>
      <c r="J157" s="63"/>
      <c r="K157" s="63"/>
      <c r="L157" s="63"/>
      <c r="M157" s="63"/>
      <c r="N157" s="63"/>
      <c r="O157" s="63"/>
      <c r="P157" s="63"/>
      <c r="Q157" s="63"/>
      <c r="R157" s="63"/>
      <c r="S157" s="63"/>
      <c r="T157" s="63"/>
      <c r="U157" s="63"/>
    </row>
    <row r="158" spans="1:21" x14ac:dyDescent="0.45">
      <c r="A158" t="s">
        <v>39</v>
      </c>
      <c r="B158" t="s">
        <v>247</v>
      </c>
      <c r="C158" t="s">
        <v>110</v>
      </c>
      <c r="D158" t="s">
        <v>68</v>
      </c>
      <c r="E158" t="s">
        <v>58</v>
      </c>
      <c r="F158" s="63"/>
      <c r="G158" s="63"/>
      <c r="H158" s="63"/>
      <c r="I158" s="63"/>
      <c r="J158" s="63"/>
      <c r="K158" s="63"/>
      <c r="L158" s="63"/>
      <c r="M158" s="63"/>
      <c r="N158" s="63"/>
      <c r="O158" s="63"/>
      <c r="P158" s="63"/>
      <c r="Q158" s="63"/>
      <c r="R158" s="63"/>
      <c r="S158" s="63"/>
      <c r="T158" s="63"/>
      <c r="U158" s="63"/>
    </row>
    <row r="159" spans="1:21" x14ac:dyDescent="0.45">
      <c r="A159" t="s">
        <v>39</v>
      </c>
      <c r="B159" t="s">
        <v>248</v>
      </c>
      <c r="C159" t="s">
        <v>112</v>
      </c>
      <c r="D159" t="s">
        <v>62</v>
      </c>
      <c r="E159" t="s">
        <v>58</v>
      </c>
    </row>
    <row r="160" spans="1:21" x14ac:dyDescent="0.45">
      <c r="A160" t="s">
        <v>39</v>
      </c>
      <c r="B160" t="s">
        <v>249</v>
      </c>
      <c r="C160" t="s">
        <v>114</v>
      </c>
      <c r="D160" t="s">
        <v>62</v>
      </c>
      <c r="E160" t="s">
        <v>58</v>
      </c>
    </row>
    <row r="161" spans="1:21" x14ac:dyDescent="0.45">
      <c r="A161" t="s">
        <v>39</v>
      </c>
      <c r="B161" t="s">
        <v>250</v>
      </c>
      <c r="C161" t="s">
        <v>116</v>
      </c>
      <c r="D161" t="s">
        <v>68</v>
      </c>
      <c r="E161" t="s">
        <v>58</v>
      </c>
      <c r="F161" s="63"/>
      <c r="G161" s="63"/>
      <c r="H161" s="63"/>
      <c r="I161" s="63"/>
      <c r="J161" s="63"/>
      <c r="K161" s="63"/>
      <c r="L161" s="63"/>
      <c r="M161" s="63"/>
      <c r="N161" s="63"/>
      <c r="O161" s="63"/>
      <c r="P161" s="63"/>
      <c r="Q161" s="63"/>
      <c r="R161" s="63"/>
      <c r="S161" s="63"/>
      <c r="T161" s="63"/>
      <c r="U161" s="63"/>
    </row>
    <row r="162" spans="1:21" x14ac:dyDescent="0.45">
      <c r="A162" t="s">
        <v>39</v>
      </c>
      <c r="B162" t="s">
        <v>251</v>
      </c>
      <c r="C162" t="s">
        <v>118</v>
      </c>
      <c r="D162" t="s">
        <v>68</v>
      </c>
      <c r="E162" t="s">
        <v>58</v>
      </c>
      <c r="F162" s="63"/>
      <c r="G162" s="63"/>
      <c r="H162" s="63"/>
      <c r="I162" s="63"/>
      <c r="J162" s="63"/>
      <c r="K162" s="63"/>
      <c r="L162" s="63"/>
      <c r="M162" s="63"/>
      <c r="N162" s="63"/>
      <c r="O162" s="63"/>
      <c r="P162" s="63"/>
      <c r="Q162" s="63"/>
      <c r="R162" s="63"/>
      <c r="S162" s="63"/>
      <c r="T162" s="63"/>
      <c r="U162" s="63"/>
    </row>
    <row r="163" spans="1:21" x14ac:dyDescent="0.45">
      <c r="A163" t="s">
        <v>39</v>
      </c>
      <c r="B163" t="s">
        <v>252</v>
      </c>
      <c r="C163" t="s">
        <v>120</v>
      </c>
      <c r="D163" t="s">
        <v>62</v>
      </c>
      <c r="E163" t="s">
        <v>58</v>
      </c>
    </row>
    <row r="164" spans="1:21" x14ac:dyDescent="0.45">
      <c r="A164" t="s">
        <v>39</v>
      </c>
      <c r="B164" t="s">
        <v>253</v>
      </c>
      <c r="C164" t="s">
        <v>122</v>
      </c>
      <c r="D164" t="s">
        <v>62</v>
      </c>
      <c r="E164" t="s">
        <v>58</v>
      </c>
    </row>
    <row r="165" spans="1:21" x14ac:dyDescent="0.45">
      <c r="A165" t="s">
        <v>39</v>
      </c>
      <c r="B165" t="s">
        <v>254</v>
      </c>
      <c r="C165" t="s">
        <v>124</v>
      </c>
      <c r="D165" t="s">
        <v>68</v>
      </c>
      <c r="E165" t="s">
        <v>58</v>
      </c>
      <c r="F165" s="63"/>
      <c r="G165" s="63"/>
      <c r="H165" s="63"/>
      <c r="I165" s="63"/>
      <c r="J165" s="63"/>
      <c r="K165" s="63"/>
      <c r="L165" s="63"/>
      <c r="M165" s="63"/>
      <c r="N165" s="63"/>
      <c r="O165" s="63"/>
      <c r="P165" s="63"/>
      <c r="Q165" s="63"/>
      <c r="R165" s="63"/>
      <c r="S165" s="63"/>
      <c r="T165" s="63"/>
      <c r="U165" s="63"/>
    </row>
    <row r="166" spans="1:21" x14ac:dyDescent="0.45">
      <c r="A166" t="s">
        <v>39</v>
      </c>
      <c r="B166" t="s">
        <v>255</v>
      </c>
      <c r="C166" t="s">
        <v>126</v>
      </c>
      <c r="D166" t="s">
        <v>68</v>
      </c>
      <c r="E166" t="s">
        <v>58</v>
      </c>
      <c r="F166" s="63"/>
      <c r="G166" s="63"/>
      <c r="H166" s="63"/>
      <c r="I166" s="63"/>
      <c r="J166" s="63"/>
      <c r="K166" s="63"/>
      <c r="L166" s="63"/>
      <c r="M166" s="63"/>
      <c r="N166" s="63"/>
      <c r="O166" s="63"/>
      <c r="P166" s="63"/>
      <c r="Q166" s="63"/>
      <c r="R166" s="63"/>
      <c r="S166" s="63"/>
      <c r="T166" s="63"/>
      <c r="U166" s="63"/>
    </row>
    <row r="167" spans="1:21" x14ac:dyDescent="0.45">
      <c r="A167" t="s">
        <v>39</v>
      </c>
      <c r="B167" t="s">
        <v>256</v>
      </c>
      <c r="C167" t="s">
        <v>61</v>
      </c>
      <c r="D167" t="s">
        <v>62</v>
      </c>
      <c r="E167" t="s">
        <v>58</v>
      </c>
    </row>
    <row r="168" spans="1:21" x14ac:dyDescent="0.45">
      <c r="A168" t="s">
        <v>39</v>
      </c>
      <c r="B168" t="s">
        <v>257</v>
      </c>
      <c r="C168" t="s">
        <v>64</v>
      </c>
      <c r="D168" t="s">
        <v>62</v>
      </c>
      <c r="E168" t="s">
        <v>58</v>
      </c>
    </row>
    <row r="169" spans="1:21" x14ac:dyDescent="0.45">
      <c r="A169" t="s">
        <v>39</v>
      </c>
      <c r="B169" t="s">
        <v>258</v>
      </c>
      <c r="C169" t="s">
        <v>67</v>
      </c>
      <c r="D169" t="s">
        <v>68</v>
      </c>
      <c r="E169" t="s">
        <v>58</v>
      </c>
      <c r="F169" s="63"/>
      <c r="G169" s="63"/>
      <c r="H169" s="63"/>
      <c r="I169" s="63"/>
      <c r="J169" s="63"/>
      <c r="K169" s="63"/>
      <c r="L169" s="63"/>
      <c r="M169" s="63"/>
      <c r="N169" s="63"/>
      <c r="O169" s="63"/>
      <c r="P169" s="63"/>
      <c r="Q169" s="63"/>
      <c r="R169" s="63"/>
      <c r="S169" s="63"/>
      <c r="T169" s="63"/>
      <c r="U169" s="63"/>
    </row>
    <row r="170" spans="1:21" x14ac:dyDescent="0.45">
      <c r="A170" t="s">
        <v>39</v>
      </c>
      <c r="B170" t="s">
        <v>259</v>
      </c>
      <c r="C170" t="s">
        <v>70</v>
      </c>
      <c r="D170" t="s">
        <v>68</v>
      </c>
      <c r="E170" t="s">
        <v>58</v>
      </c>
      <c r="F170" s="63"/>
      <c r="G170" s="63"/>
      <c r="H170" s="63"/>
      <c r="I170" s="63"/>
      <c r="J170" s="63"/>
      <c r="K170" s="63"/>
      <c r="L170" s="63"/>
      <c r="M170" s="63"/>
      <c r="N170" s="63"/>
      <c r="O170" s="63"/>
      <c r="P170" s="63"/>
      <c r="Q170" s="63"/>
      <c r="R170" s="63"/>
      <c r="S170" s="63"/>
      <c r="T170" s="63"/>
      <c r="U170" s="63"/>
    </row>
    <row r="171" spans="1:21" x14ac:dyDescent="0.45">
      <c r="A171" t="s">
        <v>39</v>
      </c>
      <c r="B171" t="s">
        <v>260</v>
      </c>
      <c r="C171" t="s">
        <v>72</v>
      </c>
      <c r="D171" t="s">
        <v>62</v>
      </c>
      <c r="E171" t="s">
        <v>58</v>
      </c>
    </row>
    <row r="172" spans="1:21" x14ac:dyDescent="0.45">
      <c r="A172" t="s">
        <v>39</v>
      </c>
      <c r="B172" t="s">
        <v>261</v>
      </c>
      <c r="C172" t="s">
        <v>74</v>
      </c>
      <c r="D172" t="s">
        <v>62</v>
      </c>
      <c r="E172" t="s">
        <v>58</v>
      </c>
    </row>
    <row r="173" spans="1:21" x14ac:dyDescent="0.45">
      <c r="A173" t="s">
        <v>39</v>
      </c>
      <c r="B173" t="s">
        <v>262</v>
      </c>
      <c r="C173" t="s">
        <v>76</v>
      </c>
      <c r="D173" t="s">
        <v>68</v>
      </c>
      <c r="E173" t="s">
        <v>58</v>
      </c>
      <c r="F173" s="63"/>
      <c r="G173" s="63"/>
      <c r="H173" s="63"/>
      <c r="I173" s="63"/>
      <c r="J173" s="63"/>
      <c r="K173" s="63"/>
      <c r="L173" s="63"/>
      <c r="M173" s="63"/>
      <c r="N173" s="63"/>
      <c r="O173" s="63"/>
      <c r="P173" s="63"/>
      <c r="Q173" s="63"/>
      <c r="R173" s="63"/>
      <c r="S173" s="63"/>
      <c r="T173" s="63"/>
      <c r="U173" s="63"/>
    </row>
    <row r="174" spans="1:21" x14ac:dyDescent="0.45">
      <c r="A174" t="s">
        <v>39</v>
      </c>
      <c r="B174" t="s">
        <v>263</v>
      </c>
      <c r="C174" t="s">
        <v>78</v>
      </c>
      <c r="D174" t="s">
        <v>68</v>
      </c>
      <c r="E174" t="s">
        <v>58</v>
      </c>
      <c r="F174" s="63"/>
      <c r="G174" s="63"/>
      <c r="H174" s="63"/>
      <c r="I174" s="63"/>
      <c r="J174" s="63"/>
      <c r="K174" s="63"/>
      <c r="L174" s="63"/>
      <c r="M174" s="63"/>
      <c r="N174" s="63"/>
      <c r="O174" s="63"/>
      <c r="P174" s="63"/>
      <c r="Q174" s="63"/>
      <c r="R174" s="63"/>
      <c r="S174" s="63"/>
      <c r="T174" s="63"/>
      <c r="U174" s="63"/>
    </row>
    <row r="175" spans="1:21" x14ac:dyDescent="0.45">
      <c r="A175" t="s">
        <v>39</v>
      </c>
      <c r="B175" t="s">
        <v>264</v>
      </c>
      <c r="C175" t="s">
        <v>80</v>
      </c>
      <c r="D175" t="s">
        <v>62</v>
      </c>
      <c r="E175" t="s">
        <v>58</v>
      </c>
    </row>
    <row r="176" spans="1:21" x14ac:dyDescent="0.45">
      <c r="A176" t="s">
        <v>39</v>
      </c>
      <c r="B176" t="s">
        <v>265</v>
      </c>
      <c r="C176" t="s">
        <v>82</v>
      </c>
      <c r="D176" t="s">
        <v>62</v>
      </c>
      <c r="E176" t="s">
        <v>58</v>
      </c>
    </row>
    <row r="177" spans="1:21" x14ac:dyDescent="0.45">
      <c r="A177" t="s">
        <v>39</v>
      </c>
      <c r="B177" t="s">
        <v>266</v>
      </c>
      <c r="C177" t="s">
        <v>84</v>
      </c>
      <c r="D177" t="s">
        <v>68</v>
      </c>
      <c r="E177" t="s">
        <v>58</v>
      </c>
      <c r="F177" s="63"/>
      <c r="G177" s="63"/>
      <c r="H177" s="63"/>
      <c r="I177" s="63"/>
      <c r="J177" s="63"/>
      <c r="K177" s="63"/>
      <c r="L177" s="63"/>
      <c r="M177" s="63"/>
      <c r="N177" s="63"/>
      <c r="O177" s="63"/>
      <c r="P177" s="63"/>
      <c r="Q177" s="63"/>
      <c r="R177" s="63"/>
      <c r="S177" s="63"/>
      <c r="T177" s="63"/>
      <c r="U177" s="63"/>
    </row>
    <row r="178" spans="1:21" x14ac:dyDescent="0.45">
      <c r="A178" t="s">
        <v>39</v>
      </c>
      <c r="B178" t="s">
        <v>267</v>
      </c>
      <c r="C178" t="s">
        <v>86</v>
      </c>
      <c r="D178" t="s">
        <v>68</v>
      </c>
      <c r="E178" t="s">
        <v>58</v>
      </c>
      <c r="F178" s="63"/>
      <c r="G178" s="63"/>
      <c r="H178" s="63"/>
      <c r="I178" s="63"/>
      <c r="J178" s="63"/>
      <c r="K178" s="63"/>
      <c r="L178" s="63"/>
      <c r="M178" s="63"/>
      <c r="N178" s="63"/>
      <c r="O178" s="63"/>
      <c r="P178" s="63"/>
      <c r="Q178" s="63"/>
      <c r="R178" s="63"/>
      <c r="S178" s="63"/>
      <c r="T178" s="63"/>
      <c r="U178" s="63"/>
    </row>
    <row r="179" spans="1:21" x14ac:dyDescent="0.45">
      <c r="A179" t="s">
        <v>39</v>
      </c>
      <c r="B179" t="s">
        <v>268</v>
      </c>
      <c r="C179" t="s">
        <v>88</v>
      </c>
      <c r="D179" t="s">
        <v>62</v>
      </c>
      <c r="E179" t="s">
        <v>58</v>
      </c>
    </row>
    <row r="180" spans="1:21" x14ac:dyDescent="0.45">
      <c r="A180" t="s">
        <v>39</v>
      </c>
      <c r="B180" t="s">
        <v>269</v>
      </c>
      <c r="C180" t="s">
        <v>90</v>
      </c>
      <c r="D180" t="s">
        <v>62</v>
      </c>
      <c r="E180" t="s">
        <v>58</v>
      </c>
    </row>
    <row r="181" spans="1:21" x14ac:dyDescent="0.45">
      <c r="A181" t="s">
        <v>39</v>
      </c>
      <c r="B181" t="s">
        <v>270</v>
      </c>
      <c r="C181" t="s">
        <v>92</v>
      </c>
      <c r="D181" t="s">
        <v>68</v>
      </c>
      <c r="E181" t="s">
        <v>58</v>
      </c>
      <c r="F181" s="63"/>
      <c r="G181" s="63"/>
      <c r="H181" s="63"/>
      <c r="I181" s="63"/>
      <c r="J181" s="63"/>
      <c r="K181" s="63"/>
      <c r="L181" s="63"/>
      <c r="M181" s="63"/>
      <c r="N181" s="63"/>
      <c r="O181" s="63"/>
      <c r="P181" s="63"/>
      <c r="Q181" s="63"/>
      <c r="R181" s="63"/>
      <c r="S181" s="63"/>
      <c r="T181" s="63"/>
      <c r="U181" s="63"/>
    </row>
    <row r="182" spans="1:21" x14ac:dyDescent="0.45">
      <c r="A182" t="s">
        <v>39</v>
      </c>
      <c r="B182" t="s">
        <v>271</v>
      </c>
      <c r="C182" t="s">
        <v>94</v>
      </c>
      <c r="D182" t="s">
        <v>68</v>
      </c>
      <c r="E182" t="s">
        <v>58</v>
      </c>
      <c r="F182" s="63"/>
      <c r="G182" s="63"/>
      <c r="H182" s="63"/>
      <c r="I182" s="63"/>
      <c r="J182" s="63"/>
      <c r="K182" s="63"/>
      <c r="L182" s="63"/>
      <c r="M182" s="63"/>
      <c r="N182" s="63"/>
      <c r="O182" s="63"/>
      <c r="P182" s="63"/>
      <c r="Q182" s="63"/>
      <c r="R182" s="63"/>
      <c r="S182" s="63"/>
      <c r="T182" s="63"/>
      <c r="U182" s="63"/>
    </row>
    <row r="183" spans="1:21" x14ac:dyDescent="0.45">
      <c r="A183" t="s">
        <v>39</v>
      </c>
      <c r="B183" t="s">
        <v>272</v>
      </c>
      <c r="C183" t="s">
        <v>96</v>
      </c>
      <c r="D183" t="s">
        <v>62</v>
      </c>
      <c r="E183" t="s">
        <v>58</v>
      </c>
    </row>
    <row r="184" spans="1:21" x14ac:dyDescent="0.45">
      <c r="A184" t="s">
        <v>39</v>
      </c>
      <c r="B184" t="s">
        <v>273</v>
      </c>
      <c r="C184" t="s">
        <v>98</v>
      </c>
      <c r="D184" t="s">
        <v>62</v>
      </c>
      <c r="E184" t="s">
        <v>58</v>
      </c>
    </row>
    <row r="185" spans="1:21" x14ac:dyDescent="0.45">
      <c r="A185" t="s">
        <v>39</v>
      </c>
      <c r="B185" t="s">
        <v>274</v>
      </c>
      <c r="C185" t="s">
        <v>100</v>
      </c>
      <c r="D185" t="s">
        <v>68</v>
      </c>
      <c r="E185" t="s">
        <v>58</v>
      </c>
      <c r="F185" s="63"/>
      <c r="G185" s="63"/>
      <c r="H185" s="63"/>
      <c r="I185" s="63"/>
      <c r="J185" s="63"/>
      <c r="K185" s="63"/>
      <c r="L185" s="63"/>
      <c r="M185" s="63"/>
      <c r="N185" s="63"/>
      <c r="O185" s="63"/>
      <c r="P185" s="63"/>
      <c r="Q185" s="63"/>
      <c r="R185" s="63"/>
      <c r="S185" s="63"/>
      <c r="T185" s="63"/>
      <c r="U185" s="63"/>
    </row>
    <row r="186" spans="1:21" x14ac:dyDescent="0.45">
      <c r="A186" t="s">
        <v>39</v>
      </c>
      <c r="B186" t="s">
        <v>275</v>
      </c>
      <c r="C186" t="s">
        <v>102</v>
      </c>
      <c r="D186" t="s">
        <v>68</v>
      </c>
      <c r="E186" t="s">
        <v>58</v>
      </c>
      <c r="F186" s="63"/>
      <c r="G186" s="63"/>
      <c r="H186" s="63"/>
      <c r="I186" s="63"/>
      <c r="J186" s="63"/>
      <c r="K186" s="63"/>
      <c r="L186" s="63"/>
      <c r="M186" s="63"/>
      <c r="N186" s="63"/>
      <c r="O186" s="63"/>
      <c r="P186" s="63"/>
      <c r="Q186" s="63"/>
      <c r="R186" s="63"/>
      <c r="S186" s="63"/>
      <c r="T186" s="63"/>
      <c r="U186" s="63"/>
    </row>
    <row r="187" spans="1:21" x14ac:dyDescent="0.45">
      <c r="A187" t="s">
        <v>39</v>
      </c>
      <c r="B187" t="s">
        <v>276</v>
      </c>
      <c r="C187" t="s">
        <v>104</v>
      </c>
      <c r="D187" t="s">
        <v>62</v>
      </c>
      <c r="E187" t="s">
        <v>58</v>
      </c>
    </row>
    <row r="188" spans="1:21" x14ac:dyDescent="0.45">
      <c r="A188" t="s">
        <v>39</v>
      </c>
      <c r="B188" t="s">
        <v>277</v>
      </c>
      <c r="C188" t="s">
        <v>106</v>
      </c>
      <c r="D188" t="s">
        <v>62</v>
      </c>
      <c r="E188" t="s">
        <v>58</v>
      </c>
    </row>
    <row r="189" spans="1:21" x14ac:dyDescent="0.45">
      <c r="A189" t="s">
        <v>39</v>
      </c>
      <c r="B189" t="s">
        <v>278</v>
      </c>
      <c r="C189" t="s">
        <v>108</v>
      </c>
      <c r="D189" t="s">
        <v>68</v>
      </c>
      <c r="E189" t="s">
        <v>58</v>
      </c>
      <c r="F189" s="63"/>
      <c r="G189" s="63"/>
      <c r="H189" s="63"/>
      <c r="I189" s="63"/>
      <c r="J189" s="63"/>
      <c r="K189" s="63"/>
      <c r="L189" s="63"/>
      <c r="M189" s="63"/>
      <c r="N189" s="63"/>
      <c r="O189" s="63"/>
      <c r="P189" s="63"/>
      <c r="Q189" s="63"/>
      <c r="R189" s="63"/>
      <c r="S189" s="63"/>
      <c r="T189" s="63"/>
      <c r="U189" s="63"/>
    </row>
    <row r="190" spans="1:21" x14ac:dyDescent="0.45">
      <c r="A190" t="s">
        <v>39</v>
      </c>
      <c r="B190" t="s">
        <v>279</v>
      </c>
      <c r="C190" t="s">
        <v>110</v>
      </c>
      <c r="D190" t="s">
        <v>68</v>
      </c>
      <c r="E190" t="s">
        <v>58</v>
      </c>
      <c r="F190" s="63"/>
      <c r="G190" s="63"/>
      <c r="H190" s="63"/>
      <c r="I190" s="63"/>
      <c r="J190" s="63"/>
      <c r="K190" s="63"/>
      <c r="L190" s="63"/>
      <c r="M190" s="63"/>
      <c r="N190" s="63"/>
      <c r="O190" s="63"/>
      <c r="P190" s="63"/>
      <c r="Q190" s="63"/>
      <c r="R190" s="63"/>
      <c r="S190" s="63"/>
      <c r="T190" s="63"/>
      <c r="U190" s="63"/>
    </row>
    <row r="191" spans="1:21" x14ac:dyDescent="0.45">
      <c r="A191" t="s">
        <v>39</v>
      </c>
      <c r="B191" t="s">
        <v>280</v>
      </c>
      <c r="C191" t="s">
        <v>112</v>
      </c>
      <c r="D191" t="s">
        <v>62</v>
      </c>
      <c r="E191" t="s">
        <v>58</v>
      </c>
    </row>
    <row r="192" spans="1:21" x14ac:dyDescent="0.45">
      <c r="A192" t="s">
        <v>39</v>
      </c>
      <c r="B192" t="s">
        <v>281</v>
      </c>
      <c r="C192" t="s">
        <v>114</v>
      </c>
      <c r="D192" t="s">
        <v>62</v>
      </c>
      <c r="E192" t="s">
        <v>58</v>
      </c>
    </row>
    <row r="193" spans="1:21" x14ac:dyDescent="0.45">
      <c r="A193" t="s">
        <v>39</v>
      </c>
      <c r="B193" t="s">
        <v>282</v>
      </c>
      <c r="C193" t="s">
        <v>116</v>
      </c>
      <c r="D193" t="s">
        <v>68</v>
      </c>
      <c r="E193" t="s">
        <v>58</v>
      </c>
      <c r="F193" s="63"/>
      <c r="G193" s="63"/>
      <c r="H193" s="63"/>
      <c r="I193" s="63"/>
      <c r="J193" s="63"/>
      <c r="K193" s="63"/>
      <c r="L193" s="63"/>
      <c r="M193" s="63"/>
      <c r="N193" s="63"/>
      <c r="O193" s="63"/>
      <c r="P193" s="63"/>
      <c r="Q193" s="63"/>
      <c r="R193" s="63"/>
      <c r="S193" s="63"/>
      <c r="T193" s="63"/>
      <c r="U193" s="63"/>
    </row>
    <row r="194" spans="1:21" x14ac:dyDescent="0.45">
      <c r="A194" t="s">
        <v>39</v>
      </c>
      <c r="B194" t="s">
        <v>283</v>
      </c>
      <c r="C194" t="s">
        <v>118</v>
      </c>
      <c r="D194" t="s">
        <v>68</v>
      </c>
      <c r="E194" t="s">
        <v>58</v>
      </c>
      <c r="F194" s="63"/>
      <c r="G194" s="63"/>
      <c r="H194" s="63"/>
      <c r="I194" s="63"/>
      <c r="J194" s="63"/>
      <c r="K194" s="63"/>
      <c r="L194" s="63"/>
      <c r="M194" s="63"/>
      <c r="N194" s="63"/>
      <c r="O194" s="63"/>
      <c r="P194" s="63"/>
      <c r="Q194" s="63"/>
      <c r="R194" s="63"/>
      <c r="S194" s="63"/>
      <c r="T194" s="63"/>
      <c r="U194" s="63"/>
    </row>
    <row r="195" spans="1:21" x14ac:dyDescent="0.45">
      <c r="A195" t="s">
        <v>39</v>
      </c>
      <c r="B195" t="s">
        <v>284</v>
      </c>
      <c r="C195" t="s">
        <v>120</v>
      </c>
      <c r="D195" t="s">
        <v>62</v>
      </c>
      <c r="E195" t="s">
        <v>58</v>
      </c>
    </row>
    <row r="196" spans="1:21" x14ac:dyDescent="0.45">
      <c r="A196" t="s">
        <v>39</v>
      </c>
      <c r="B196" t="s">
        <v>285</v>
      </c>
      <c r="C196" t="s">
        <v>122</v>
      </c>
      <c r="D196" t="s">
        <v>62</v>
      </c>
      <c r="E196" t="s">
        <v>58</v>
      </c>
    </row>
    <row r="197" spans="1:21" x14ac:dyDescent="0.45">
      <c r="A197" t="s">
        <v>39</v>
      </c>
      <c r="B197" t="s">
        <v>286</v>
      </c>
      <c r="C197" t="s">
        <v>124</v>
      </c>
      <c r="D197" t="s">
        <v>68</v>
      </c>
      <c r="E197" t="s">
        <v>58</v>
      </c>
      <c r="F197" s="63"/>
      <c r="G197" s="63"/>
      <c r="H197" s="63"/>
      <c r="I197" s="63"/>
      <c r="J197" s="63"/>
      <c r="K197" s="63"/>
      <c r="L197" s="63"/>
      <c r="M197" s="63"/>
      <c r="N197" s="63"/>
      <c r="O197" s="63"/>
      <c r="P197" s="63"/>
      <c r="Q197" s="63"/>
      <c r="R197" s="63"/>
      <c r="S197" s="63"/>
      <c r="T197" s="63"/>
      <c r="U197" s="63"/>
    </row>
    <row r="198" spans="1:21" x14ac:dyDescent="0.45">
      <c r="A198" t="s">
        <v>39</v>
      </c>
      <c r="B198" t="s">
        <v>287</v>
      </c>
      <c r="C198" t="s">
        <v>126</v>
      </c>
      <c r="D198" t="s">
        <v>68</v>
      </c>
      <c r="E198" t="s">
        <v>58</v>
      </c>
      <c r="F198" s="63"/>
      <c r="G198" s="63"/>
      <c r="H198" s="63"/>
      <c r="I198" s="63"/>
      <c r="J198" s="63"/>
      <c r="K198" s="63"/>
      <c r="L198" s="63"/>
      <c r="M198" s="63"/>
      <c r="N198" s="63"/>
      <c r="O198" s="63"/>
      <c r="P198" s="63"/>
      <c r="Q198" s="63"/>
      <c r="R198" s="63"/>
      <c r="S198" s="63"/>
      <c r="T198" s="63"/>
      <c r="U198" s="63"/>
    </row>
    <row r="199" spans="1:21" x14ac:dyDescent="0.45">
      <c r="A199" t="s">
        <v>39</v>
      </c>
      <c r="B199" t="s">
        <v>288</v>
      </c>
      <c r="C199" t="s">
        <v>289</v>
      </c>
      <c r="D199" t="s">
        <v>68</v>
      </c>
      <c r="E199" t="s">
        <v>58</v>
      </c>
      <c r="F199" s="63"/>
      <c r="G199" s="63"/>
      <c r="H199" s="63"/>
      <c r="I199" s="63"/>
      <c r="J199" s="63"/>
      <c r="K199" s="63"/>
      <c r="L199" s="63"/>
      <c r="M199" s="63"/>
      <c r="N199" s="63">
        <v>14.037000000000001</v>
      </c>
      <c r="O199" s="63">
        <v>16.954000000000001</v>
      </c>
      <c r="P199" s="63">
        <v>15.510999999999999</v>
      </c>
      <c r="Q199" s="63">
        <v>15.444000000000001</v>
      </c>
      <c r="R199" s="63">
        <v>15.179</v>
      </c>
      <c r="S199" s="63">
        <v>18.443999999999999</v>
      </c>
      <c r="T199" s="63">
        <v>15.122</v>
      </c>
      <c r="U199" s="63">
        <v>15.132999999999999</v>
      </c>
    </row>
    <row r="200" spans="1:21" x14ac:dyDescent="0.45">
      <c r="A200" t="s">
        <v>39</v>
      </c>
      <c r="B200" t="s">
        <v>290</v>
      </c>
      <c r="C200" t="s">
        <v>291</v>
      </c>
      <c r="D200" t="s">
        <v>68</v>
      </c>
      <c r="E200" t="s">
        <v>58</v>
      </c>
      <c r="F200" s="63"/>
      <c r="G200" s="63"/>
      <c r="H200" s="63"/>
      <c r="I200" s="63"/>
      <c r="J200" s="63"/>
      <c r="K200" s="63"/>
      <c r="L200" s="63"/>
      <c r="M200" s="63"/>
      <c r="N200" s="63">
        <v>1.109</v>
      </c>
      <c r="O200" s="63">
        <v>1.161</v>
      </c>
      <c r="P200" s="63">
        <v>1.9370000000000001</v>
      </c>
      <c r="Q200" s="63">
        <v>1.27</v>
      </c>
      <c r="R200" s="63">
        <v>1.1739999999999999</v>
      </c>
      <c r="S200" s="63">
        <v>1.129</v>
      </c>
      <c r="T200" s="63">
        <v>1.1399999999999999</v>
      </c>
      <c r="U200" s="63">
        <v>1.1319999999999999</v>
      </c>
    </row>
    <row r="201" spans="1:21" x14ac:dyDescent="0.45">
      <c r="A201" t="s">
        <v>39</v>
      </c>
      <c r="B201" t="s">
        <v>292</v>
      </c>
      <c r="C201" t="s">
        <v>293</v>
      </c>
      <c r="D201" t="s">
        <v>68</v>
      </c>
      <c r="E201" t="s">
        <v>58</v>
      </c>
      <c r="F201" s="63"/>
      <c r="G201" s="63"/>
      <c r="H201" s="63"/>
      <c r="I201" s="63"/>
      <c r="J201" s="63"/>
      <c r="K201" s="63"/>
      <c r="L201" s="63"/>
      <c r="M201" s="63"/>
      <c r="N201" s="63">
        <v>22.137</v>
      </c>
      <c r="O201" s="63">
        <v>27.138999999999999</v>
      </c>
      <c r="P201" s="63">
        <v>25.498000000000001</v>
      </c>
      <c r="Q201" s="63">
        <v>18.812999999999999</v>
      </c>
      <c r="R201" s="63">
        <v>18.739999999999998</v>
      </c>
      <c r="S201" s="63">
        <v>18.097000000000001</v>
      </c>
      <c r="T201" s="63">
        <v>19.593</v>
      </c>
      <c r="U201" s="63">
        <v>18.827000000000002</v>
      </c>
    </row>
    <row r="202" spans="1:21" x14ac:dyDescent="0.45">
      <c r="A202" t="s">
        <v>39</v>
      </c>
      <c r="B202" t="s">
        <v>294</v>
      </c>
      <c r="C202" t="s">
        <v>295</v>
      </c>
      <c r="D202" t="s">
        <v>68</v>
      </c>
      <c r="E202" t="s">
        <v>58</v>
      </c>
      <c r="F202" s="63"/>
      <c r="G202" s="63"/>
      <c r="H202" s="63"/>
      <c r="I202" s="63"/>
      <c r="J202" s="63"/>
      <c r="K202" s="63"/>
      <c r="L202" s="63"/>
      <c r="M202" s="63"/>
      <c r="N202" s="63">
        <v>66.08</v>
      </c>
      <c r="O202" s="63">
        <v>61.88</v>
      </c>
      <c r="P202" s="63">
        <v>63.055</v>
      </c>
      <c r="Q202" s="63">
        <v>55.860999999999997</v>
      </c>
      <c r="R202" s="63">
        <v>54.177</v>
      </c>
      <c r="S202" s="63">
        <v>51.804000000000002</v>
      </c>
      <c r="T202" s="63">
        <v>53.259</v>
      </c>
      <c r="U202" s="63">
        <v>54.46</v>
      </c>
    </row>
    <row r="203" spans="1:21" x14ac:dyDescent="0.45">
      <c r="A203" t="s">
        <v>39</v>
      </c>
      <c r="B203" t="s">
        <v>296</v>
      </c>
      <c r="C203" t="s">
        <v>297</v>
      </c>
      <c r="D203" t="s">
        <v>68</v>
      </c>
      <c r="E203" t="s">
        <v>58</v>
      </c>
      <c r="F203" s="63"/>
      <c r="G203" s="63"/>
      <c r="H203" s="63"/>
      <c r="I203" s="63"/>
      <c r="J203" s="63"/>
      <c r="K203" s="63"/>
      <c r="L203" s="63"/>
      <c r="M203" s="63"/>
      <c r="N203" s="63">
        <v>0</v>
      </c>
      <c r="O203" s="63">
        <v>0</v>
      </c>
      <c r="P203" s="63">
        <v>0</v>
      </c>
      <c r="Q203" s="63">
        <v>0</v>
      </c>
      <c r="R203" s="63">
        <v>0</v>
      </c>
      <c r="S203" s="63">
        <v>0</v>
      </c>
      <c r="T203" s="63">
        <v>0</v>
      </c>
      <c r="U203" s="63">
        <v>0</v>
      </c>
    </row>
    <row r="204" spans="1:21" x14ac:dyDescent="0.45">
      <c r="A204" t="s">
        <v>39</v>
      </c>
      <c r="B204" t="s">
        <v>298</v>
      </c>
      <c r="C204" t="s">
        <v>299</v>
      </c>
      <c r="D204" t="s">
        <v>68</v>
      </c>
      <c r="E204" t="s">
        <v>58</v>
      </c>
      <c r="F204" s="63"/>
      <c r="G204" s="63"/>
      <c r="H204" s="63"/>
      <c r="I204" s="63"/>
      <c r="J204" s="63"/>
      <c r="K204" s="63"/>
      <c r="L204" s="63"/>
      <c r="M204" s="63"/>
      <c r="N204" s="63">
        <v>0</v>
      </c>
      <c r="O204" s="63">
        <v>0</v>
      </c>
      <c r="P204" s="63">
        <v>0</v>
      </c>
      <c r="Q204" s="63">
        <v>0</v>
      </c>
      <c r="R204" s="63">
        <v>0</v>
      </c>
      <c r="S204" s="63">
        <v>0</v>
      </c>
      <c r="T204" s="63">
        <v>0</v>
      </c>
      <c r="U204" s="63">
        <v>0</v>
      </c>
    </row>
    <row r="205" spans="1:21" x14ac:dyDescent="0.45">
      <c r="A205" t="s">
        <v>39</v>
      </c>
      <c r="B205" t="s">
        <v>300</v>
      </c>
      <c r="C205" t="s">
        <v>301</v>
      </c>
      <c r="D205" t="s">
        <v>68</v>
      </c>
      <c r="E205" t="s">
        <v>58</v>
      </c>
      <c r="F205" s="63"/>
      <c r="G205" s="63"/>
      <c r="H205" s="63"/>
      <c r="I205" s="63"/>
      <c r="J205" s="63"/>
      <c r="K205" s="63"/>
      <c r="L205" s="63"/>
      <c r="M205" s="63"/>
      <c r="N205" s="63">
        <v>0</v>
      </c>
      <c r="O205" s="63"/>
      <c r="P205" s="63"/>
      <c r="Q205" s="63"/>
      <c r="R205" s="63"/>
      <c r="S205" s="63"/>
      <c r="T205" s="63"/>
      <c r="U205" s="63"/>
    </row>
    <row r="206" spans="1:21" x14ac:dyDescent="0.45">
      <c r="A206" t="s">
        <v>39</v>
      </c>
      <c r="B206" t="s">
        <v>302</v>
      </c>
      <c r="C206" t="s">
        <v>303</v>
      </c>
      <c r="D206" t="s">
        <v>68</v>
      </c>
      <c r="E206" t="s">
        <v>58</v>
      </c>
      <c r="F206" s="63"/>
      <c r="G206" s="63"/>
      <c r="H206" s="63"/>
      <c r="I206" s="63"/>
      <c r="J206" s="63"/>
      <c r="K206" s="63"/>
      <c r="L206" s="63"/>
      <c r="M206" s="63"/>
      <c r="N206" s="63">
        <v>0</v>
      </c>
      <c r="O206" s="63">
        <v>0</v>
      </c>
      <c r="P206" s="63">
        <v>0</v>
      </c>
      <c r="Q206" s="63">
        <v>0</v>
      </c>
      <c r="R206" s="63">
        <v>0</v>
      </c>
      <c r="S206" s="63">
        <v>0</v>
      </c>
      <c r="T206" s="63">
        <v>0</v>
      </c>
      <c r="U206" s="63">
        <v>0</v>
      </c>
    </row>
    <row r="207" spans="1:21" x14ac:dyDescent="0.45">
      <c r="A207" t="s">
        <v>39</v>
      </c>
      <c r="B207" t="s">
        <v>304</v>
      </c>
      <c r="C207" t="s">
        <v>305</v>
      </c>
      <c r="D207" t="s">
        <v>68</v>
      </c>
      <c r="E207" t="s">
        <v>58</v>
      </c>
      <c r="F207" s="63"/>
      <c r="G207" s="63"/>
      <c r="H207" s="63"/>
      <c r="I207" s="63"/>
      <c r="J207" s="63"/>
      <c r="K207" s="63"/>
      <c r="L207" s="63"/>
      <c r="M207" s="63"/>
      <c r="N207" s="63">
        <v>0</v>
      </c>
      <c r="O207" s="63">
        <v>0</v>
      </c>
      <c r="P207" s="63">
        <v>0</v>
      </c>
      <c r="Q207" s="63">
        <v>0</v>
      </c>
      <c r="R207" s="63">
        <v>0</v>
      </c>
      <c r="S207" s="63">
        <v>0</v>
      </c>
      <c r="T207" s="63">
        <v>0</v>
      </c>
      <c r="U207" s="63">
        <v>0</v>
      </c>
    </row>
    <row r="208" spans="1:21" x14ac:dyDescent="0.45">
      <c r="A208" t="s">
        <v>39</v>
      </c>
      <c r="B208" t="s">
        <v>306</v>
      </c>
      <c r="C208" t="s">
        <v>307</v>
      </c>
      <c r="D208" t="s">
        <v>68</v>
      </c>
      <c r="E208" t="s">
        <v>58</v>
      </c>
      <c r="F208" s="63"/>
      <c r="G208" s="63"/>
      <c r="H208" s="63"/>
      <c r="I208" s="63">
        <v>8.5410000000000004</v>
      </c>
      <c r="J208" s="63">
        <v>9.484</v>
      </c>
      <c r="K208" s="63">
        <v>9.8339999999999996</v>
      </c>
      <c r="L208" s="63">
        <v>7.6109999999999998</v>
      </c>
      <c r="M208" s="63">
        <v>8.3659999999999997</v>
      </c>
      <c r="N208" s="63">
        <v>9.3439999999999994</v>
      </c>
      <c r="O208" s="63">
        <v>10.443</v>
      </c>
      <c r="P208" s="63">
        <v>10.39</v>
      </c>
      <c r="Q208" s="63">
        <v>9.0150000000000006</v>
      </c>
      <c r="R208" s="63">
        <v>9.2040000000000006</v>
      </c>
      <c r="S208" s="63">
        <v>9.3680000000000003</v>
      </c>
      <c r="T208" s="63">
        <v>9.4969999999999999</v>
      </c>
      <c r="U208" s="63">
        <v>9.6050000000000004</v>
      </c>
    </row>
    <row r="209" spans="1:21" x14ac:dyDescent="0.45">
      <c r="A209" t="s">
        <v>39</v>
      </c>
      <c r="B209" t="s">
        <v>308</v>
      </c>
      <c r="C209" t="s">
        <v>309</v>
      </c>
      <c r="D209" t="s">
        <v>68</v>
      </c>
      <c r="E209" t="s">
        <v>58</v>
      </c>
      <c r="F209" s="63"/>
      <c r="G209" s="63"/>
      <c r="H209" s="63"/>
      <c r="I209" s="63">
        <v>0.39600000000000002</v>
      </c>
      <c r="J209" s="63">
        <v>0.19800000000000001</v>
      </c>
      <c r="K209" s="63">
        <v>0.60099999999999998</v>
      </c>
      <c r="L209" s="63">
        <v>0.10100000000000001</v>
      </c>
      <c r="M209" s="63">
        <v>-3.6999999999999998E-2</v>
      </c>
      <c r="N209" s="63">
        <v>0.30599999999999999</v>
      </c>
      <c r="O209" s="63">
        <v>0.47299999999999998</v>
      </c>
      <c r="P209" s="63">
        <v>0.60499999999999998</v>
      </c>
      <c r="Q209" s="63">
        <v>1.226</v>
      </c>
      <c r="R209" s="63">
        <v>0.21199999999999999</v>
      </c>
      <c r="S209" s="63">
        <v>0.214</v>
      </c>
      <c r="T209" s="63">
        <v>0.214</v>
      </c>
      <c r="U209" s="63">
        <v>0.215</v>
      </c>
    </row>
    <row r="210" spans="1:21" x14ac:dyDescent="0.45">
      <c r="A210" t="s">
        <v>39</v>
      </c>
      <c r="B210" t="s">
        <v>310</v>
      </c>
      <c r="C210" t="s">
        <v>311</v>
      </c>
      <c r="D210" t="s">
        <v>68</v>
      </c>
      <c r="E210" t="s">
        <v>58</v>
      </c>
      <c r="F210" s="63"/>
      <c r="G210" s="63"/>
      <c r="H210" s="63"/>
      <c r="I210" s="63">
        <v>0</v>
      </c>
      <c r="J210" s="63">
        <v>0</v>
      </c>
      <c r="K210" s="63">
        <v>0</v>
      </c>
      <c r="L210" s="63">
        <v>0</v>
      </c>
      <c r="M210" s="63">
        <v>0</v>
      </c>
      <c r="N210" s="63">
        <v>0</v>
      </c>
      <c r="O210" s="63">
        <v>0</v>
      </c>
      <c r="P210" s="63">
        <v>0</v>
      </c>
      <c r="Q210" s="63">
        <v>0</v>
      </c>
      <c r="R210" s="63">
        <v>0</v>
      </c>
      <c r="S210" s="63">
        <v>0</v>
      </c>
      <c r="T210" s="63">
        <v>0</v>
      </c>
      <c r="U210" s="63">
        <v>0</v>
      </c>
    </row>
    <row r="211" spans="1:21" x14ac:dyDescent="0.45">
      <c r="A211" t="s">
        <v>39</v>
      </c>
      <c r="B211" t="s">
        <v>312</v>
      </c>
      <c r="C211" t="s">
        <v>313</v>
      </c>
      <c r="D211" t="s">
        <v>68</v>
      </c>
      <c r="E211" t="s">
        <v>58</v>
      </c>
      <c r="F211" s="63"/>
      <c r="G211" s="63"/>
      <c r="H211" s="63"/>
      <c r="I211" s="63"/>
      <c r="J211" s="63"/>
      <c r="K211" s="63"/>
      <c r="L211" s="63"/>
      <c r="M211" s="63"/>
      <c r="N211" s="63">
        <v>0</v>
      </c>
      <c r="O211" s="63">
        <v>0</v>
      </c>
      <c r="P211" s="63">
        <v>0</v>
      </c>
      <c r="Q211" s="63">
        <v>0</v>
      </c>
      <c r="R211" s="63">
        <v>0</v>
      </c>
      <c r="S211" s="63">
        <v>0</v>
      </c>
      <c r="T211" s="63">
        <v>0</v>
      </c>
      <c r="U211" s="63">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54"/>
  <sheetViews>
    <sheetView showGridLines="0" zoomScale="80" zoomScaleNormal="80" workbookViewId="0"/>
  </sheetViews>
  <sheetFormatPr defaultColWidth="8.59765625" defaultRowHeight="15.4" x14ac:dyDescent="0.6"/>
  <cols>
    <col min="1" max="1" width="2.33203125" style="1" customWidth="1"/>
    <col min="2" max="2" width="38.59765625" style="1" customWidth="1"/>
    <col min="3" max="3" width="16.59765625" style="1" customWidth="1"/>
    <col min="4" max="4" width="128.33203125" style="31" customWidth="1"/>
    <col min="5" max="5" width="8.59765625" style="1" customWidth="1"/>
    <col min="6" max="6" width="26.59765625" style="31" customWidth="1"/>
    <col min="7" max="8" width="8.59765625" style="1" customWidth="1"/>
    <col min="9" max="9" width="27.33203125" style="1" customWidth="1"/>
    <col min="10" max="10" width="8.59765625" style="1" customWidth="1"/>
    <col min="11" max="11" width="46.33203125" style="1" customWidth="1"/>
    <col min="12" max="14" width="8.59765625" style="1" customWidth="1"/>
    <col min="15" max="16384" width="8.59765625" style="1"/>
  </cols>
  <sheetData>
    <row r="1" spans="2:13" s="3" customFormat="1" ht="21" x14ac:dyDescent="0.6">
      <c r="B1" s="13" t="s">
        <v>35</v>
      </c>
      <c r="C1" s="13"/>
      <c r="D1" s="29"/>
      <c r="E1" s="13"/>
      <c r="F1" s="29"/>
      <c r="G1" s="1"/>
      <c r="H1" s="4"/>
      <c r="I1" s="2"/>
    </row>
    <row r="2" spans="2:13" s="3" customFormat="1" ht="21" x14ac:dyDescent="0.6">
      <c r="B2" s="14" t="s">
        <v>8</v>
      </c>
      <c r="C2" s="20"/>
      <c r="D2" s="30"/>
      <c r="E2" s="1"/>
      <c r="F2" s="31"/>
      <c r="G2" s="1"/>
      <c r="H2" s="4"/>
      <c r="I2" s="2"/>
    </row>
    <row r="3" spans="2:13" x14ac:dyDescent="0.6">
      <c r="B3" s="19" t="s">
        <v>9</v>
      </c>
      <c r="C3" s="21" t="s">
        <v>383</v>
      </c>
    </row>
    <row r="4" spans="2:13" x14ac:dyDescent="0.6">
      <c r="B4" s="19" t="s">
        <v>10</v>
      </c>
      <c r="C4" s="22">
        <v>43565</v>
      </c>
    </row>
    <row r="5" spans="2:13" x14ac:dyDescent="0.6">
      <c r="B5" s="19" t="s">
        <v>11</v>
      </c>
      <c r="C5" s="22" t="s">
        <v>396</v>
      </c>
    </row>
    <row r="6" spans="2:13" ht="16.149999999999999" x14ac:dyDescent="0.6">
      <c r="B6" s="80"/>
      <c r="C6" s="81"/>
      <c r="D6" s="82"/>
    </row>
    <row r="7" spans="2:13" x14ac:dyDescent="0.6">
      <c r="B7" s="14" t="s">
        <v>12</v>
      </c>
    </row>
    <row r="8" spans="2:13" ht="93.75" customHeight="1" x14ac:dyDescent="0.6">
      <c r="B8" s="16" t="s">
        <v>13</v>
      </c>
      <c r="C8" s="146" t="s">
        <v>401</v>
      </c>
      <c r="D8" s="146"/>
    </row>
    <row r="9" spans="2:13" ht="21" x14ac:dyDescent="0.8">
      <c r="B9" s="16" t="s">
        <v>1</v>
      </c>
      <c r="C9" s="79" t="s">
        <v>39</v>
      </c>
      <c r="D9" s="18"/>
      <c r="I9" s="64" t="s">
        <v>378</v>
      </c>
      <c r="J9" s="65"/>
      <c r="K9" s="65"/>
      <c r="L9" s="65"/>
      <c r="M9" s="65"/>
    </row>
    <row r="10" spans="2:13" x14ac:dyDescent="0.6">
      <c r="B10" s="16" t="s">
        <v>14</v>
      </c>
      <c r="C10" s="6" t="s">
        <v>7</v>
      </c>
      <c r="I10" s="65"/>
      <c r="J10" s="65"/>
      <c r="K10" s="65"/>
      <c r="L10" s="65"/>
      <c r="M10" s="65"/>
    </row>
    <row r="11" spans="2:13" x14ac:dyDescent="0.6">
      <c r="B11" s="16" t="s">
        <v>15</v>
      </c>
      <c r="C11" s="6" t="s">
        <v>318</v>
      </c>
      <c r="D11" s="18"/>
      <c r="I11" s="65"/>
      <c r="J11" s="65"/>
      <c r="K11" s="65"/>
      <c r="L11" s="65"/>
      <c r="M11" s="65"/>
    </row>
    <row r="12" spans="2:13" x14ac:dyDescent="0.6">
      <c r="B12" s="16" t="s">
        <v>16</v>
      </c>
      <c r="C12" s="78">
        <f>SUM(F_Inputs!Q9:U9)</f>
        <v>9.42</v>
      </c>
      <c r="F12" s="1"/>
      <c r="I12" s="66" t="s">
        <v>16</v>
      </c>
      <c r="J12" s="67">
        <v>9.42</v>
      </c>
      <c r="K12" s="68"/>
      <c r="L12" s="68"/>
      <c r="M12" s="68"/>
    </row>
    <row r="13" spans="2:13" x14ac:dyDescent="0.6">
      <c r="F13" s="1"/>
      <c r="I13" s="68"/>
      <c r="J13" s="68"/>
      <c r="K13" s="68"/>
      <c r="L13" s="68"/>
      <c r="M13" s="68"/>
    </row>
    <row r="14" spans="2:13" x14ac:dyDescent="0.6">
      <c r="B14" s="14" t="s">
        <v>325</v>
      </c>
      <c r="F14" s="1"/>
      <c r="I14" s="69" t="s">
        <v>325</v>
      </c>
      <c r="J14" s="68"/>
      <c r="K14" s="68"/>
      <c r="L14" s="68"/>
      <c r="M14" s="68"/>
    </row>
    <row r="15" spans="2:13" ht="153.75" x14ac:dyDescent="0.6">
      <c r="B15" s="6" t="s">
        <v>32</v>
      </c>
      <c r="C15" s="16" t="s">
        <v>316</v>
      </c>
      <c r="D15" s="57" t="s">
        <v>395</v>
      </c>
      <c r="F15" s="56"/>
      <c r="I15" s="67" t="s">
        <v>32</v>
      </c>
      <c r="J15" s="66" t="s">
        <v>316</v>
      </c>
      <c r="K15" s="70" t="s">
        <v>344</v>
      </c>
      <c r="L15" s="68"/>
      <c r="M15" s="68"/>
    </row>
    <row r="16" spans="2:13" x14ac:dyDescent="0.6">
      <c r="B16" s="6" t="s">
        <v>326</v>
      </c>
      <c r="C16" s="5">
        <v>0</v>
      </c>
      <c r="F16" s="1"/>
      <c r="I16" s="67" t="s">
        <v>326</v>
      </c>
      <c r="J16" s="71">
        <v>0</v>
      </c>
      <c r="K16" s="68"/>
      <c r="L16" s="68"/>
      <c r="M16" s="68"/>
    </row>
    <row r="17" spans="2:13" x14ac:dyDescent="0.6">
      <c r="B17" s="27" t="s">
        <v>349</v>
      </c>
      <c r="C17" s="34"/>
      <c r="F17" s="1"/>
      <c r="I17" s="67" t="s">
        <v>349</v>
      </c>
      <c r="J17" s="72"/>
      <c r="K17" s="68"/>
      <c r="L17" s="68"/>
      <c r="M17" s="68"/>
    </row>
    <row r="18" spans="2:13" x14ac:dyDescent="0.6">
      <c r="B18" s="27" t="s">
        <v>350</v>
      </c>
      <c r="C18" s="34"/>
      <c r="I18" s="67" t="s">
        <v>350</v>
      </c>
      <c r="J18" s="72"/>
      <c r="K18" s="68"/>
      <c r="L18" s="68"/>
      <c r="M18" s="68"/>
    </row>
    <row r="19" spans="2:13" x14ac:dyDescent="0.6">
      <c r="B19" s="27" t="s">
        <v>352</v>
      </c>
      <c r="C19" s="34"/>
      <c r="I19" s="67" t="s">
        <v>352</v>
      </c>
      <c r="J19" s="72"/>
      <c r="K19" s="68"/>
      <c r="L19" s="68"/>
      <c r="M19" s="68"/>
    </row>
    <row r="20" spans="2:13" x14ac:dyDescent="0.6">
      <c r="B20" s="27" t="s">
        <v>351</v>
      </c>
      <c r="C20" s="27"/>
      <c r="I20" s="67" t="s">
        <v>351</v>
      </c>
      <c r="J20" s="67"/>
      <c r="K20" s="68"/>
      <c r="L20" s="68"/>
      <c r="M20" s="68"/>
    </row>
    <row r="21" spans="2:13" x14ac:dyDescent="0.6">
      <c r="B21" s="58" t="s">
        <v>348</v>
      </c>
      <c r="C21" s="59" t="b">
        <f>SUM(C17:C20)=C16</f>
        <v>1</v>
      </c>
      <c r="I21" s="73" t="s">
        <v>348</v>
      </c>
      <c r="J21" s="74" t="b">
        <v>1</v>
      </c>
      <c r="K21" s="68"/>
      <c r="L21" s="68"/>
      <c r="M21" s="68"/>
    </row>
    <row r="22" spans="2:13" x14ac:dyDescent="0.6">
      <c r="B22" s="14"/>
      <c r="I22" s="68"/>
      <c r="J22" s="68"/>
      <c r="K22" s="68"/>
      <c r="L22" s="68"/>
      <c r="M22" s="68"/>
    </row>
    <row r="23" spans="2:13" x14ac:dyDescent="0.6">
      <c r="B23" s="15" t="s">
        <v>18</v>
      </c>
      <c r="I23" s="69" t="s">
        <v>18</v>
      </c>
      <c r="J23" s="68"/>
      <c r="K23" s="68"/>
      <c r="L23" s="68"/>
      <c r="M23" s="68"/>
    </row>
    <row r="24" spans="2:13" x14ac:dyDescent="0.6">
      <c r="B24" s="6" t="s">
        <v>19</v>
      </c>
      <c r="C24" s="6">
        <v>0.47099999999999997</v>
      </c>
      <c r="I24" s="67" t="s">
        <v>19</v>
      </c>
      <c r="J24" s="75"/>
      <c r="K24" s="68"/>
      <c r="L24" s="68"/>
      <c r="M24" s="68"/>
    </row>
    <row r="25" spans="2:13" x14ac:dyDescent="0.6">
      <c r="B25" s="6" t="s">
        <v>17</v>
      </c>
      <c r="C25" s="35">
        <f>SUM(F_Inputs!Q199:U199)</f>
        <v>79.321999999999989</v>
      </c>
      <c r="D25" s="28"/>
      <c r="I25" s="67" t="s">
        <v>17</v>
      </c>
      <c r="J25" s="71">
        <v>81.284000000000006</v>
      </c>
      <c r="K25" s="68"/>
      <c r="L25" s="68"/>
      <c r="M25" s="68"/>
    </row>
    <row r="26" spans="2:13" ht="30.75" x14ac:dyDescent="0.6">
      <c r="B26" s="24" t="s">
        <v>20</v>
      </c>
      <c r="C26" s="23">
        <f>(C12-C24)/C25</f>
        <v>0.1128186379566829</v>
      </c>
      <c r="I26" s="76" t="s">
        <v>20</v>
      </c>
      <c r="J26" s="77">
        <v>0.11588996604497809</v>
      </c>
      <c r="K26" s="68"/>
      <c r="L26" s="68"/>
      <c r="M26" s="68"/>
    </row>
    <row r="27" spans="2:13" ht="30.75" x14ac:dyDescent="0.6">
      <c r="B27" s="24" t="s">
        <v>21</v>
      </c>
      <c r="C27" s="6" t="s">
        <v>314</v>
      </c>
      <c r="I27" s="76" t="s">
        <v>21</v>
      </c>
      <c r="J27" s="67" t="s">
        <v>314</v>
      </c>
      <c r="K27" s="68"/>
      <c r="L27" s="68"/>
      <c r="M27" s="68"/>
    </row>
    <row r="28" spans="2:13" x14ac:dyDescent="0.6">
      <c r="I28" s="68"/>
      <c r="J28" s="68"/>
      <c r="K28" s="68"/>
      <c r="L28" s="68"/>
      <c r="M28" s="68"/>
    </row>
    <row r="29" spans="2:13" x14ac:dyDescent="0.6">
      <c r="B29" s="15" t="s">
        <v>22</v>
      </c>
      <c r="F29" s="9" t="s">
        <v>23</v>
      </c>
      <c r="I29" s="69"/>
      <c r="J29" s="68"/>
      <c r="K29" s="68"/>
      <c r="L29" s="68"/>
      <c r="M29" s="69"/>
    </row>
    <row r="30" spans="2:13" x14ac:dyDescent="0.6">
      <c r="B30" s="16" t="s">
        <v>24</v>
      </c>
      <c r="C30" s="16" t="s">
        <v>315</v>
      </c>
      <c r="D30" s="26"/>
      <c r="F30" s="17"/>
      <c r="I30" s="66"/>
      <c r="J30" s="66"/>
      <c r="K30" s="66"/>
      <c r="L30" s="68"/>
      <c r="M30" s="66"/>
    </row>
    <row r="31" spans="2:13" ht="338.25" x14ac:dyDescent="0.6">
      <c r="B31" s="16" t="s">
        <v>25</v>
      </c>
      <c r="C31" s="16" t="s">
        <v>40</v>
      </c>
      <c r="D31" s="17" t="s">
        <v>403</v>
      </c>
      <c r="F31" s="17" t="s">
        <v>402</v>
      </c>
      <c r="I31" s="66"/>
      <c r="J31" s="66"/>
      <c r="K31" s="70"/>
      <c r="L31" s="68"/>
      <c r="M31" s="70"/>
    </row>
    <row r="32" spans="2:13" ht="144.75" customHeight="1" x14ac:dyDescent="0.6">
      <c r="B32" s="16" t="s">
        <v>26</v>
      </c>
      <c r="C32" s="16" t="s">
        <v>41</v>
      </c>
      <c r="D32" s="17" t="s">
        <v>394</v>
      </c>
      <c r="F32" s="17" t="s">
        <v>404</v>
      </c>
      <c r="I32" s="66"/>
      <c r="J32" s="66"/>
      <c r="K32" s="70"/>
      <c r="L32" s="68"/>
      <c r="M32" s="66"/>
    </row>
    <row r="33" spans="2:14" ht="30.75" x14ac:dyDescent="0.6">
      <c r="B33" s="16" t="s">
        <v>27</v>
      </c>
      <c r="C33" s="16" t="s">
        <v>400</v>
      </c>
      <c r="D33" s="17" t="s">
        <v>399</v>
      </c>
      <c r="F33" s="17"/>
      <c r="I33" s="66"/>
      <c r="J33" s="66"/>
      <c r="K33" s="66"/>
      <c r="L33" s="68"/>
      <c r="M33" s="66"/>
    </row>
    <row r="34" spans="2:14" ht="107.65" x14ac:dyDescent="0.6">
      <c r="B34" s="16" t="s">
        <v>28</v>
      </c>
      <c r="C34" s="16" t="s">
        <v>41</v>
      </c>
      <c r="D34" s="17" t="s">
        <v>398</v>
      </c>
      <c r="F34" s="17" t="s">
        <v>405</v>
      </c>
      <c r="I34" s="66"/>
      <c r="J34" s="66"/>
      <c r="K34" s="70"/>
      <c r="L34" s="68"/>
      <c r="M34" s="70"/>
    </row>
    <row r="35" spans="2:14" x14ac:dyDescent="0.6">
      <c r="B35" s="16" t="s">
        <v>29</v>
      </c>
      <c r="C35" s="16" t="s">
        <v>315</v>
      </c>
      <c r="D35" s="17"/>
      <c r="F35" s="17"/>
      <c r="I35" s="66"/>
      <c r="J35" s="66"/>
      <c r="K35" s="66"/>
      <c r="L35" s="68"/>
      <c r="M35" s="66"/>
    </row>
    <row r="36" spans="2:14" x14ac:dyDescent="0.6">
      <c r="B36" s="16" t="s">
        <v>30</v>
      </c>
      <c r="C36" s="16" t="s">
        <v>315</v>
      </c>
      <c r="D36" s="17"/>
      <c r="F36" s="17"/>
      <c r="I36" s="66"/>
      <c r="J36" s="66"/>
      <c r="K36" s="66"/>
      <c r="L36" s="68"/>
      <c r="M36" s="66"/>
    </row>
    <row r="37" spans="2:14" x14ac:dyDescent="0.6">
      <c r="B37" s="16" t="s">
        <v>31</v>
      </c>
      <c r="C37" s="16" t="s">
        <v>315</v>
      </c>
      <c r="D37" s="17"/>
      <c r="F37" s="17"/>
      <c r="I37" s="66"/>
      <c r="J37" s="66"/>
      <c r="K37" s="66"/>
      <c r="L37" s="68"/>
      <c r="M37" s="66"/>
    </row>
    <row r="38" spans="2:14" x14ac:dyDescent="0.6">
      <c r="B38" s="25"/>
      <c r="C38" s="25"/>
      <c r="D38" s="32"/>
      <c r="F38" s="33"/>
      <c r="I38" s="68"/>
      <c r="J38" s="68"/>
      <c r="K38" s="68"/>
      <c r="L38" s="68"/>
      <c r="M38" s="68"/>
    </row>
    <row r="39" spans="2:14" x14ac:dyDescent="0.6">
      <c r="I39" s="68"/>
      <c r="J39" s="68"/>
      <c r="K39" s="68"/>
      <c r="L39" s="68"/>
      <c r="M39" s="68"/>
    </row>
    <row r="40" spans="2:14" x14ac:dyDescent="0.6">
      <c r="B40" s="14"/>
      <c r="I40" s="68"/>
      <c r="J40" s="68"/>
      <c r="K40" s="68"/>
      <c r="L40" s="68"/>
      <c r="M40" s="68"/>
    </row>
    <row r="41" spans="2:14" x14ac:dyDescent="0.6">
      <c r="I41" s="68"/>
      <c r="J41" s="68"/>
      <c r="K41" s="68"/>
      <c r="L41" s="68"/>
      <c r="M41" s="68"/>
    </row>
    <row r="42" spans="2:14" x14ac:dyDescent="0.6">
      <c r="I42" s="68"/>
      <c r="J42" s="68"/>
      <c r="K42" s="68"/>
      <c r="L42" s="68"/>
      <c r="M42" s="68"/>
    </row>
    <row r="43" spans="2:14" x14ac:dyDescent="0.6">
      <c r="I43" s="68"/>
      <c r="J43" s="68"/>
      <c r="K43" s="68"/>
      <c r="L43" s="68"/>
      <c r="M43" s="68"/>
    </row>
    <row r="44" spans="2:14" x14ac:dyDescent="0.6">
      <c r="I44" s="68"/>
      <c r="J44" s="68"/>
      <c r="K44" s="68"/>
      <c r="L44" s="68"/>
      <c r="M44" s="68"/>
    </row>
    <row r="45" spans="2:14" x14ac:dyDescent="0.6">
      <c r="I45" s="68"/>
      <c r="J45" s="68"/>
      <c r="K45" s="68"/>
      <c r="L45" s="68"/>
      <c r="M45" s="68"/>
    </row>
    <row r="46" spans="2:14" x14ac:dyDescent="0.6">
      <c r="I46" s="68"/>
      <c r="J46" s="68"/>
      <c r="K46" s="68"/>
      <c r="L46" s="68"/>
      <c r="M46" s="68"/>
    </row>
    <row r="47" spans="2:14" x14ac:dyDescent="0.6">
      <c r="I47" s="68"/>
      <c r="J47" s="68"/>
      <c r="K47" s="68"/>
      <c r="L47" s="68"/>
      <c r="M47" s="68"/>
    </row>
    <row r="48" spans="2:14" x14ac:dyDescent="0.6">
      <c r="I48" s="68"/>
      <c r="J48" s="68"/>
      <c r="K48" s="68"/>
      <c r="L48" s="68"/>
      <c r="M48" s="68"/>
      <c r="N48" s="4"/>
    </row>
    <row r="49" spans="9:13" x14ac:dyDescent="0.6">
      <c r="I49" s="68"/>
      <c r="J49" s="68"/>
      <c r="K49" s="68"/>
      <c r="L49" s="68"/>
      <c r="M49" s="68"/>
    </row>
    <row r="50" spans="9:13" x14ac:dyDescent="0.6">
      <c r="I50" s="68"/>
      <c r="J50" s="68"/>
      <c r="K50" s="68"/>
      <c r="L50" s="68"/>
      <c r="M50" s="68"/>
    </row>
    <row r="51" spans="9:13" x14ac:dyDescent="0.6">
      <c r="I51" s="68"/>
      <c r="J51" s="68"/>
      <c r="K51" s="68"/>
      <c r="L51" s="68"/>
      <c r="M51" s="68"/>
    </row>
    <row r="52" spans="9:13" x14ac:dyDescent="0.6">
      <c r="I52" s="68"/>
      <c r="J52" s="68"/>
      <c r="K52" s="68"/>
      <c r="L52" s="68"/>
      <c r="M52" s="68"/>
    </row>
    <row r="53" spans="9:13" x14ac:dyDescent="0.6">
      <c r="I53" s="68"/>
      <c r="J53" s="68"/>
      <c r="K53" s="68"/>
      <c r="L53" s="68"/>
      <c r="M53" s="68"/>
    </row>
    <row r="54" spans="9:13" x14ac:dyDescent="0.6">
      <c r="I54" s="68"/>
      <c r="J54" s="68"/>
      <c r="K54" s="68"/>
      <c r="L54" s="68"/>
      <c r="M54" s="68"/>
    </row>
  </sheetData>
  <mergeCells count="1">
    <mergeCell ref="C8:D8"/>
  </mergeCells>
  <conditionalFormatting sqref="C21">
    <cfRule type="containsText" dxfId="17" priority="3" operator="containsText" text="True">
      <formula>NOT(ISERROR(SEARCH("True",C21)))</formula>
    </cfRule>
    <cfRule type="containsText" dxfId="16" priority="4" operator="containsText" text="False">
      <formula>NOT(ISERROR(SEARCH("False",C21)))</formula>
    </cfRule>
  </conditionalFormatting>
  <conditionalFormatting sqref="J21">
    <cfRule type="containsText" dxfId="15" priority="1" operator="containsText" text="True">
      <formula>NOT(ISERROR(SEARCH("True",J21)))</formula>
    </cfRule>
    <cfRule type="containsText" dxfId="14" priority="2" operator="containsText" text="False">
      <formula>NOT(ISERROR(SEARCH("False",J21)))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0866141732283472" right="0.70866141732283472" top="0.74803149606299213" bottom="0.74803149606299213" header="0.31496062992125984" footer="0.31496062992125984"/>
  <pageSetup paperSize="8" scale="38" orientation="portrait" r:id="rId1"/>
  <ignoredErrors>
    <ignoredError sqref="C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48"/>
  <sheetViews>
    <sheetView showGridLines="0" zoomScaleNormal="100" workbookViewId="0">
      <pane ySplit="1" topLeftCell="A2" activePane="bottomLeft" state="frozen"/>
      <selection pane="bottomLeft"/>
    </sheetView>
  </sheetViews>
  <sheetFormatPr defaultColWidth="8.59765625" defaultRowHeight="13.15" x14ac:dyDescent="0.4"/>
  <cols>
    <col min="1" max="1" width="2.33203125" style="84" customWidth="1"/>
    <col min="2" max="2" width="38.59765625" style="84" customWidth="1"/>
    <col min="3" max="3" width="16.59765625" style="84" customWidth="1"/>
    <col min="4" max="4" width="68.33203125" style="84" customWidth="1"/>
    <col min="5" max="5" width="8.59765625" style="84" customWidth="1"/>
    <col min="6" max="6" width="26.59765625" style="84" customWidth="1"/>
    <col min="7" max="8" width="8.59765625" style="84" customWidth="1"/>
    <col min="9" max="9" width="31.06640625" style="84" customWidth="1"/>
    <col min="10" max="10" width="22.33203125" style="84" customWidth="1"/>
    <col min="11" max="11" width="61.33203125" style="84" customWidth="1"/>
    <col min="12" max="12" width="8.59765625" style="84" customWidth="1"/>
    <col min="13" max="13" width="37.06640625" style="84" customWidth="1"/>
    <col min="14" max="14" width="8.59765625" style="84" customWidth="1"/>
    <col min="15" max="16384" width="8.59765625" style="84"/>
  </cols>
  <sheetData>
    <row r="1" spans="2:13" s="87" customFormat="1" ht="18" x14ac:dyDescent="0.4">
      <c r="B1" s="83" t="s">
        <v>37</v>
      </c>
      <c r="C1" s="83"/>
      <c r="D1" s="83"/>
      <c r="E1" s="83"/>
      <c r="F1" s="83"/>
      <c r="G1" s="84"/>
      <c r="H1" s="85"/>
      <c r="I1" s="86"/>
    </row>
    <row r="2" spans="2:13" s="87" customFormat="1" ht="18" x14ac:dyDescent="0.4">
      <c r="B2" s="88" t="s">
        <v>8</v>
      </c>
      <c r="C2" s="89"/>
      <c r="D2" s="89"/>
      <c r="E2" s="84"/>
      <c r="F2" s="84"/>
      <c r="G2" s="84"/>
      <c r="H2" s="85"/>
      <c r="I2" s="86"/>
    </row>
    <row r="3" spans="2:13" x14ac:dyDescent="0.4">
      <c r="B3" s="90" t="s">
        <v>9</v>
      </c>
      <c r="C3" s="91" t="s">
        <v>383</v>
      </c>
    </row>
    <row r="4" spans="2:13" x14ac:dyDescent="0.4">
      <c r="B4" s="90" t="s">
        <v>10</v>
      </c>
      <c r="C4" s="92">
        <v>43570</v>
      </c>
    </row>
    <row r="5" spans="2:13" x14ac:dyDescent="0.4">
      <c r="B5" s="90" t="s">
        <v>375</v>
      </c>
      <c r="C5" s="92" t="s">
        <v>396</v>
      </c>
    </row>
    <row r="6" spans="2:13" x14ac:dyDescent="0.4">
      <c r="B6" s="93"/>
      <c r="C6" s="94"/>
      <c r="D6" s="94"/>
    </row>
    <row r="7" spans="2:13" x14ac:dyDescent="0.4">
      <c r="B7" s="88" t="s">
        <v>12</v>
      </c>
    </row>
    <row r="8" spans="2:13" ht="123.75" customHeight="1" x14ac:dyDescent="0.4">
      <c r="B8" s="95" t="s">
        <v>13</v>
      </c>
      <c r="C8" s="147" t="s">
        <v>338</v>
      </c>
      <c r="D8" s="148"/>
    </row>
    <row r="9" spans="2:13" ht="18" x14ac:dyDescent="0.55000000000000004">
      <c r="B9" s="95" t="s">
        <v>1</v>
      </c>
      <c r="C9" s="96" t="s">
        <v>39</v>
      </c>
      <c r="D9" s="97"/>
      <c r="I9" s="98" t="s">
        <v>378</v>
      </c>
      <c r="J9" s="99"/>
      <c r="K9" s="99"/>
      <c r="L9" s="99"/>
      <c r="M9" s="99"/>
    </row>
    <row r="10" spans="2:13" x14ac:dyDescent="0.4">
      <c r="B10" s="95" t="s">
        <v>14</v>
      </c>
      <c r="C10" s="100" t="s">
        <v>322</v>
      </c>
      <c r="I10" s="99"/>
      <c r="J10" s="99"/>
      <c r="K10" s="99"/>
      <c r="L10" s="99"/>
      <c r="M10" s="99"/>
    </row>
    <row r="11" spans="2:13" x14ac:dyDescent="0.4">
      <c r="B11" s="95" t="s">
        <v>15</v>
      </c>
      <c r="C11" s="100" t="str">
        <f>+F_Inputs!A39&amp;"-"&amp;F_Inputs!B39</f>
        <v>BRL-WN601001</v>
      </c>
      <c r="D11" s="97"/>
      <c r="I11" s="99"/>
      <c r="J11" s="99"/>
      <c r="K11" s="99"/>
      <c r="L11" s="99"/>
      <c r="M11" s="99"/>
    </row>
    <row r="12" spans="2:13" x14ac:dyDescent="0.4">
      <c r="B12" s="95" t="s">
        <v>16</v>
      </c>
      <c r="C12" s="101">
        <f>SUM(F_Inputs!Q41:U41)</f>
        <v>5.9630000000000001</v>
      </c>
      <c r="I12" s="102" t="s">
        <v>16</v>
      </c>
      <c r="J12" s="103">
        <v>5.9630000000000001</v>
      </c>
      <c r="K12" s="104"/>
      <c r="L12" s="104"/>
      <c r="M12" s="104"/>
    </row>
    <row r="13" spans="2:13" x14ac:dyDescent="0.4">
      <c r="I13" s="104"/>
      <c r="J13" s="104"/>
      <c r="K13" s="104"/>
      <c r="L13" s="104"/>
      <c r="M13" s="104"/>
    </row>
    <row r="14" spans="2:13" x14ac:dyDescent="0.4">
      <c r="B14" s="88" t="s">
        <v>325</v>
      </c>
      <c r="I14" s="105" t="s">
        <v>325</v>
      </c>
      <c r="J14" s="104"/>
      <c r="K14" s="104"/>
      <c r="L14" s="104"/>
      <c r="M14" s="104"/>
    </row>
    <row r="15" spans="2:13" ht="144.4" x14ac:dyDescent="0.4">
      <c r="B15" s="100" t="s">
        <v>32</v>
      </c>
      <c r="C15" s="95" t="s">
        <v>316</v>
      </c>
      <c r="D15" s="106" t="s">
        <v>397</v>
      </c>
      <c r="I15" s="103" t="s">
        <v>32</v>
      </c>
      <c r="J15" s="102" t="s">
        <v>316</v>
      </c>
      <c r="K15" s="107" t="s">
        <v>339</v>
      </c>
      <c r="L15" s="104"/>
      <c r="M15" s="104"/>
    </row>
    <row r="16" spans="2:13" x14ac:dyDescent="0.4">
      <c r="B16" s="100" t="s">
        <v>326</v>
      </c>
      <c r="C16" s="108">
        <v>0</v>
      </c>
      <c r="I16" s="103" t="s">
        <v>326</v>
      </c>
      <c r="J16" s="109">
        <v>0</v>
      </c>
      <c r="K16" s="104"/>
      <c r="L16" s="104"/>
      <c r="M16" s="104"/>
    </row>
    <row r="17" spans="2:13" x14ac:dyDescent="0.4">
      <c r="B17" s="110" t="s">
        <v>349</v>
      </c>
      <c r="C17" s="111"/>
      <c r="I17" s="103" t="s">
        <v>349</v>
      </c>
      <c r="J17" s="112"/>
      <c r="K17" s="104"/>
      <c r="L17" s="104"/>
      <c r="M17" s="104"/>
    </row>
    <row r="18" spans="2:13" x14ac:dyDescent="0.4">
      <c r="B18" s="110" t="s">
        <v>350</v>
      </c>
      <c r="C18" s="111"/>
      <c r="I18" s="103" t="s">
        <v>350</v>
      </c>
      <c r="J18" s="112"/>
      <c r="K18" s="104"/>
      <c r="L18" s="104"/>
      <c r="M18" s="104"/>
    </row>
    <row r="19" spans="2:13" x14ac:dyDescent="0.4">
      <c r="B19" s="110" t="s">
        <v>352</v>
      </c>
      <c r="C19" s="111"/>
      <c r="I19" s="103" t="s">
        <v>352</v>
      </c>
      <c r="J19" s="112"/>
      <c r="K19" s="104"/>
      <c r="L19" s="104"/>
      <c r="M19" s="104"/>
    </row>
    <row r="20" spans="2:13" x14ac:dyDescent="0.4">
      <c r="B20" s="110" t="s">
        <v>351</v>
      </c>
      <c r="C20" s="110"/>
      <c r="I20" s="103" t="s">
        <v>351</v>
      </c>
      <c r="J20" s="103"/>
      <c r="K20" s="104"/>
      <c r="L20" s="104"/>
      <c r="M20" s="104"/>
    </row>
    <row r="21" spans="2:13" x14ac:dyDescent="0.4">
      <c r="B21" s="113" t="s">
        <v>348</v>
      </c>
      <c r="C21" s="114" t="b">
        <f>SUM(C17:C20)=C16</f>
        <v>1</v>
      </c>
      <c r="I21" s="115" t="s">
        <v>348</v>
      </c>
      <c r="J21" s="116" t="b">
        <v>1</v>
      </c>
      <c r="K21" s="104"/>
      <c r="L21" s="104"/>
      <c r="M21" s="104"/>
    </row>
    <row r="22" spans="2:13" x14ac:dyDescent="0.4">
      <c r="I22" s="104"/>
      <c r="J22" s="104"/>
      <c r="K22" s="104"/>
      <c r="L22" s="104"/>
      <c r="M22" s="104"/>
    </row>
    <row r="23" spans="2:13" x14ac:dyDescent="0.4">
      <c r="B23" s="88" t="s">
        <v>18</v>
      </c>
      <c r="I23" s="105" t="s">
        <v>18</v>
      </c>
      <c r="J23" s="104"/>
      <c r="K23" s="104"/>
      <c r="L23" s="104"/>
      <c r="M23" s="104"/>
    </row>
    <row r="24" spans="2:13" ht="81.75" customHeight="1" x14ac:dyDescent="0.4">
      <c r="B24" s="100" t="s">
        <v>19</v>
      </c>
      <c r="C24" s="100"/>
      <c r="I24" s="103" t="s">
        <v>19</v>
      </c>
      <c r="J24" s="117"/>
      <c r="K24" s="104"/>
      <c r="L24" s="104"/>
      <c r="M24" s="104"/>
    </row>
    <row r="25" spans="2:13" x14ac:dyDescent="0.4">
      <c r="B25" s="100" t="s">
        <v>17</v>
      </c>
      <c r="C25" s="118">
        <f>+SUM(F_Inputs!Q200:U202)</f>
        <v>369.47599999999994</v>
      </c>
      <c r="I25" s="103" t="s">
        <v>17</v>
      </c>
      <c r="J25" s="109">
        <v>375.91299999999995</v>
      </c>
      <c r="K25" s="104"/>
      <c r="L25" s="104"/>
      <c r="M25" s="104"/>
    </row>
    <row r="26" spans="2:13" x14ac:dyDescent="0.4">
      <c r="B26" s="119" t="s">
        <v>20</v>
      </c>
      <c r="C26" s="120">
        <f>(C12)/C25</f>
        <v>1.613907263259319E-2</v>
      </c>
      <c r="I26" s="121" t="s">
        <v>20</v>
      </c>
      <c r="J26" s="122">
        <v>1.5862712914956389E-2</v>
      </c>
      <c r="K26" s="104"/>
      <c r="L26" s="104"/>
      <c r="M26" s="104"/>
    </row>
    <row r="27" spans="2:13" ht="26.25" x14ac:dyDescent="0.4">
      <c r="B27" s="119" t="s">
        <v>21</v>
      </c>
      <c r="C27" s="123" t="s">
        <v>314</v>
      </c>
      <c r="I27" s="121" t="s">
        <v>21</v>
      </c>
      <c r="J27" s="103" t="s">
        <v>314</v>
      </c>
      <c r="K27" s="104"/>
      <c r="L27" s="104"/>
      <c r="M27" s="104"/>
    </row>
    <row r="28" spans="2:13" x14ac:dyDescent="0.4">
      <c r="I28" s="104"/>
      <c r="J28" s="104"/>
      <c r="K28" s="104"/>
      <c r="L28" s="104"/>
      <c r="M28" s="104"/>
    </row>
    <row r="29" spans="2:13" x14ac:dyDescent="0.4">
      <c r="B29" s="88" t="s">
        <v>22</v>
      </c>
      <c r="F29" s="88" t="s">
        <v>23</v>
      </c>
      <c r="I29" s="124" t="s">
        <v>22</v>
      </c>
      <c r="J29" s="125"/>
      <c r="K29" s="125"/>
      <c r="L29" s="125"/>
      <c r="M29" s="124" t="s">
        <v>23</v>
      </c>
    </row>
    <row r="30" spans="2:13" x14ac:dyDescent="0.4">
      <c r="B30" s="95" t="s">
        <v>24</v>
      </c>
      <c r="C30" s="95" t="s">
        <v>315</v>
      </c>
      <c r="D30" s="106" t="s">
        <v>336</v>
      </c>
      <c r="F30" s="106"/>
      <c r="I30" s="107" t="s">
        <v>24</v>
      </c>
      <c r="J30" s="107" t="s">
        <v>315</v>
      </c>
      <c r="K30" s="107" t="s">
        <v>336</v>
      </c>
      <c r="L30" s="125"/>
      <c r="M30" s="107"/>
    </row>
    <row r="31" spans="2:13" ht="409.5" x14ac:dyDescent="0.4">
      <c r="B31" s="126" t="s">
        <v>25</v>
      </c>
      <c r="C31" s="126" t="s">
        <v>40</v>
      </c>
      <c r="D31" s="106" t="s">
        <v>397</v>
      </c>
      <c r="E31" s="87"/>
      <c r="F31" s="127"/>
      <c r="I31" s="107" t="s">
        <v>25</v>
      </c>
      <c r="J31" s="107" t="s">
        <v>40</v>
      </c>
      <c r="K31" s="107" t="s">
        <v>384</v>
      </c>
      <c r="L31" s="125"/>
      <c r="M31" s="107" t="s">
        <v>385</v>
      </c>
    </row>
    <row r="32" spans="2:13" ht="105" x14ac:dyDescent="0.4">
      <c r="B32" s="126" t="s">
        <v>26</v>
      </c>
      <c r="C32" s="126" t="s">
        <v>40</v>
      </c>
      <c r="D32" s="106" t="s">
        <v>397</v>
      </c>
      <c r="E32" s="87"/>
      <c r="F32" s="127"/>
      <c r="I32" s="107" t="s">
        <v>26</v>
      </c>
      <c r="J32" s="107" t="s">
        <v>40</v>
      </c>
      <c r="K32" s="107" t="s">
        <v>340</v>
      </c>
      <c r="L32" s="125"/>
      <c r="M32" s="107" t="s">
        <v>342</v>
      </c>
    </row>
    <row r="33" spans="2:14" x14ac:dyDescent="0.4">
      <c r="B33" s="126" t="s">
        <v>27</v>
      </c>
      <c r="C33" s="126" t="s">
        <v>315</v>
      </c>
      <c r="D33" s="127" t="s">
        <v>336</v>
      </c>
      <c r="E33" s="87"/>
      <c r="F33" s="127"/>
      <c r="I33" s="107" t="s">
        <v>27</v>
      </c>
      <c r="J33" s="107" t="s">
        <v>315</v>
      </c>
      <c r="K33" s="107"/>
      <c r="L33" s="125"/>
      <c r="M33" s="107"/>
    </row>
    <row r="34" spans="2:14" s="87" customFormat="1" ht="236.25" x14ac:dyDescent="0.4">
      <c r="B34" s="126" t="s">
        <v>28</v>
      </c>
      <c r="C34" s="126" t="s">
        <v>40</v>
      </c>
      <c r="D34" s="106" t="s">
        <v>397</v>
      </c>
      <c r="F34" s="127"/>
      <c r="I34" s="107" t="s">
        <v>28</v>
      </c>
      <c r="J34" s="107" t="s">
        <v>40</v>
      </c>
      <c r="K34" s="107" t="s">
        <v>386</v>
      </c>
      <c r="L34" s="125"/>
      <c r="M34" s="107" t="s">
        <v>343</v>
      </c>
    </row>
    <row r="35" spans="2:14" s="87" customFormat="1" ht="83.25" customHeight="1" x14ac:dyDescent="0.4">
      <c r="B35" s="126" t="s">
        <v>29</v>
      </c>
      <c r="C35" s="126" t="s">
        <v>315</v>
      </c>
      <c r="D35" s="127" t="s">
        <v>336</v>
      </c>
      <c r="F35" s="127"/>
      <c r="I35" s="107" t="s">
        <v>29</v>
      </c>
      <c r="J35" s="107" t="s">
        <v>315</v>
      </c>
      <c r="K35" s="107"/>
      <c r="L35" s="125"/>
      <c r="M35" s="107"/>
    </row>
    <row r="36" spans="2:14" s="87" customFormat="1" x14ac:dyDescent="0.4">
      <c r="B36" s="126" t="s">
        <v>30</v>
      </c>
      <c r="C36" s="126" t="s">
        <v>315</v>
      </c>
      <c r="D36" s="126" t="s">
        <v>336</v>
      </c>
      <c r="F36" s="127"/>
      <c r="I36" s="107" t="s">
        <v>30</v>
      </c>
      <c r="J36" s="107" t="s">
        <v>315</v>
      </c>
      <c r="K36" s="107"/>
      <c r="L36" s="125"/>
      <c r="M36" s="107"/>
    </row>
    <row r="37" spans="2:14" s="87" customFormat="1" x14ac:dyDescent="0.4">
      <c r="B37" s="95" t="s">
        <v>31</v>
      </c>
      <c r="C37" s="126" t="s">
        <v>315</v>
      </c>
      <c r="D37" s="126" t="s">
        <v>336</v>
      </c>
      <c r="E37" s="84"/>
      <c r="F37" s="106"/>
      <c r="I37" s="107" t="s">
        <v>31</v>
      </c>
      <c r="J37" s="107" t="s">
        <v>315</v>
      </c>
      <c r="K37" s="107"/>
      <c r="L37" s="125"/>
      <c r="M37" s="107"/>
    </row>
    <row r="38" spans="2:14" s="87" customFormat="1" x14ac:dyDescent="0.4"/>
    <row r="39" spans="2:14" s="87" customFormat="1" x14ac:dyDescent="0.4"/>
    <row r="41" spans="2:14" x14ac:dyDescent="0.4">
      <c r="B41" s="128"/>
      <c r="C41" s="128"/>
      <c r="D41" s="128"/>
      <c r="F41" s="129"/>
    </row>
    <row r="43" spans="2:14" x14ac:dyDescent="0.4">
      <c r="B43" s="88"/>
    </row>
    <row r="48" spans="2:14" x14ac:dyDescent="0.4">
      <c r="N48" s="85"/>
    </row>
  </sheetData>
  <mergeCells count="1">
    <mergeCell ref="C8:D8"/>
  </mergeCells>
  <conditionalFormatting sqref="C21:C22">
    <cfRule type="containsText" dxfId="13" priority="3" operator="containsText" text="True">
      <formula>NOT(ISERROR(SEARCH("True",C21)))</formula>
    </cfRule>
    <cfRule type="containsText" dxfId="12" priority="4" operator="containsText" text="False">
      <formula>NOT(ISERROR(SEARCH("False",C21)))</formula>
    </cfRule>
  </conditionalFormatting>
  <conditionalFormatting sqref="J21">
    <cfRule type="containsText" dxfId="11" priority="1" operator="containsText" text="True">
      <formula>NOT(ISERROR(SEARCH("True",J21)))</formula>
    </cfRule>
    <cfRule type="containsText" dxfId="10" priority="2" operator="containsText" text="False">
      <formula>NOT(ISERROR(SEARCH("False",J21)))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41 C30:C37">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2"/>
  <sheetViews>
    <sheetView showGridLines="0" zoomScale="106" zoomScaleNormal="106" workbookViewId="0">
      <pane ySplit="1" topLeftCell="A2" activePane="bottomLeft" state="frozen"/>
      <selection activeCell="C23" sqref="C23"/>
      <selection pane="bottomLeft"/>
    </sheetView>
  </sheetViews>
  <sheetFormatPr defaultColWidth="8.59765625" defaultRowHeight="13.15" x14ac:dyDescent="0.4"/>
  <cols>
    <col min="1" max="1" width="2.33203125" style="84" customWidth="1"/>
    <col min="2" max="2" width="36.59765625" style="84" customWidth="1"/>
    <col min="3" max="3" width="16.59765625" style="84" customWidth="1"/>
    <col min="4" max="4" width="129.9296875" style="84" customWidth="1"/>
    <col min="5" max="5" width="8.59765625" style="84" customWidth="1"/>
    <col min="6" max="6" width="14.33203125" style="84" customWidth="1"/>
    <col min="7" max="7" width="5" style="84" customWidth="1"/>
    <col min="8" max="8" width="4" style="84" customWidth="1"/>
    <col min="9" max="9" width="22.59765625" style="84" customWidth="1"/>
    <col min="10" max="10" width="8.59765625" style="84" customWidth="1"/>
    <col min="11" max="11" width="118.33203125" style="84" customWidth="1"/>
    <col min="12" max="13" width="8.59765625" style="84" customWidth="1"/>
    <col min="14" max="16384" width="8.59765625" style="84"/>
  </cols>
  <sheetData>
    <row r="1" spans="2:13" s="87" customFormat="1" ht="18" x14ac:dyDescent="0.4">
      <c r="B1" s="83" t="s">
        <v>38</v>
      </c>
      <c r="C1" s="83"/>
      <c r="D1" s="83"/>
      <c r="E1" s="83"/>
      <c r="F1" s="83"/>
      <c r="G1" s="85"/>
      <c r="H1" s="86"/>
    </row>
    <row r="2" spans="2:13" s="87" customFormat="1" ht="18" x14ac:dyDescent="0.4">
      <c r="B2" s="88" t="s">
        <v>8</v>
      </c>
      <c r="C2" s="89"/>
      <c r="D2" s="89"/>
      <c r="E2" s="84"/>
      <c r="F2" s="84"/>
      <c r="G2" s="85"/>
      <c r="H2" s="86"/>
    </row>
    <row r="3" spans="2:13" x14ac:dyDescent="0.4">
      <c r="B3" s="90" t="s">
        <v>335</v>
      </c>
      <c r="C3" s="91" t="s">
        <v>392</v>
      </c>
    </row>
    <row r="4" spans="2:13" x14ac:dyDescent="0.4">
      <c r="B4" s="90" t="s">
        <v>10</v>
      </c>
      <c r="C4" s="92">
        <v>43570</v>
      </c>
    </row>
    <row r="5" spans="2:13" x14ac:dyDescent="0.4">
      <c r="B5" s="90" t="s">
        <v>11</v>
      </c>
      <c r="C5" s="92" t="s">
        <v>396</v>
      </c>
    </row>
    <row r="6" spans="2:13" ht="14.25" x14ac:dyDescent="0.45">
      <c r="B6" s="130"/>
      <c r="C6" s="131"/>
      <c r="D6" s="131"/>
    </row>
    <row r="7" spans="2:13" x14ac:dyDescent="0.4">
      <c r="B7" s="88" t="s">
        <v>12</v>
      </c>
    </row>
    <row r="8" spans="2:13" ht="121.5" customHeight="1" x14ac:dyDescent="0.4">
      <c r="B8" s="95" t="s">
        <v>13</v>
      </c>
      <c r="C8" s="147" t="s">
        <v>393</v>
      </c>
      <c r="D8" s="148"/>
    </row>
    <row r="9" spans="2:13" ht="18" x14ac:dyDescent="0.55000000000000004">
      <c r="B9" s="95" t="s">
        <v>1</v>
      </c>
      <c r="C9" s="96" t="s">
        <v>39</v>
      </c>
      <c r="D9" s="97"/>
      <c r="I9" s="98" t="s">
        <v>378</v>
      </c>
      <c r="J9" s="99"/>
      <c r="K9" s="99"/>
      <c r="L9" s="99"/>
      <c r="M9" s="99"/>
    </row>
    <row r="10" spans="2:13" x14ac:dyDescent="0.4">
      <c r="B10" s="95" t="s">
        <v>14</v>
      </c>
      <c r="C10" s="100" t="s">
        <v>322</v>
      </c>
      <c r="I10" s="99"/>
      <c r="J10" s="99"/>
      <c r="K10" s="99"/>
      <c r="L10" s="99"/>
      <c r="M10" s="99"/>
    </row>
    <row r="11" spans="2:13" x14ac:dyDescent="0.4">
      <c r="B11" s="95" t="s">
        <v>15</v>
      </c>
      <c r="C11" s="100" t="s">
        <v>317</v>
      </c>
      <c r="I11" s="99"/>
      <c r="J11" s="99"/>
      <c r="K11" s="99"/>
      <c r="L11" s="99"/>
      <c r="M11" s="99"/>
    </row>
    <row r="12" spans="2:13" x14ac:dyDescent="0.4">
      <c r="B12" s="95" t="s">
        <v>16</v>
      </c>
      <c r="C12" s="101">
        <f>SUM(F_Inputs!Q45:U45)</f>
        <v>12.281999999999998</v>
      </c>
      <c r="I12" s="102" t="s">
        <v>16</v>
      </c>
      <c r="J12" s="103">
        <v>12.281999999999998</v>
      </c>
      <c r="K12" s="104"/>
      <c r="L12" s="104"/>
      <c r="M12" s="104"/>
    </row>
    <row r="13" spans="2:13" x14ac:dyDescent="0.4">
      <c r="I13" s="104"/>
      <c r="J13" s="104"/>
      <c r="K13" s="104"/>
      <c r="L13" s="104"/>
      <c r="M13" s="104"/>
    </row>
    <row r="14" spans="2:13" x14ac:dyDescent="0.4">
      <c r="B14" s="88" t="s">
        <v>325</v>
      </c>
      <c r="I14" s="105" t="s">
        <v>325</v>
      </c>
      <c r="J14" s="104"/>
      <c r="K14" s="104"/>
      <c r="L14" s="104"/>
      <c r="M14" s="104"/>
    </row>
    <row r="15" spans="2:13" ht="81" customHeight="1" x14ac:dyDescent="0.4">
      <c r="B15" s="100" t="s">
        <v>32</v>
      </c>
      <c r="C15" s="95" t="s">
        <v>316</v>
      </c>
      <c r="D15" s="106" t="s">
        <v>397</v>
      </c>
      <c r="I15" s="103" t="s">
        <v>32</v>
      </c>
      <c r="J15" s="102" t="s">
        <v>316</v>
      </c>
      <c r="K15" s="107" t="s">
        <v>341</v>
      </c>
      <c r="L15" s="104"/>
      <c r="M15" s="104"/>
    </row>
    <row r="16" spans="2:13" x14ac:dyDescent="0.4">
      <c r="B16" s="100" t="s">
        <v>326</v>
      </c>
      <c r="C16" s="108">
        <v>0</v>
      </c>
      <c r="I16" s="103" t="s">
        <v>326</v>
      </c>
      <c r="J16" s="109">
        <v>0</v>
      </c>
      <c r="K16" s="104"/>
      <c r="L16" s="104"/>
      <c r="M16" s="104"/>
    </row>
    <row r="17" spans="2:13" x14ac:dyDescent="0.4">
      <c r="B17" s="110" t="s">
        <v>349</v>
      </c>
      <c r="C17" s="132">
        <f xml:space="preserve"> C16</f>
        <v>0</v>
      </c>
      <c r="I17" s="103" t="s">
        <v>349</v>
      </c>
      <c r="J17" s="112"/>
      <c r="K17" s="104"/>
      <c r="L17" s="104"/>
      <c r="M17" s="104"/>
    </row>
    <row r="18" spans="2:13" x14ac:dyDescent="0.4">
      <c r="B18" s="110" t="s">
        <v>350</v>
      </c>
      <c r="C18" s="111"/>
      <c r="I18" s="103" t="s">
        <v>350</v>
      </c>
      <c r="J18" s="112"/>
      <c r="K18" s="104"/>
      <c r="L18" s="104"/>
      <c r="M18" s="104"/>
    </row>
    <row r="19" spans="2:13" x14ac:dyDescent="0.4">
      <c r="B19" s="110" t="s">
        <v>352</v>
      </c>
      <c r="C19" s="111"/>
      <c r="I19" s="103" t="s">
        <v>352</v>
      </c>
      <c r="J19" s="112"/>
      <c r="K19" s="104"/>
      <c r="L19" s="104"/>
      <c r="M19" s="104"/>
    </row>
    <row r="20" spans="2:13" x14ac:dyDescent="0.4">
      <c r="B20" s="110" t="s">
        <v>351</v>
      </c>
      <c r="C20" s="110"/>
      <c r="I20" s="103" t="s">
        <v>351</v>
      </c>
      <c r="J20" s="103"/>
      <c r="K20" s="104"/>
      <c r="L20" s="104"/>
      <c r="M20" s="104"/>
    </row>
    <row r="21" spans="2:13" x14ac:dyDescent="0.4">
      <c r="B21" s="113" t="s">
        <v>348</v>
      </c>
      <c r="C21" s="114" t="b">
        <f>SUM(C17:C20)=C16</f>
        <v>1</v>
      </c>
      <c r="D21" s="133"/>
      <c r="E21" s="133"/>
      <c r="I21" s="115" t="s">
        <v>348</v>
      </c>
      <c r="J21" s="116" t="b">
        <v>1</v>
      </c>
      <c r="K21" s="104"/>
      <c r="L21" s="104"/>
      <c r="M21" s="104"/>
    </row>
    <row r="22" spans="2:13" x14ac:dyDescent="0.4">
      <c r="B22" s="88"/>
      <c r="I22" s="104"/>
      <c r="J22" s="104"/>
      <c r="K22" s="104"/>
      <c r="L22" s="104"/>
      <c r="M22" s="104"/>
    </row>
    <row r="23" spans="2:13" x14ac:dyDescent="0.4">
      <c r="B23" s="88" t="s">
        <v>18</v>
      </c>
      <c r="F23" s="129"/>
      <c r="I23" s="105" t="s">
        <v>18</v>
      </c>
      <c r="J23" s="104"/>
      <c r="K23" s="104"/>
      <c r="L23" s="104"/>
      <c r="M23" s="104"/>
    </row>
    <row r="24" spans="2:13" x14ac:dyDescent="0.4">
      <c r="B24" s="100" t="s">
        <v>19</v>
      </c>
      <c r="C24" s="123"/>
      <c r="F24" s="134"/>
      <c r="I24" s="103" t="s">
        <v>19</v>
      </c>
      <c r="J24" s="117"/>
      <c r="K24" s="104"/>
      <c r="L24" s="104"/>
      <c r="M24" s="104"/>
    </row>
    <row r="25" spans="2:13" x14ac:dyDescent="0.4">
      <c r="B25" s="100" t="s">
        <v>17</v>
      </c>
      <c r="C25" s="135">
        <f>SUM(totex_pr_twd,totex_pr_rwd,totex_pr_watertreatment)</f>
        <v>369.47599999999994</v>
      </c>
      <c r="D25" s="133"/>
      <c r="I25" s="103" t="s">
        <v>17</v>
      </c>
      <c r="J25" s="109">
        <v>375.91299999999995</v>
      </c>
      <c r="K25" s="104"/>
      <c r="L25" s="104"/>
      <c r="M25" s="104"/>
    </row>
    <row r="26" spans="2:13" ht="26.25" x14ac:dyDescent="0.4">
      <c r="B26" s="119" t="s">
        <v>20</v>
      </c>
      <c r="C26" s="120">
        <f>(C12-C24)/C25</f>
        <v>3.3241671989520293E-2</v>
      </c>
      <c r="I26" s="121" t="s">
        <v>20</v>
      </c>
      <c r="J26" s="122">
        <v>3.2672453466626589E-2</v>
      </c>
      <c r="K26" s="104"/>
      <c r="L26" s="104"/>
      <c r="M26" s="104"/>
    </row>
    <row r="27" spans="2:13" ht="26.25" x14ac:dyDescent="0.4">
      <c r="B27" s="119" t="s">
        <v>21</v>
      </c>
      <c r="C27" s="100" t="s">
        <v>314</v>
      </c>
      <c r="I27" s="121" t="s">
        <v>21</v>
      </c>
      <c r="J27" s="103" t="s">
        <v>314</v>
      </c>
      <c r="K27" s="104"/>
      <c r="L27" s="104"/>
      <c r="M27" s="104"/>
    </row>
    <row r="28" spans="2:13" x14ac:dyDescent="0.4">
      <c r="E28" s="133"/>
      <c r="I28" s="104"/>
      <c r="J28" s="104"/>
      <c r="K28" s="104"/>
      <c r="L28" s="104"/>
      <c r="M28" s="104"/>
    </row>
    <row r="29" spans="2:13" x14ac:dyDescent="0.4">
      <c r="B29" s="88" t="s">
        <v>22</v>
      </c>
      <c r="F29" s="88" t="s">
        <v>23</v>
      </c>
      <c r="I29" s="105" t="s">
        <v>22</v>
      </c>
      <c r="J29" s="104"/>
      <c r="K29" s="104"/>
      <c r="L29" s="104"/>
      <c r="M29" s="105" t="s">
        <v>23</v>
      </c>
    </row>
    <row r="30" spans="2:13" x14ac:dyDescent="0.4">
      <c r="B30" s="95" t="s">
        <v>24</v>
      </c>
      <c r="C30" s="95" t="s">
        <v>315</v>
      </c>
      <c r="D30" s="106"/>
      <c r="F30" s="106"/>
      <c r="I30" s="102" t="s">
        <v>24</v>
      </c>
      <c r="J30" s="102" t="s">
        <v>315</v>
      </c>
      <c r="K30" s="102" t="s">
        <v>336</v>
      </c>
      <c r="L30" s="104"/>
      <c r="M30" s="102"/>
    </row>
    <row r="31" spans="2:13" ht="380.65" x14ac:dyDescent="0.4">
      <c r="B31" s="95" t="s">
        <v>25</v>
      </c>
      <c r="C31" s="95" t="s">
        <v>40</v>
      </c>
      <c r="D31" s="106" t="s">
        <v>397</v>
      </c>
      <c r="E31" s="136"/>
      <c r="F31" s="137" t="s">
        <v>380</v>
      </c>
      <c r="I31" s="102" t="s">
        <v>25</v>
      </c>
      <c r="J31" s="102" t="s">
        <v>40</v>
      </c>
      <c r="K31" s="107" t="s">
        <v>379</v>
      </c>
      <c r="L31" s="104"/>
      <c r="M31" s="107" t="s">
        <v>380</v>
      </c>
    </row>
    <row r="32" spans="2:13" ht="195.75" customHeight="1" x14ac:dyDescent="0.4">
      <c r="B32" s="95" t="s">
        <v>26</v>
      </c>
      <c r="C32" s="95" t="s">
        <v>41</v>
      </c>
      <c r="D32" s="106" t="s">
        <v>397</v>
      </c>
      <c r="E32" s="136"/>
      <c r="F32" s="137" t="s">
        <v>319</v>
      </c>
      <c r="I32" s="102" t="s">
        <v>26</v>
      </c>
      <c r="J32" s="102" t="s">
        <v>41</v>
      </c>
      <c r="K32" s="107" t="s">
        <v>381</v>
      </c>
      <c r="L32" s="104"/>
      <c r="M32" s="102" t="s">
        <v>319</v>
      </c>
    </row>
    <row r="33" spans="2:13" ht="62.25" customHeight="1" x14ac:dyDescent="0.4">
      <c r="B33" s="95" t="s">
        <v>27</v>
      </c>
      <c r="C33" s="95" t="s">
        <v>40</v>
      </c>
      <c r="D33" s="106" t="s">
        <v>397</v>
      </c>
      <c r="E33" s="136"/>
      <c r="F33" s="137" t="s">
        <v>320</v>
      </c>
      <c r="I33" s="102" t="s">
        <v>27</v>
      </c>
      <c r="J33" s="102" t="s">
        <v>40</v>
      </c>
      <c r="K33" s="107" t="s">
        <v>337</v>
      </c>
      <c r="L33" s="104"/>
      <c r="M33" s="102" t="s">
        <v>320</v>
      </c>
    </row>
    <row r="34" spans="2:13" ht="136.25" customHeight="1" x14ac:dyDescent="0.4">
      <c r="B34" s="95" t="s">
        <v>28</v>
      </c>
      <c r="C34" s="95" t="s">
        <v>41</v>
      </c>
      <c r="D34" s="106" t="s">
        <v>397</v>
      </c>
      <c r="E34" s="136"/>
      <c r="F34" s="137" t="s">
        <v>332</v>
      </c>
      <c r="I34" s="102" t="s">
        <v>28</v>
      </c>
      <c r="J34" s="102" t="s">
        <v>41</v>
      </c>
      <c r="K34" s="107" t="s">
        <v>382</v>
      </c>
      <c r="L34" s="104"/>
      <c r="M34" s="107" t="s">
        <v>332</v>
      </c>
    </row>
    <row r="35" spans="2:13" ht="16.5" customHeight="1" x14ac:dyDescent="0.4">
      <c r="B35" s="95" t="s">
        <v>29</v>
      </c>
      <c r="C35" s="95" t="s">
        <v>315</v>
      </c>
      <c r="D35" s="138" t="s">
        <v>336</v>
      </c>
      <c r="E35" s="136"/>
      <c r="F35" s="137"/>
      <c r="I35" s="102" t="s">
        <v>29</v>
      </c>
      <c r="J35" s="102" t="s">
        <v>315</v>
      </c>
      <c r="K35" s="102" t="s">
        <v>336</v>
      </c>
      <c r="L35" s="104"/>
      <c r="M35" s="102"/>
    </row>
    <row r="36" spans="2:13" x14ac:dyDescent="0.4">
      <c r="B36" s="95" t="s">
        <v>30</v>
      </c>
      <c r="C36" s="95" t="s">
        <v>315</v>
      </c>
      <c r="D36" s="138" t="s">
        <v>336</v>
      </c>
      <c r="E36" s="136"/>
      <c r="F36" s="137"/>
      <c r="I36" s="102" t="s">
        <v>30</v>
      </c>
      <c r="J36" s="102" t="s">
        <v>315</v>
      </c>
      <c r="K36" s="102" t="s">
        <v>336</v>
      </c>
      <c r="L36" s="104"/>
      <c r="M36" s="102"/>
    </row>
    <row r="37" spans="2:13" ht="16.25" customHeight="1" x14ac:dyDescent="0.4">
      <c r="B37" s="95" t="s">
        <v>31</v>
      </c>
      <c r="C37" s="95" t="s">
        <v>315</v>
      </c>
      <c r="D37" s="138" t="s">
        <v>336</v>
      </c>
      <c r="E37" s="136"/>
      <c r="F37" s="137" t="s">
        <v>321</v>
      </c>
      <c r="I37" s="102" t="s">
        <v>31</v>
      </c>
      <c r="J37" s="102" t="s">
        <v>315</v>
      </c>
      <c r="K37" s="102" t="s">
        <v>336</v>
      </c>
      <c r="L37" s="104"/>
      <c r="M37" s="102" t="s">
        <v>321</v>
      </c>
    </row>
    <row r="41" spans="2:13" x14ac:dyDescent="0.4">
      <c r="B41" s="128"/>
      <c r="C41" s="128"/>
      <c r="D41" s="128"/>
      <c r="F41" s="129"/>
    </row>
    <row r="42" spans="2:13" x14ac:dyDescent="0.4">
      <c r="B42" s="88"/>
    </row>
  </sheetData>
  <mergeCells count="1">
    <mergeCell ref="C8:D8"/>
  </mergeCells>
  <conditionalFormatting sqref="C21">
    <cfRule type="containsText" dxfId="9" priority="3" operator="containsText" text="True">
      <formula>NOT(ISERROR(SEARCH("True",C21)))</formula>
    </cfRule>
    <cfRule type="containsText" dxfId="8" priority="4" operator="containsText" text="False">
      <formula>NOT(ISERROR(SEARCH("False",C21)))</formula>
    </cfRule>
  </conditionalFormatting>
  <conditionalFormatting sqref="J21">
    <cfRule type="containsText" dxfId="7" priority="1" operator="containsText" text="True">
      <formula>NOT(ISERROR(SEARCH("True",J21)))</formula>
    </cfRule>
    <cfRule type="containsText" dxfId="6" priority="2" operator="containsText" text="False">
      <formula>NOT(ISERROR(SEARCH("False",J21)))</formula>
    </cfRule>
  </conditionalFormatting>
  <dataValidations count="7">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30:C37">
      <formula1>"Pass, Partial pass, Fail, Not assessed, N/A"</formula1>
    </dataValidation>
    <dataValidation type="list" allowBlank="1" showInputMessage="1" showErrorMessage="1" sqref="C15">
      <formula1>"Accept, Partial accept, Reject"</formula1>
    </dataValidation>
    <dataValidation type="list" allowBlank="1" showInputMessage="1" showErrorMessage="1" sqref="C41">
      <formula1>"Pass,Marginal pass, Partial pass, Fail, ,Not assessed, N/A"</formula1>
    </dataValidation>
    <dataValidation type="list" allowBlank="1" showInputMessage="1" showErrorMessage="1" sqref="C10">
      <formula1>#REF!</formula1>
    </dataValidation>
    <dataValidation type="list" allowBlank="1" showInputMessage="1" showErrorMessage="1" sqref="B18:B20">
      <formula1>#REF!</formula1>
    </dataValidation>
  </dataValidations>
  <pageMargins left="0.7" right="0.7" top="0.75" bottom="0.75" header="0.3" footer="0.3"/>
  <pageSetup paperSize="9" scale="28" fitToHeight="0" orientation="landscape" r:id="rId1"/>
  <ignoredErrors>
    <ignoredError sqref="C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48"/>
  <sheetViews>
    <sheetView showGridLines="0" zoomScaleNormal="100" workbookViewId="0"/>
  </sheetViews>
  <sheetFormatPr defaultColWidth="8.59765625" defaultRowHeight="13.15" x14ac:dyDescent="0.4"/>
  <cols>
    <col min="1" max="1" width="2.33203125" style="84" customWidth="1"/>
    <col min="2" max="2" width="38.59765625" style="84" customWidth="1"/>
    <col min="3" max="3" width="16.59765625" style="84" customWidth="1"/>
    <col min="4" max="4" width="68.33203125" style="84" customWidth="1"/>
    <col min="5" max="5" width="8.59765625" style="84" customWidth="1"/>
    <col min="6" max="6" width="26.59765625" style="84" customWidth="1"/>
    <col min="7" max="8" width="8.59765625" style="84" customWidth="1"/>
    <col min="9" max="9" width="24.59765625" style="84" customWidth="1"/>
    <col min="10" max="10" width="8.59765625" style="84" customWidth="1"/>
    <col min="11" max="11" width="57.33203125" style="84" customWidth="1"/>
    <col min="12" max="12" width="8.59765625" style="84" customWidth="1"/>
    <col min="13" max="13" width="18.06640625" style="84" customWidth="1"/>
    <col min="14" max="14" width="8.59765625" style="84" customWidth="1"/>
    <col min="15" max="16384" width="8.59765625" style="84"/>
  </cols>
  <sheetData>
    <row r="1" spans="2:13" s="87" customFormat="1" ht="18" x14ac:dyDescent="0.4">
      <c r="B1" s="83" t="s">
        <v>36</v>
      </c>
      <c r="C1" s="83"/>
      <c r="D1" s="83"/>
      <c r="E1" s="83"/>
      <c r="F1" s="83"/>
      <c r="G1" s="84"/>
      <c r="H1" s="85"/>
      <c r="I1" s="86"/>
    </row>
    <row r="2" spans="2:13" s="87" customFormat="1" ht="18" x14ac:dyDescent="0.4">
      <c r="B2" s="88" t="s">
        <v>8</v>
      </c>
      <c r="C2" s="89"/>
      <c r="D2" s="84"/>
      <c r="E2" s="84"/>
      <c r="F2" s="84"/>
      <c r="G2" s="84"/>
      <c r="H2" s="85"/>
      <c r="I2" s="86"/>
    </row>
    <row r="3" spans="2:13" x14ac:dyDescent="0.4">
      <c r="B3" s="90" t="s">
        <v>335</v>
      </c>
      <c r="C3" s="91"/>
    </row>
    <row r="4" spans="2:13" x14ac:dyDescent="0.4">
      <c r="B4" s="90" t="s">
        <v>10</v>
      </c>
      <c r="C4" s="92"/>
    </row>
    <row r="5" spans="2:13" x14ac:dyDescent="0.4">
      <c r="B5" s="90" t="s">
        <v>11</v>
      </c>
      <c r="C5" s="92"/>
    </row>
    <row r="6" spans="2:13" ht="14.25" x14ac:dyDescent="0.45">
      <c r="B6" s="130"/>
      <c r="C6" s="131"/>
      <c r="D6" s="131"/>
    </row>
    <row r="7" spans="2:13" x14ac:dyDescent="0.4">
      <c r="B7" s="88" t="s">
        <v>12</v>
      </c>
    </row>
    <row r="8" spans="2:13" ht="114" customHeight="1" x14ac:dyDescent="0.4">
      <c r="B8" s="95" t="s">
        <v>13</v>
      </c>
      <c r="C8" s="149" t="s">
        <v>406</v>
      </c>
      <c r="D8" s="149"/>
    </row>
    <row r="9" spans="2:13" ht="18" x14ac:dyDescent="0.55000000000000004">
      <c r="B9" s="95" t="s">
        <v>1</v>
      </c>
      <c r="C9" s="96" t="s">
        <v>39</v>
      </c>
      <c r="D9" s="97"/>
      <c r="I9" s="98" t="s">
        <v>378</v>
      </c>
      <c r="J9" s="99"/>
      <c r="K9" s="99"/>
      <c r="L9" s="99"/>
      <c r="M9" s="99"/>
    </row>
    <row r="10" spans="2:13" x14ac:dyDescent="0.4">
      <c r="B10" s="95" t="s">
        <v>14</v>
      </c>
      <c r="C10" s="100" t="s">
        <v>322</v>
      </c>
      <c r="I10" s="99"/>
      <c r="J10" s="99"/>
      <c r="K10" s="99"/>
      <c r="L10" s="99"/>
      <c r="M10" s="99"/>
    </row>
    <row r="11" spans="2:13" ht="15.4" x14ac:dyDescent="0.6">
      <c r="B11" s="95" t="s">
        <v>15</v>
      </c>
      <c r="C11" s="6" t="s">
        <v>317</v>
      </c>
      <c r="D11" s="97"/>
      <c r="I11" s="99"/>
      <c r="J11" s="99"/>
      <c r="K11" s="99"/>
      <c r="L11" s="99"/>
      <c r="M11" s="99"/>
    </row>
    <row r="12" spans="2:13" x14ac:dyDescent="0.4">
      <c r="B12" s="95" t="s">
        <v>16</v>
      </c>
      <c r="C12" s="139"/>
      <c r="I12" s="102" t="s">
        <v>16</v>
      </c>
      <c r="J12" s="103">
        <v>8.7159999999999993</v>
      </c>
      <c r="K12" s="104"/>
      <c r="L12" s="104"/>
      <c r="M12" s="104"/>
    </row>
    <row r="13" spans="2:13" x14ac:dyDescent="0.4">
      <c r="I13" s="104"/>
      <c r="J13" s="104"/>
      <c r="K13" s="104"/>
      <c r="L13" s="104"/>
      <c r="M13" s="104"/>
    </row>
    <row r="14" spans="2:13" x14ac:dyDescent="0.4">
      <c r="B14" s="88" t="s">
        <v>325</v>
      </c>
      <c r="I14" s="105" t="s">
        <v>325</v>
      </c>
      <c r="J14" s="104"/>
      <c r="K14" s="104"/>
      <c r="L14" s="104"/>
      <c r="M14" s="104"/>
    </row>
    <row r="15" spans="2:13" x14ac:dyDescent="0.4">
      <c r="B15" s="100" t="s">
        <v>32</v>
      </c>
      <c r="C15" s="95"/>
      <c r="I15" s="103" t="s">
        <v>32</v>
      </c>
      <c r="J15" s="102" t="s">
        <v>316</v>
      </c>
      <c r="K15" s="104"/>
      <c r="L15" s="104"/>
      <c r="M15" s="104"/>
    </row>
    <row r="16" spans="2:13" x14ac:dyDescent="0.4">
      <c r="B16" s="100" t="s">
        <v>326</v>
      </c>
      <c r="C16" s="139"/>
      <c r="I16" s="103" t="s">
        <v>326</v>
      </c>
      <c r="J16" s="109">
        <v>0</v>
      </c>
      <c r="K16" s="104"/>
      <c r="L16" s="104"/>
      <c r="M16" s="104"/>
    </row>
    <row r="17" spans="2:13" x14ac:dyDescent="0.4">
      <c r="B17" s="110" t="s">
        <v>349</v>
      </c>
      <c r="C17" s="111"/>
      <c r="I17" s="103" t="s">
        <v>349</v>
      </c>
      <c r="J17" s="112"/>
      <c r="K17" s="104"/>
      <c r="L17" s="104"/>
      <c r="M17" s="104"/>
    </row>
    <row r="18" spans="2:13" x14ac:dyDescent="0.4">
      <c r="B18" s="110" t="s">
        <v>350</v>
      </c>
      <c r="C18" s="111"/>
      <c r="I18" s="103" t="s">
        <v>350</v>
      </c>
      <c r="J18" s="112"/>
      <c r="K18" s="104"/>
      <c r="L18" s="104"/>
      <c r="M18" s="104"/>
    </row>
    <row r="19" spans="2:13" x14ac:dyDescent="0.4">
      <c r="B19" s="110" t="s">
        <v>352</v>
      </c>
      <c r="C19" s="111"/>
      <c r="I19" s="103" t="s">
        <v>352</v>
      </c>
      <c r="J19" s="112"/>
      <c r="K19" s="104"/>
      <c r="L19" s="104"/>
      <c r="M19" s="104"/>
    </row>
    <row r="20" spans="2:13" x14ac:dyDescent="0.4">
      <c r="B20" s="110" t="s">
        <v>351</v>
      </c>
      <c r="C20" s="110"/>
      <c r="I20" s="103" t="s">
        <v>351</v>
      </c>
      <c r="J20" s="103"/>
      <c r="K20" s="104"/>
      <c r="L20" s="104"/>
      <c r="M20" s="104"/>
    </row>
    <row r="21" spans="2:13" x14ac:dyDescent="0.4">
      <c r="B21" s="113" t="s">
        <v>348</v>
      </c>
      <c r="C21" s="114" t="b">
        <f>SUM(C17:C20)=C16</f>
        <v>1</v>
      </c>
      <c r="I21" s="115" t="s">
        <v>348</v>
      </c>
      <c r="J21" s="116" t="b">
        <v>1</v>
      </c>
      <c r="K21" s="104"/>
      <c r="L21" s="104"/>
      <c r="M21" s="104"/>
    </row>
    <row r="22" spans="2:13" x14ac:dyDescent="0.4">
      <c r="B22" s="113"/>
      <c r="C22" s="114"/>
      <c r="I22" s="104"/>
      <c r="J22" s="104"/>
      <c r="K22" s="104"/>
      <c r="L22" s="104"/>
      <c r="M22" s="104"/>
    </row>
    <row r="23" spans="2:13" x14ac:dyDescent="0.4">
      <c r="B23" s="88" t="s">
        <v>18</v>
      </c>
      <c r="I23" s="105" t="s">
        <v>18</v>
      </c>
      <c r="J23" s="104"/>
      <c r="K23" s="104"/>
      <c r="L23" s="104"/>
      <c r="M23" s="104"/>
    </row>
    <row r="24" spans="2:13" x14ac:dyDescent="0.4">
      <c r="B24" s="100" t="s">
        <v>19</v>
      </c>
      <c r="C24" s="100"/>
      <c r="I24" s="103" t="s">
        <v>19</v>
      </c>
      <c r="J24" s="117">
        <v>0</v>
      </c>
      <c r="K24" s="104"/>
      <c r="L24" s="104"/>
      <c r="M24" s="104"/>
    </row>
    <row r="25" spans="2:13" x14ac:dyDescent="0.4">
      <c r="B25" s="100" t="s">
        <v>17</v>
      </c>
      <c r="C25" s="140"/>
      <c r="D25" s="141"/>
      <c r="I25" s="103" t="s">
        <v>17</v>
      </c>
      <c r="J25" s="109">
        <v>375.91299999999995</v>
      </c>
      <c r="K25" s="104"/>
      <c r="L25" s="104"/>
      <c r="M25" s="104"/>
    </row>
    <row r="26" spans="2:13" ht="26.25" x14ac:dyDescent="0.4">
      <c r="B26" s="119" t="s">
        <v>20</v>
      </c>
      <c r="C26" s="142"/>
      <c r="I26" s="121" t="s">
        <v>20</v>
      </c>
      <c r="J26" s="122">
        <v>2.3186215959543833E-2</v>
      </c>
      <c r="K26" s="104"/>
      <c r="L26" s="104"/>
      <c r="M26" s="104"/>
    </row>
    <row r="27" spans="2:13" ht="26.25" x14ac:dyDescent="0.4">
      <c r="B27" s="119" t="s">
        <v>21</v>
      </c>
      <c r="C27" s="100"/>
      <c r="I27" s="121" t="s">
        <v>21</v>
      </c>
      <c r="J27" s="103" t="s">
        <v>314</v>
      </c>
      <c r="K27" s="104"/>
      <c r="L27" s="104"/>
      <c r="M27" s="104"/>
    </row>
    <row r="28" spans="2:13" x14ac:dyDescent="0.4">
      <c r="I28" s="104"/>
      <c r="J28" s="104"/>
      <c r="K28" s="104"/>
      <c r="L28" s="104"/>
      <c r="M28" s="104"/>
    </row>
    <row r="29" spans="2:13" x14ac:dyDescent="0.4">
      <c r="B29" s="88" t="s">
        <v>22</v>
      </c>
      <c r="F29" s="88" t="s">
        <v>23</v>
      </c>
      <c r="I29" s="105" t="s">
        <v>22</v>
      </c>
      <c r="J29" s="104"/>
      <c r="K29" s="104"/>
      <c r="L29" s="104"/>
      <c r="M29" s="105" t="s">
        <v>23</v>
      </c>
    </row>
    <row r="30" spans="2:13" x14ac:dyDescent="0.4">
      <c r="B30" s="95" t="s">
        <v>24</v>
      </c>
      <c r="C30" s="95"/>
      <c r="D30" s="143"/>
      <c r="F30" s="106"/>
      <c r="I30" s="102" t="s">
        <v>24</v>
      </c>
      <c r="J30" s="102" t="s">
        <v>315</v>
      </c>
      <c r="K30" s="102"/>
      <c r="L30" s="104"/>
      <c r="M30" s="102"/>
    </row>
    <row r="31" spans="2:13" ht="98.25" customHeight="1" x14ac:dyDescent="0.4">
      <c r="B31" s="95" t="s">
        <v>25</v>
      </c>
      <c r="C31" s="95"/>
      <c r="D31" s="106"/>
      <c r="F31" s="106"/>
      <c r="I31" s="102" t="s">
        <v>25</v>
      </c>
      <c r="J31" s="102" t="s">
        <v>40</v>
      </c>
      <c r="K31" s="107" t="s">
        <v>333</v>
      </c>
      <c r="L31" s="104"/>
      <c r="M31" s="107" t="s">
        <v>334</v>
      </c>
    </row>
    <row r="32" spans="2:13" x14ac:dyDescent="0.4">
      <c r="B32" s="95" t="s">
        <v>26</v>
      </c>
      <c r="C32" s="95"/>
      <c r="D32" s="143"/>
      <c r="F32" s="95"/>
      <c r="I32" s="102" t="s">
        <v>26</v>
      </c>
      <c r="J32" s="102" t="s">
        <v>315</v>
      </c>
      <c r="K32" s="107"/>
      <c r="L32" s="104"/>
      <c r="M32" s="102"/>
    </row>
    <row r="33" spans="2:14" x14ac:dyDescent="0.4">
      <c r="B33" s="95" t="s">
        <v>27</v>
      </c>
      <c r="C33" s="95"/>
      <c r="D33" s="143"/>
      <c r="F33" s="95"/>
      <c r="I33" s="102" t="s">
        <v>27</v>
      </c>
      <c r="J33" s="102" t="s">
        <v>315</v>
      </c>
      <c r="K33" s="102"/>
      <c r="L33" s="104"/>
      <c r="M33" s="102"/>
    </row>
    <row r="34" spans="2:14" x14ac:dyDescent="0.4">
      <c r="B34" s="95" t="s">
        <v>28</v>
      </c>
      <c r="C34" s="95"/>
      <c r="D34" s="143"/>
      <c r="F34" s="95"/>
      <c r="I34" s="102" t="s">
        <v>28</v>
      </c>
      <c r="J34" s="102" t="s">
        <v>315</v>
      </c>
      <c r="K34" s="107"/>
      <c r="L34" s="104"/>
      <c r="M34" s="107"/>
    </row>
    <row r="35" spans="2:14" x14ac:dyDescent="0.4">
      <c r="B35" s="95" t="s">
        <v>29</v>
      </c>
      <c r="C35" s="95"/>
      <c r="D35" s="143"/>
      <c r="F35" s="95"/>
      <c r="I35" s="102" t="s">
        <v>29</v>
      </c>
      <c r="J35" s="102" t="s">
        <v>315</v>
      </c>
      <c r="K35" s="102"/>
      <c r="L35" s="104"/>
      <c r="M35" s="102"/>
    </row>
    <row r="36" spans="2:14" x14ac:dyDescent="0.4">
      <c r="B36" s="95" t="s">
        <v>30</v>
      </c>
      <c r="C36" s="95"/>
      <c r="D36" s="143"/>
      <c r="F36" s="95"/>
      <c r="I36" s="102" t="s">
        <v>30</v>
      </c>
      <c r="J36" s="102" t="s">
        <v>315</v>
      </c>
      <c r="K36" s="102"/>
      <c r="L36" s="104"/>
      <c r="M36" s="102"/>
    </row>
    <row r="37" spans="2:14" x14ac:dyDescent="0.4">
      <c r="B37" s="95" t="s">
        <v>31</v>
      </c>
      <c r="C37" s="95"/>
      <c r="D37" s="143"/>
      <c r="F37" s="95"/>
      <c r="I37" s="102" t="s">
        <v>31</v>
      </c>
      <c r="J37" s="102" t="s">
        <v>315</v>
      </c>
      <c r="K37" s="102"/>
      <c r="L37" s="104"/>
      <c r="M37" s="102"/>
    </row>
    <row r="38" spans="2:14" x14ac:dyDescent="0.4">
      <c r="B38" s="128"/>
      <c r="C38" s="128"/>
      <c r="D38" s="128"/>
      <c r="F38" s="129"/>
    </row>
    <row r="43" spans="2:14" x14ac:dyDescent="0.4">
      <c r="B43" s="88"/>
    </row>
    <row r="48" spans="2:14" x14ac:dyDescent="0.4">
      <c r="N48" s="85"/>
    </row>
  </sheetData>
  <mergeCells count="1">
    <mergeCell ref="C8:D8"/>
  </mergeCells>
  <conditionalFormatting sqref="C21:C22">
    <cfRule type="containsText" dxfId="5" priority="3" operator="containsText" text="True">
      <formula>NOT(ISERROR(SEARCH("True",C21)))</formula>
    </cfRule>
    <cfRule type="containsText" dxfId="4" priority="4" operator="containsText" text="False">
      <formula>NOT(ISERROR(SEARCH("False",C21)))</formula>
    </cfRule>
  </conditionalFormatting>
  <conditionalFormatting sqref="J21">
    <cfRule type="containsText" dxfId="3" priority="1" operator="containsText" text="True">
      <formula>NOT(ISERROR(SEARCH("True",J21)))</formula>
    </cfRule>
    <cfRule type="containsText" dxfId="2" priority="2" operator="containsText" text="False">
      <formula>NOT(ISERROR(SEARCH("False",J21)))</formula>
    </cfRule>
  </conditionalFormatting>
  <dataValidations count="6">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O27"/>
  <sheetViews>
    <sheetView showGridLines="0" zoomScaleNormal="100" workbookViewId="0">
      <pane ySplit="2" topLeftCell="A3" activePane="bottomLeft" state="frozen"/>
      <selection pane="bottomLeft"/>
    </sheetView>
  </sheetViews>
  <sheetFormatPr defaultColWidth="8.59765625" defaultRowHeight="13.15" x14ac:dyDescent="0.4"/>
  <cols>
    <col min="1" max="1" width="2.33203125" style="36" customWidth="1"/>
    <col min="2" max="2" width="19.59765625" style="38" customWidth="1"/>
    <col min="3" max="3" width="25.33203125" style="36" customWidth="1"/>
    <col min="4" max="4" width="16.59765625" style="36" customWidth="1"/>
    <col min="5" max="5" width="11.59765625" style="36" customWidth="1"/>
    <col min="6" max="6" width="12.59765625" style="36" customWidth="1"/>
    <col min="7" max="7" width="10.33203125" style="36" customWidth="1"/>
    <col min="8" max="8" width="8.33203125" style="36" bestFit="1" customWidth="1"/>
    <col min="9" max="9" width="16.59765625" style="36" bestFit="1" customWidth="1"/>
    <col min="10" max="10" width="9.59765625" style="36" customWidth="1"/>
    <col min="11" max="11" width="16.59765625" style="36" bestFit="1" customWidth="1"/>
    <col min="12" max="12" width="9.59765625" style="36" customWidth="1"/>
    <col min="13" max="13" width="16.59765625" style="36" bestFit="1" customWidth="1"/>
    <col min="14" max="14" width="10.33203125" style="36" customWidth="1"/>
    <col min="15" max="15" width="13.33203125" style="36" customWidth="1"/>
    <col min="16" max="16" width="16.59765625" style="36" customWidth="1"/>
    <col min="17" max="17" width="17.33203125" style="36" customWidth="1"/>
    <col min="18" max="18" width="18.59765625" style="36" customWidth="1"/>
    <col min="19" max="19" width="16.59765625" style="36" customWidth="1"/>
    <col min="20" max="20" width="18.59765625" style="36" customWidth="1"/>
    <col min="21" max="21" width="17.59765625" style="36" customWidth="1"/>
    <col min="22" max="22" width="12.59765625" style="36" customWidth="1"/>
    <col min="23" max="16384" width="8.59765625" style="36"/>
  </cols>
  <sheetData>
    <row r="1" spans="2:15" s="42" customFormat="1" ht="15" customHeight="1" x14ac:dyDescent="0.4">
      <c r="B1" s="43" t="s">
        <v>353</v>
      </c>
      <c r="C1" s="47"/>
      <c r="D1" s="47"/>
      <c r="E1" s="47"/>
      <c r="F1" s="47"/>
      <c r="G1" s="48"/>
    </row>
    <row r="2" spans="2:15" ht="15" customHeight="1" x14ac:dyDescent="0.5">
      <c r="B2" s="49" t="s">
        <v>327</v>
      </c>
      <c r="C2" s="44"/>
      <c r="D2" s="44"/>
      <c r="E2" s="44"/>
      <c r="F2" s="44"/>
    </row>
    <row r="3" spans="2:15" x14ac:dyDescent="0.4">
      <c r="I3" s="45" t="s">
        <v>345</v>
      </c>
      <c r="J3" s="46"/>
      <c r="K3" s="45" t="s">
        <v>346</v>
      </c>
      <c r="L3" s="46"/>
      <c r="M3" s="45" t="s">
        <v>347</v>
      </c>
      <c r="N3" s="46"/>
    </row>
    <row r="4" spans="2:15" ht="30" customHeight="1" x14ac:dyDescent="0.4">
      <c r="B4" s="50" t="s">
        <v>33</v>
      </c>
      <c r="C4" s="51" t="s">
        <v>34</v>
      </c>
      <c r="D4" s="51" t="s">
        <v>14</v>
      </c>
      <c r="E4" s="51" t="s">
        <v>323</v>
      </c>
      <c r="F4" s="51" t="s">
        <v>328</v>
      </c>
      <c r="G4" s="51" t="s">
        <v>329</v>
      </c>
      <c r="H4" s="52" t="s">
        <v>324</v>
      </c>
      <c r="I4" s="52" t="s">
        <v>330</v>
      </c>
      <c r="J4" s="52" t="s">
        <v>331</v>
      </c>
      <c r="K4" s="52" t="s">
        <v>330</v>
      </c>
      <c r="L4" s="52" t="s">
        <v>331</v>
      </c>
      <c r="M4" s="52" t="s">
        <v>330</v>
      </c>
      <c r="N4" s="52" t="s">
        <v>331</v>
      </c>
    </row>
    <row r="5" spans="2:15" ht="26.25" x14ac:dyDescent="0.4">
      <c r="B5" s="53" t="str">
        <f>'WN_network age'!$C$11</f>
        <v>BRL-WN602001</v>
      </c>
      <c r="C5" s="54" t="str">
        <f>'WN_network age'!$B$1</f>
        <v>BRL 005 - Age and material of network</v>
      </c>
      <c r="D5" s="54" t="str">
        <f>'WN_network age'!$C10</f>
        <v>water network plus</v>
      </c>
      <c r="E5" s="145">
        <f>'WN_network age'!C12</f>
        <v>12.281999999999998</v>
      </c>
      <c r="F5" s="54">
        <f>'WN_network age'!$C$16</f>
        <v>0</v>
      </c>
      <c r="G5" s="54" t="str">
        <f>'WN_network age'!$C$15</f>
        <v>Reject</v>
      </c>
      <c r="H5" s="55">
        <f>'WN_network age'!C17</f>
        <v>0</v>
      </c>
      <c r="I5" s="55" t="str">
        <f>'WN_network age'!B18</f>
        <v>Enhancement Line 1 (£m)</v>
      </c>
      <c r="J5" s="55">
        <f>'WN_network age'!C18</f>
        <v>0</v>
      </c>
      <c r="K5" s="55" t="str">
        <f>'WN_network age'!B19</f>
        <v>Enhancement Line 2 (£m)</v>
      </c>
      <c r="L5" s="55">
        <f>'WN_network age'!C19</f>
        <v>0</v>
      </c>
      <c r="M5" s="55" t="str">
        <f>'WN_network age'!B20</f>
        <v>Enhancement Line 3 (£m)</v>
      </c>
      <c r="N5" s="55">
        <f>'WN_network age'!C20</f>
        <v>0</v>
      </c>
    </row>
    <row r="6" spans="2:15" ht="26.25" x14ac:dyDescent="0.4">
      <c r="B6" s="53" t="str">
        <f>'WR_C&amp;RT'!$C$11</f>
        <v>BRL-WR801001</v>
      </c>
      <c r="C6" s="54" t="str">
        <f>'WR_C&amp;RT'!$B$1</f>
        <v>BRL_001 Purchase of Water from the Canal and River Trust</v>
      </c>
      <c r="D6" s="54" t="str">
        <f>'WR_C&amp;RT'!$C10</f>
        <v>Water resources</v>
      </c>
      <c r="E6" s="145">
        <f>'WR_C&amp;RT'!C12</f>
        <v>9.42</v>
      </c>
      <c r="F6" s="54">
        <f>'WR_C&amp;RT'!$C$16</f>
        <v>0</v>
      </c>
      <c r="G6" s="54" t="str">
        <f>'WR_C&amp;RT'!$C$15</f>
        <v>Reject</v>
      </c>
      <c r="H6" s="55">
        <f>'WR_C&amp;RT'!C17</f>
        <v>0</v>
      </c>
      <c r="I6" s="55" t="str">
        <f>'WR_C&amp;RT'!B18</f>
        <v>Enhancement Line 1 (£m)</v>
      </c>
      <c r="J6" s="55">
        <f>'WR_C&amp;RT'!C18</f>
        <v>0</v>
      </c>
      <c r="K6" s="55" t="str">
        <f>'WR_C&amp;RT'!B19</f>
        <v>Enhancement Line 2 (£m)</v>
      </c>
      <c r="L6" s="55">
        <f>'WR_C&amp;RT'!C19</f>
        <v>0</v>
      </c>
      <c r="M6" s="55" t="str">
        <f>'WR_C&amp;RT'!B20</f>
        <v>Enhancement Line 3 (£m)</v>
      </c>
      <c r="N6" s="55">
        <f>'WR_C&amp;RT'!C20</f>
        <v>0</v>
      </c>
    </row>
    <row r="7" spans="2:15" ht="26.25" x14ac:dyDescent="0.4">
      <c r="B7" s="53" t="str">
        <f>WN_wages!$C$11</f>
        <v>BRL-WN602001</v>
      </c>
      <c r="C7" s="54" t="str">
        <f>WN_wages!$B$1</f>
        <v>BRL_003 Prevailing Wages in the Bristol Water Supply Area</v>
      </c>
      <c r="D7" s="54" t="str">
        <f>WN_wages!$C10</f>
        <v>water network plus</v>
      </c>
      <c r="E7" s="145">
        <f>WN_wages!C12</f>
        <v>0</v>
      </c>
      <c r="F7" s="54">
        <f>WN_wages!$C$16</f>
        <v>0</v>
      </c>
      <c r="G7" s="54">
        <f>WN_wages!$C$15</f>
        <v>0</v>
      </c>
      <c r="H7" s="55">
        <f>WN_wages!C17</f>
        <v>0</v>
      </c>
      <c r="I7" s="55" t="str">
        <f>WN_wages!B18</f>
        <v>Enhancement Line 1 (£m)</v>
      </c>
      <c r="J7" s="55">
        <f>WN_wages!C18</f>
        <v>0</v>
      </c>
      <c r="K7" s="55" t="str">
        <f>WN_wages!B19</f>
        <v>Enhancement Line 2 (£m)</v>
      </c>
      <c r="L7" s="55">
        <f>WN_wages!C19</f>
        <v>0</v>
      </c>
      <c r="M7" s="55" t="str">
        <f>WN_wages!B20</f>
        <v>Enhancement Line 3 (£m)</v>
      </c>
      <c r="N7" s="55">
        <f>WN_wages!C20</f>
        <v>0</v>
      </c>
      <c r="O7" s="36" t="s">
        <v>391</v>
      </c>
    </row>
    <row r="8" spans="2:15" ht="26.25" x14ac:dyDescent="0.4">
      <c r="B8" s="53" t="str">
        <f>'WN_treatment complexity'!$C$11</f>
        <v>BRL-WN601001</v>
      </c>
      <c r="C8" s="54" t="str">
        <f>'WN_treatment complexity'!$B$1</f>
        <v>BRL_002 Water Treatment Complexity</v>
      </c>
      <c r="D8" s="54" t="str">
        <f>'WN_treatment complexity'!$C10</f>
        <v>water network plus</v>
      </c>
      <c r="E8" s="145">
        <f>'WN_treatment complexity'!C12</f>
        <v>5.9630000000000001</v>
      </c>
      <c r="F8" s="54">
        <f>'WN_treatment complexity'!$C$16</f>
        <v>0</v>
      </c>
      <c r="G8" s="54" t="str">
        <f>'WN_treatment complexity'!$C$15</f>
        <v>Reject</v>
      </c>
      <c r="H8" s="55">
        <f>'WN_treatment complexity'!C17</f>
        <v>0</v>
      </c>
      <c r="I8" s="55" t="str">
        <f>'WN_treatment complexity'!B18</f>
        <v>Enhancement Line 1 (£m)</v>
      </c>
      <c r="J8" s="55">
        <f>'WN_treatment complexity'!C18</f>
        <v>0</v>
      </c>
      <c r="K8" s="55" t="str">
        <f>'WN_treatment complexity'!B19</f>
        <v>Enhancement Line 2 (£m)</v>
      </c>
      <c r="L8" s="55">
        <f>'WN_treatment complexity'!C19</f>
        <v>0</v>
      </c>
      <c r="M8" s="55" t="str">
        <f>'WN_treatment complexity'!B20</f>
        <v>Enhancement Line 3 (£m)</v>
      </c>
      <c r="N8" s="55">
        <f>'WN_treatment complexity'!C20</f>
        <v>0</v>
      </c>
    </row>
    <row r="9" spans="2:15" ht="15" customHeight="1" x14ac:dyDescent="0.4">
      <c r="B9" s="61" t="s">
        <v>354</v>
      </c>
      <c r="C9" s="54" t="s">
        <v>355</v>
      </c>
      <c r="D9" s="53" t="s">
        <v>14</v>
      </c>
      <c r="E9" s="60" t="s">
        <v>356</v>
      </c>
      <c r="F9" s="37" t="s">
        <v>357</v>
      </c>
      <c r="G9" s="37" t="s">
        <v>358</v>
      </c>
      <c r="H9" s="37" t="s">
        <v>324</v>
      </c>
      <c r="I9" s="37" t="s">
        <v>359</v>
      </c>
      <c r="J9" s="37" t="s">
        <v>331</v>
      </c>
      <c r="K9" s="37" t="s">
        <v>360</v>
      </c>
      <c r="L9" s="37" t="s">
        <v>331</v>
      </c>
      <c r="M9" s="37" t="s">
        <v>361</v>
      </c>
      <c r="N9" s="37" t="s">
        <v>331</v>
      </c>
    </row>
    <row r="10" spans="2:15" ht="15" customHeight="1" x14ac:dyDescent="0.4">
      <c r="B10" s="61" t="s">
        <v>362</v>
      </c>
      <c r="C10" s="54" t="s">
        <v>355</v>
      </c>
      <c r="D10" s="53" t="s">
        <v>14</v>
      </c>
      <c r="E10" s="60" t="s">
        <v>356</v>
      </c>
      <c r="F10" s="37" t="s">
        <v>357</v>
      </c>
      <c r="G10" s="37" t="s">
        <v>358</v>
      </c>
      <c r="H10" s="37" t="s">
        <v>324</v>
      </c>
      <c r="I10" s="37" t="s">
        <v>359</v>
      </c>
      <c r="J10" s="37" t="s">
        <v>331</v>
      </c>
      <c r="K10" s="37" t="s">
        <v>360</v>
      </c>
      <c r="L10" s="37" t="s">
        <v>331</v>
      </c>
      <c r="M10" s="37" t="s">
        <v>361</v>
      </c>
      <c r="N10" s="37" t="s">
        <v>331</v>
      </c>
    </row>
    <row r="11" spans="2:15" ht="15" customHeight="1" x14ac:dyDescent="0.4">
      <c r="B11" s="61" t="s">
        <v>363</v>
      </c>
      <c r="C11" s="54" t="s">
        <v>355</v>
      </c>
      <c r="D11" s="53" t="s">
        <v>14</v>
      </c>
      <c r="E11" s="60" t="s">
        <v>356</v>
      </c>
      <c r="F11" s="37" t="s">
        <v>357</v>
      </c>
      <c r="G11" s="37" t="s">
        <v>358</v>
      </c>
      <c r="H11" s="37" t="s">
        <v>324</v>
      </c>
      <c r="I11" s="37" t="s">
        <v>359</v>
      </c>
      <c r="J11" s="37" t="s">
        <v>331</v>
      </c>
      <c r="K11" s="37" t="s">
        <v>360</v>
      </c>
      <c r="L11" s="37" t="s">
        <v>331</v>
      </c>
      <c r="M11" s="37" t="s">
        <v>361</v>
      </c>
      <c r="N11" s="37" t="s">
        <v>331</v>
      </c>
    </row>
    <row r="12" spans="2:15" ht="15" customHeight="1" x14ac:dyDescent="0.4">
      <c r="B12" s="61" t="s">
        <v>364</v>
      </c>
      <c r="C12" s="54" t="s">
        <v>355</v>
      </c>
      <c r="D12" s="53" t="s">
        <v>14</v>
      </c>
      <c r="E12" s="60" t="s">
        <v>356</v>
      </c>
      <c r="F12" s="37" t="s">
        <v>357</v>
      </c>
      <c r="G12" s="37" t="s">
        <v>358</v>
      </c>
      <c r="H12" s="37" t="s">
        <v>324</v>
      </c>
      <c r="I12" s="37" t="s">
        <v>359</v>
      </c>
      <c r="J12" s="37" t="s">
        <v>331</v>
      </c>
      <c r="K12" s="37" t="s">
        <v>360</v>
      </c>
      <c r="L12" s="37" t="s">
        <v>331</v>
      </c>
      <c r="M12" s="37" t="s">
        <v>361</v>
      </c>
      <c r="N12" s="37" t="s">
        <v>331</v>
      </c>
    </row>
    <row r="13" spans="2:15" ht="15" customHeight="1" x14ac:dyDescent="0.4">
      <c r="B13" s="61" t="s">
        <v>365</v>
      </c>
      <c r="C13" s="54" t="s">
        <v>355</v>
      </c>
      <c r="D13" s="53" t="s">
        <v>14</v>
      </c>
      <c r="E13" s="60" t="s">
        <v>356</v>
      </c>
      <c r="F13" s="37" t="s">
        <v>357</v>
      </c>
      <c r="G13" s="37" t="s">
        <v>358</v>
      </c>
      <c r="H13" s="37" t="s">
        <v>324</v>
      </c>
      <c r="I13" s="37" t="s">
        <v>359</v>
      </c>
      <c r="J13" s="37" t="s">
        <v>331</v>
      </c>
      <c r="K13" s="37" t="s">
        <v>360</v>
      </c>
      <c r="L13" s="37" t="s">
        <v>331</v>
      </c>
      <c r="M13" s="37" t="s">
        <v>361</v>
      </c>
      <c r="N13" s="37" t="s">
        <v>331</v>
      </c>
    </row>
    <row r="14" spans="2:15" ht="15" customHeight="1" x14ac:dyDescent="0.4">
      <c r="B14" s="61" t="s">
        <v>366</v>
      </c>
      <c r="C14" s="54" t="s">
        <v>355</v>
      </c>
      <c r="D14" s="53" t="s">
        <v>14</v>
      </c>
      <c r="E14" s="60" t="s">
        <v>356</v>
      </c>
      <c r="F14" s="37" t="s">
        <v>357</v>
      </c>
      <c r="G14" s="37" t="s">
        <v>358</v>
      </c>
      <c r="H14" s="37" t="s">
        <v>324</v>
      </c>
      <c r="I14" s="37" t="s">
        <v>359</v>
      </c>
      <c r="J14" s="37" t="s">
        <v>331</v>
      </c>
      <c r="K14" s="37" t="s">
        <v>360</v>
      </c>
      <c r="L14" s="37" t="s">
        <v>331</v>
      </c>
      <c r="M14" s="37" t="s">
        <v>361</v>
      </c>
      <c r="N14" s="37" t="s">
        <v>331</v>
      </c>
    </row>
    <row r="15" spans="2:15" ht="15" customHeight="1" x14ac:dyDescent="0.4">
      <c r="B15" s="61" t="s">
        <v>367</v>
      </c>
      <c r="C15" s="54" t="s">
        <v>355</v>
      </c>
      <c r="D15" s="53" t="s">
        <v>14</v>
      </c>
      <c r="E15" s="60" t="s">
        <v>356</v>
      </c>
      <c r="F15" s="37" t="s">
        <v>357</v>
      </c>
      <c r="G15" s="37" t="s">
        <v>358</v>
      </c>
      <c r="H15" s="37" t="s">
        <v>324</v>
      </c>
      <c r="I15" s="37" t="s">
        <v>359</v>
      </c>
      <c r="J15" s="37" t="s">
        <v>331</v>
      </c>
      <c r="K15" s="37" t="s">
        <v>360</v>
      </c>
      <c r="L15" s="37" t="s">
        <v>331</v>
      </c>
      <c r="M15" s="37" t="s">
        <v>361</v>
      </c>
      <c r="N15" s="37" t="s">
        <v>331</v>
      </c>
    </row>
    <row r="16" spans="2:15" ht="15" customHeight="1" x14ac:dyDescent="0.4">
      <c r="B16" s="61" t="s">
        <v>368</v>
      </c>
      <c r="C16" s="54" t="s">
        <v>355</v>
      </c>
      <c r="D16" s="53" t="s">
        <v>14</v>
      </c>
      <c r="E16" s="60" t="s">
        <v>356</v>
      </c>
      <c r="F16" s="37" t="s">
        <v>357</v>
      </c>
      <c r="G16" s="37" t="s">
        <v>358</v>
      </c>
      <c r="H16" s="37" t="s">
        <v>324</v>
      </c>
      <c r="I16" s="37" t="s">
        <v>359</v>
      </c>
      <c r="J16" s="37" t="s">
        <v>331</v>
      </c>
      <c r="K16" s="37" t="s">
        <v>360</v>
      </c>
      <c r="L16" s="37" t="s">
        <v>331</v>
      </c>
      <c r="M16" s="37" t="s">
        <v>361</v>
      </c>
      <c r="N16" s="37" t="s">
        <v>331</v>
      </c>
    </row>
    <row r="18" spans="2:5" x14ac:dyDescent="0.4">
      <c r="B18" s="41" t="s">
        <v>369</v>
      </c>
      <c r="E18" s="39" t="s">
        <v>374</v>
      </c>
    </row>
    <row r="19" spans="2:5" x14ac:dyDescent="0.4">
      <c r="B19" s="62" t="s">
        <v>7</v>
      </c>
      <c r="C19" s="40">
        <f>SUMIF($D$5:$D$16,$B19,$F$5:$F$16)</f>
        <v>0</v>
      </c>
      <c r="E19" s="36" t="b">
        <f>'WN_network age'!$C$21='WR_C&amp;RT'!$C$21=WN_wages!$C$21='WN_treatment complexity'!$C$21=TRUE</f>
        <v>1</v>
      </c>
    </row>
    <row r="20" spans="2:5" x14ac:dyDescent="0.4">
      <c r="B20" s="62" t="s">
        <v>370</v>
      </c>
      <c r="C20" s="40">
        <f>SUMIF($D$5:$D$16,$B20,$F$5:$F$16)</f>
        <v>0</v>
      </c>
    </row>
    <row r="21" spans="2:5" x14ac:dyDescent="0.4">
      <c r="B21" s="62" t="s">
        <v>371</v>
      </c>
      <c r="C21" s="40">
        <f t="shared" ref="C21" si="0">SUMIF($D$5:$D$16,$B21,$F$5:$F$16)</f>
        <v>0</v>
      </c>
    </row>
    <row r="22" spans="2:5" x14ac:dyDescent="0.4">
      <c r="B22" s="62" t="s">
        <v>372</v>
      </c>
      <c r="C22" s="40">
        <f>SUMIF($D$5:$D$16,$B22,$F$5:$F$16)</f>
        <v>0</v>
      </c>
    </row>
    <row r="23" spans="2:5" x14ac:dyDescent="0.4">
      <c r="B23" s="62" t="s">
        <v>373</v>
      </c>
      <c r="C23" s="40">
        <f>SUMIF($D$5:$D$16,$B23,$F$5:$F$16)</f>
        <v>0</v>
      </c>
    </row>
    <row r="24" spans="2:5" x14ac:dyDescent="0.4">
      <c r="B24" s="36"/>
    </row>
    <row r="25" spans="2:5" x14ac:dyDescent="0.4">
      <c r="B25" s="36"/>
    </row>
    <row r="26" spans="2:5" x14ac:dyDescent="0.4">
      <c r="B26" s="36"/>
    </row>
    <row r="27" spans="2:5" x14ac:dyDescent="0.4">
      <c r="B27" s="36"/>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811468-46BC-432C-9FD5-CB73FDB03C33}">
  <ds:schemaRefs>
    <ds:schemaRef ds:uri="http://schemas.microsoft.com/sharepoint/v3/contenttype/forms"/>
  </ds:schemaRefs>
</ds:datastoreItem>
</file>

<file path=customXml/itemProps3.xml><?xml version="1.0" encoding="utf-8"?>
<ds:datastoreItem xmlns:ds="http://schemas.openxmlformats.org/officeDocument/2006/customXml" ds:itemID="{BE34EF06-0BE4-4B80-9235-B708E6A0EA30}">
  <ds:schemaRefs>
    <ds:schemaRef ds:uri="Microsoft.SharePoint.Taxonomy.ContentTypeSync"/>
  </ds:schemaRefs>
</ds:datastoreItem>
</file>

<file path=customXml/itemProps4.xml><?xml version="1.0" encoding="utf-8"?>
<ds:datastoreItem xmlns:ds="http://schemas.openxmlformats.org/officeDocument/2006/customXml" ds:itemID="{88063FB9-8A41-41C6-8994-F6CA23DDE9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Cover</vt:lpstr>
      <vt:lpstr>F_Inputs</vt:lpstr>
      <vt:lpstr>WR_C&amp;RT</vt:lpstr>
      <vt:lpstr>WN_treatment complexity</vt:lpstr>
      <vt:lpstr>WN_network age</vt:lpstr>
      <vt:lpstr>WN_wages</vt:lpstr>
      <vt:lpstr>Summary</vt:lpstr>
      <vt:lpstr>_2018_19_WN603001</vt:lpstr>
      <vt:lpstr>_2019_20_WN603001</vt:lpstr>
      <vt:lpstr>_2020_21_WN603001</vt:lpstr>
      <vt:lpstr>_2021_22_WN603001</vt:lpstr>
      <vt:lpstr>_2022_23_WN603001</vt:lpstr>
      <vt:lpstr>_2023_24_WN603001</vt:lpstr>
      <vt:lpstr>_2024_25_WN603001</vt:lpstr>
      <vt:lpstr>claimid</vt:lpstr>
      <vt:lpstr>compid</vt:lpstr>
      <vt:lpstr>finputs</vt:lpstr>
      <vt:lpstr>period</vt:lpstr>
      <vt:lpstr>Cover!Print_Area</vt:lpstr>
      <vt:lpstr>totex_pr_rwd</vt:lpstr>
      <vt:lpstr>totex_pr_twd</vt:lpstr>
      <vt:lpstr>totex_pr_watertreatment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2019-07-16T13:18:06Z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