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always" codeName="ThisWorkbook" defaultThemeVersion="124226"/>
  <bookViews>
    <workbookView xWindow="0" yWindow="0" windowWidth="5520" windowHeight="900" tabRatio="727"/>
  </bookViews>
  <sheets>
    <sheet name="Cover" sheetId="38" r:id="rId1"/>
    <sheet name="F_Inputs" sheetId="35" r:id="rId2"/>
    <sheet name="RR_transience" sheetId="6" r:id="rId3"/>
    <sheet name="WN_water stress SDB" sheetId="28" r:id="rId4"/>
    <sheet name="RR_CRM and billing" sheetId="29" r:id="rId5"/>
    <sheet name="WN_resilience NE" sheetId="30" r:id="rId6"/>
    <sheet name="BR_growth and quality" sheetId="31" r:id="rId7"/>
    <sheet name="WN_density" sheetId="32" r:id="rId8"/>
    <sheet name="WN_network maintenance" sheetId="33" r:id="rId9"/>
    <sheet name="WWN_density" sheetId="34" r:id="rId10"/>
    <sheet name="Summary" sheetId="19" r:id="rId11"/>
  </sheets>
  <externalReferences>
    <externalReference r:id="rId12"/>
    <externalReference r:id="rId13"/>
  </externalReferences>
  <definedNames>
    <definedName name="_Order2" hidden="1">255</definedName>
    <definedName name="_Sort" localSheetId="0" hidden="1">#REF!</definedName>
    <definedName name="AVON" localSheetId="0">#REF!</definedName>
    <definedName name="AVON" localSheetId="10">#REF!</definedName>
    <definedName name="AVON">#REF!</definedName>
    <definedName name="BEDS" localSheetId="10">#REF!</definedName>
    <definedName name="BEDS">#REF!</definedName>
    <definedName name="BERKS" localSheetId="10">#REF!</definedName>
    <definedName name="BERKS">#REF!</definedName>
    <definedName name="BUCKS" localSheetId="10">#REF!</definedName>
    <definedName name="BUCKS">#REF!</definedName>
    <definedName name="CAMBS" localSheetId="10">#REF!</definedName>
    <definedName name="CAMBS">#REF!</definedName>
    <definedName name="CHESHIRE" localSheetId="10">#REF!</definedName>
    <definedName name="CHESHIRE">#REF!</definedName>
    <definedName name="CLEVELAND" localSheetId="10">#REF!</definedName>
    <definedName name="CLEVELAND">#REF!</definedName>
    <definedName name="CLWYD" localSheetId="10">#REF!</definedName>
    <definedName name="CLWYD">#REF!</definedName>
    <definedName name="CORNWALL" localSheetId="10">#REF!</definedName>
    <definedName name="CORNWALL">#REF!</definedName>
    <definedName name="CUMBRIA" localSheetId="10">#REF!</definedName>
    <definedName name="CUMBRIA">#REF!</definedName>
    <definedName name="_xlnm.Database" localSheetId="10">#REF!</definedName>
    <definedName name="_xlnm.Database">#REF!</definedName>
    <definedName name="DERBYSHIRE" localSheetId="10">#REF!</definedName>
    <definedName name="DERBYSHIRE">#REF!</definedName>
    <definedName name="DEVON" localSheetId="10">#REF!</definedName>
    <definedName name="DEVON">#REF!</definedName>
    <definedName name="dnonames" localSheetId="10">#REF!</definedName>
    <definedName name="dnonames">#REF!</definedName>
    <definedName name="DORSET" localSheetId="10">#REF!</definedName>
    <definedName name="DORSET">#REF!</definedName>
    <definedName name="DURHAM" localSheetId="10">#REF!</definedName>
    <definedName name="DURHAM">#REF!</definedName>
    <definedName name="DYFED" localSheetId="10">#REF!</definedName>
    <definedName name="DYFED">#REF!</definedName>
    <definedName name="E_SUSSEX" localSheetId="10">#REF!</definedName>
    <definedName name="E_SUSSEX">#REF!</definedName>
    <definedName name="ESSEX" localSheetId="10">#REF!</definedName>
    <definedName name="ESSEX">#REF!</definedName>
    <definedName name="fe" localSheetId="10">#REF!</definedName>
    <definedName name="fe">#REF!</definedName>
    <definedName name="General" localSheetId="10">#REF!</definedName>
    <definedName name="General">#REF!</definedName>
    <definedName name="General1" localSheetId="10">#REF!</definedName>
    <definedName name="General1">#REF!</definedName>
    <definedName name="General2" localSheetId="10">#REF!</definedName>
    <definedName name="General2">#REF!</definedName>
    <definedName name="GEOG9703" localSheetId="10">#REF!</definedName>
    <definedName name="GEOG9703">#REF!</definedName>
    <definedName name="GLOS" localSheetId="10">#REF!</definedName>
    <definedName name="GLOS">#REF!</definedName>
    <definedName name="GTR_MAN" localSheetId="10">#REF!</definedName>
    <definedName name="GTR_MAN">#REF!</definedName>
    <definedName name="GWENT" localSheetId="10">#REF!</definedName>
    <definedName name="GWENT">#REF!</definedName>
    <definedName name="GWYNEDD" localSheetId="10">#REF!</definedName>
    <definedName name="GWYNEDD">#REF!</definedName>
    <definedName name="HANTS" localSheetId="10">#REF!</definedName>
    <definedName name="HANTS">#REF!</definedName>
    <definedName name="HEREFORD_W" localSheetId="10">#REF!</definedName>
    <definedName name="HEREFORD_W">#REF!</definedName>
    <definedName name="HERTS" localSheetId="10">#REF!</definedName>
    <definedName name="HERTS">#REF!</definedName>
    <definedName name="HUMBERSIDE" localSheetId="10">#REF!</definedName>
    <definedName name="HUMBERSIDE">#REF!</definedName>
    <definedName name="I_OF_WIGHT" localSheetId="10">#REF!</definedName>
    <definedName name="I_OF_WIGHT">#REF!</definedName>
    <definedName name="KENT" localSheetId="10">#REF!</definedName>
    <definedName name="KENT">#REF!</definedName>
    <definedName name="LANCS" localSheetId="10">#REF!</definedName>
    <definedName name="LANCS">#REF!</definedName>
    <definedName name="LEICS" localSheetId="10">#REF!</definedName>
    <definedName name="LEICS">#REF!</definedName>
    <definedName name="LINCS" localSheetId="10">#REF!</definedName>
    <definedName name="LINCS">#REF!</definedName>
    <definedName name="LONDON" localSheetId="10">#REF!</definedName>
    <definedName name="LONDON">#REF!</definedName>
    <definedName name="lst_acronyms">[1]F_Inputs_Clean!$C$7:$C$348</definedName>
    <definedName name="lst_all_companies">[1]Other_Inputs!$D$21:$U$21</definedName>
    <definedName name="lst_menus">'[1]Menu design'!$D$10:$I$10</definedName>
    <definedName name="lst_reference">[1]F_Inputs_Clean!$D$7:$D$348</definedName>
    <definedName name="lst_scenarios">[1]Scenarios!$E$3:$J$3</definedName>
    <definedName name="M_GLAM" localSheetId="10">#REF!</definedName>
    <definedName name="M_GLAM">#REF!</definedName>
    <definedName name="MERSEYSIDE" localSheetId="10">#REF!</definedName>
    <definedName name="MERSEYSIDE">#REF!</definedName>
    <definedName name="N_YORKS" localSheetId="10">#REF!</definedName>
    <definedName name="N_YORKS">#REF!</definedName>
    <definedName name="NORFOLK" localSheetId="10">#REF!</definedName>
    <definedName name="NORFOLK">#REF!</definedName>
    <definedName name="NORTHANTS" localSheetId="10">#REF!</definedName>
    <definedName name="NORTHANTS">#REF!</definedName>
    <definedName name="NORTHUMBERLAND" localSheetId="10">#REF!</definedName>
    <definedName name="NORTHUMBERLAND">#REF!</definedName>
    <definedName name="NOTTS" localSheetId="10">#REF!</definedName>
    <definedName name="NOTTS">#REF!</definedName>
    <definedName name="opt_actuals">'[1]Control Panel'!$H$22</definedName>
    <definedName name="opt_actuals_percentage">'[1]Control Panel'!$H$26</definedName>
    <definedName name="opt_baseline_bid_threshold">'[1]Control Panel'!$H$18</definedName>
    <definedName name="opt_baseline_cap">'[1]Control Panel'!$H$20</definedName>
    <definedName name="opt_bids">'[1]Control Panel'!$H$13</definedName>
    <definedName name="opt_bids_percentage">'[1]Control Panel'!$H$16</definedName>
    <definedName name="opt_gearing">'[1]Control Panel'!$H$44</definedName>
    <definedName name="opt_tax">'[1]Control Panel'!$H$46</definedName>
    <definedName name="opt_wacc">'[1]Control Panel'!$H$42</definedName>
    <definedName name="OXON" localSheetId="10">#REF!</definedName>
    <definedName name="OXON">#REF!</definedName>
    <definedName name="POWYS" localSheetId="10">#REF!</definedName>
    <definedName name="POWYS">#REF!</definedName>
    <definedName name="_xlnm.Print_Area" localSheetId="0">Cover!$B$1:$I$23</definedName>
    <definedName name="_xlnm.Print_Area" localSheetId="5">'WN_resilience NE'!$B$1:$D$37</definedName>
    <definedName name="rge" localSheetId="10">#REF!</definedName>
    <definedName name="rge">#REF!</definedName>
    <definedName name="rgwer" localSheetId="10">#REF!</definedName>
    <definedName name="rgwer">#REF!</definedName>
    <definedName name="S_GLAM" localSheetId="10">#REF!</definedName>
    <definedName name="S_GLAM">#REF!</definedName>
    <definedName name="S_YORKS" localSheetId="10">#REF!</definedName>
    <definedName name="S_YORKS">#REF!</definedName>
    <definedName name="SHROPS" localSheetId="10">#REF!</definedName>
    <definedName name="SHROPS">#REF!</definedName>
    <definedName name="SOMERSET" localSheetId="10">#REF!</definedName>
    <definedName name="SOMERSET">#REF!</definedName>
    <definedName name="STAFFS" localSheetId="10">#REF!</definedName>
    <definedName name="STAFFS">#REF!</definedName>
    <definedName name="SUFFOLK" localSheetId="10">#REF!</definedName>
    <definedName name="SUFFOLK">#REF!</definedName>
    <definedName name="SURREY" localSheetId="10">#REF!</definedName>
    <definedName name="SURREY">#REF!</definedName>
    <definedName name="TYNE_WEAR" localSheetId="10">#REF!</definedName>
    <definedName name="TYNE_WEAR">#REF!</definedName>
    <definedName name="W_GLAM" localSheetId="10">#REF!</definedName>
    <definedName name="W_GLAM">#REF!</definedName>
    <definedName name="W_MIDS" localSheetId="10">#REF!</definedName>
    <definedName name="W_MIDS">#REF!</definedName>
    <definedName name="W_SUSSEX" localSheetId="10">#REF!</definedName>
    <definedName name="W_SUSSEX">#REF!</definedName>
    <definedName name="W_YORKS" localSheetId="10">#REF!</definedName>
    <definedName name="W_YORKS">#REF!</definedName>
    <definedName name="WARWICKS" localSheetId="10">#REF!</definedName>
    <definedName name="WARWICKS">#REF!</definedName>
    <definedName name="wdfw" localSheetId="10">#REF!</definedName>
    <definedName name="wdfw">#REF!</definedName>
    <definedName name="wedfw" localSheetId="10">#REF!</definedName>
    <definedName name="wedfw">#REF!</definedName>
    <definedName name="wefw" localSheetId="10">#REF!</definedName>
    <definedName name="wefw">#REF!</definedName>
    <definedName name="wefwe" localSheetId="10">#REF!</definedName>
    <definedName name="wefwe">#REF!</definedName>
    <definedName name="wefwerf" localSheetId="10">#REF!</definedName>
    <definedName name="wefwerf">#REF!</definedName>
    <definedName name="WILTS" localSheetId="10">#REF!</definedName>
    <definedName name="WILTS">#REF!</definedName>
    <definedName name="WN6020042020_21">'[2]F_Inputs TMS'!$Q$45</definedName>
    <definedName name="WN6020042021_22">'[2]F_Inputs TMS'!$R$45</definedName>
    <definedName name="WN6020042022_23">'[2]F_Inputs TMS'!$S$45</definedName>
    <definedName name="WN6020042023_24">'[2]F_Inputs TMS'!$T$45</definedName>
    <definedName name="WN6020042024_25">'[2]F_Inputs TMS'!$U$45</definedName>
    <definedName name="yhnry" localSheetId="0">#REF!</definedName>
    <definedName name="yhnry" localSheetId="10">#REF!</definedName>
    <definedName name="yhnry">#REF!</definedName>
  </definedNames>
  <calcPr calcId="152511" calcOnSave="0"/>
</workbook>
</file>

<file path=xl/calcChain.xml><?xml version="1.0" encoding="utf-8"?>
<calcChain xmlns="http://schemas.openxmlformats.org/spreadsheetml/2006/main">
  <c r="C12" i="33" l="1"/>
  <c r="H12" i="19"/>
  <c r="H11" i="19"/>
  <c r="H10" i="19"/>
  <c r="H9" i="19"/>
  <c r="H8" i="19"/>
  <c r="H7" i="19"/>
  <c r="H6" i="19"/>
  <c r="H5" i="19"/>
  <c r="G12" i="19"/>
  <c r="G11" i="19"/>
  <c r="G10" i="19"/>
  <c r="G9" i="19"/>
  <c r="G8" i="19"/>
  <c r="G7" i="19"/>
  <c r="G5" i="19"/>
  <c r="G6" i="19" l="1"/>
  <c r="C21" i="34" l="1"/>
  <c r="C21" i="29"/>
  <c r="N12" i="19" l="1"/>
  <c r="M12" i="19"/>
  <c r="L12" i="19"/>
  <c r="K12" i="19"/>
  <c r="J12" i="19"/>
  <c r="I12" i="19"/>
  <c r="N11" i="19"/>
  <c r="M11" i="19"/>
  <c r="L11" i="19"/>
  <c r="K11" i="19"/>
  <c r="J11" i="19"/>
  <c r="I11" i="19"/>
  <c r="N10" i="19"/>
  <c r="M10" i="19"/>
  <c r="L10" i="19"/>
  <c r="K10" i="19"/>
  <c r="J10" i="19"/>
  <c r="I10" i="19"/>
  <c r="N9" i="19"/>
  <c r="M9" i="19"/>
  <c r="L9" i="19"/>
  <c r="K9" i="19"/>
  <c r="J9" i="19"/>
  <c r="I9" i="19"/>
  <c r="N8" i="19"/>
  <c r="M8" i="19"/>
  <c r="L8" i="19"/>
  <c r="K8" i="19"/>
  <c r="J8" i="19"/>
  <c r="I8" i="19"/>
  <c r="N7" i="19"/>
  <c r="M7" i="19"/>
  <c r="L7" i="19"/>
  <c r="K7" i="19"/>
  <c r="J7" i="19"/>
  <c r="I7" i="19"/>
  <c r="N6" i="19"/>
  <c r="M6" i="19"/>
  <c r="L6" i="19"/>
  <c r="K6" i="19"/>
  <c r="J6" i="19"/>
  <c r="I6" i="19"/>
  <c r="N5" i="19"/>
  <c r="M5" i="19"/>
  <c r="L5" i="19"/>
  <c r="K5" i="19"/>
  <c r="J5" i="19"/>
  <c r="I5" i="19"/>
  <c r="C21" i="33"/>
  <c r="C21" i="32"/>
  <c r="C21" i="31"/>
  <c r="C21" i="30"/>
  <c r="C21" i="6"/>
  <c r="C12" i="6" l="1"/>
  <c r="C12" i="31"/>
  <c r="C12" i="29"/>
  <c r="C25" i="33" l="1"/>
  <c r="C24" i="28"/>
  <c r="C12" i="28"/>
  <c r="C26" i="33" l="1"/>
  <c r="J83" i="28" l="1"/>
  <c r="C25" i="29" l="1"/>
  <c r="C26" i="29" s="1"/>
  <c r="C25" i="6"/>
  <c r="C11" i="30" l="1"/>
  <c r="D12" i="19" l="1"/>
  <c r="D11" i="19"/>
  <c r="D10" i="19"/>
  <c r="D8" i="19"/>
  <c r="D6" i="19"/>
  <c r="D9" i="19" l="1"/>
  <c r="D7" i="19"/>
  <c r="D5" i="19"/>
  <c r="C19" i="19" s="1"/>
  <c r="C5" i="19"/>
  <c r="F12" i="19" l="1"/>
  <c r="C22" i="19" s="1"/>
  <c r="C12" i="19"/>
  <c r="B12" i="19"/>
  <c r="C11" i="19"/>
  <c r="B11" i="19"/>
  <c r="F10" i="19"/>
  <c r="C10" i="19"/>
  <c r="B10" i="19"/>
  <c r="F5" i="19"/>
  <c r="C9" i="19"/>
  <c r="B9" i="19"/>
  <c r="F9" i="19"/>
  <c r="C21" i="19" s="1"/>
  <c r="B8" i="19"/>
  <c r="F8" i="19"/>
  <c r="C8" i="19"/>
  <c r="C7" i="19"/>
  <c r="F7" i="19"/>
  <c r="B6" i="19"/>
  <c r="C6" i="19"/>
  <c r="C23" i="19" l="1"/>
  <c r="C11" i="29"/>
  <c r="B7" i="19" s="1"/>
  <c r="E6" i="19" l="1"/>
  <c r="E7" i="19" l="1"/>
  <c r="C25" i="31"/>
  <c r="E8" i="19" l="1"/>
  <c r="E9" i="19"/>
  <c r="C26" i="31"/>
  <c r="C11" i="6"/>
  <c r="B5" i="19" s="1"/>
  <c r="C24" i="6" l="1"/>
  <c r="E11" i="19"/>
  <c r="E5" i="19" l="1"/>
  <c r="C26" i="6"/>
  <c r="F11" i="19"/>
  <c r="E12" i="19" l="1"/>
  <c r="E10" i="19"/>
  <c r="C20" i="28" l="1"/>
  <c r="E19" i="19" s="1"/>
  <c r="F6" i="19"/>
  <c r="C20" i="19" s="1"/>
  <c r="C25" i="28" l="1"/>
  <c r="J79" i="28"/>
  <c r="J80" i="28" s="1"/>
  <c r="J84" i="28" s="1"/>
  <c r="J85" i="28" s="1"/>
</calcChain>
</file>

<file path=xl/sharedStrings.xml><?xml version="1.0" encoding="utf-8"?>
<sst xmlns="http://schemas.openxmlformats.org/spreadsheetml/2006/main" count="1988" uniqueCount="534">
  <si>
    <t>Cover sheet</t>
  </si>
  <si>
    <t>Company</t>
  </si>
  <si>
    <t>2020-21</t>
  </si>
  <si>
    <t>2021-22</t>
  </si>
  <si>
    <t>2022-23</t>
  </si>
  <si>
    <t>2023-24</t>
  </si>
  <si>
    <t>2024-25</t>
  </si>
  <si>
    <t>Bioresources</t>
  </si>
  <si>
    <t>Residential retail</t>
  </si>
  <si>
    <t>The assessor</t>
  </si>
  <si>
    <t>Assessor's name</t>
  </si>
  <si>
    <t>Date of plenary meeting</t>
  </si>
  <si>
    <t>Peer review (initials, date and QA log ref.)</t>
  </si>
  <si>
    <t>The claim</t>
  </si>
  <si>
    <t>Description of claim</t>
  </si>
  <si>
    <t>Control</t>
  </si>
  <si>
    <t>Claim identifier (number)</t>
  </si>
  <si>
    <t>Value of claim for AMP7 (£m)</t>
  </si>
  <si>
    <t>Totex for control (£m)</t>
  </si>
  <si>
    <t>Materiality</t>
  </si>
  <si>
    <t>Implicit allowance - see box (£m)</t>
  </si>
  <si>
    <t>Materiality post implicit allowance (%)</t>
  </si>
  <si>
    <t>Is the claim post implicit allowance material?</t>
  </si>
  <si>
    <t>Assessment gates</t>
  </si>
  <si>
    <t>References</t>
  </si>
  <si>
    <t>Need for investment</t>
  </si>
  <si>
    <t>Need for adjustment</t>
  </si>
  <si>
    <t>Management control</t>
  </si>
  <si>
    <t>Best option for customers</t>
  </si>
  <si>
    <t>Robustness and efficiency of costs</t>
  </si>
  <si>
    <t>Customer protection</t>
  </si>
  <si>
    <t>Affordability</t>
  </si>
  <si>
    <t>Board assurance</t>
  </si>
  <si>
    <t>Overall assessment result</t>
  </si>
  <si>
    <t>Claim ID</t>
  </si>
  <si>
    <t>Name</t>
  </si>
  <si>
    <t>Wastewater network plus</t>
  </si>
  <si>
    <t>Incremental cost of water stress on balancing supply / demand</t>
  </si>
  <si>
    <t xml:space="preserve">Improving system resilience of North East London water supply </t>
  </si>
  <si>
    <t>Growth and quality investment for bio-resources price control</t>
  </si>
  <si>
    <t>Productivity impacts from operating in exceptionally dense urban environments</t>
  </si>
  <si>
    <t>Impact of age and ground conditions on efficient network maintenance costs</t>
  </si>
  <si>
    <t>Price Review 2019</t>
  </si>
  <si>
    <t>£m</t>
  </si>
  <si>
    <t>Capital expenditure - Totex - Sludge treatment</t>
  </si>
  <si>
    <t>WWS1021SDT</t>
  </si>
  <si>
    <t>TMS</t>
  </si>
  <si>
    <t>Expenditure  - Total business retail costs, less services to developers and miscellaneous costs</t>
  </si>
  <si>
    <t>R40010</t>
  </si>
  <si>
    <t>Capital expeniture on assets principally used by retail - Total</t>
  </si>
  <si>
    <t>BM4017_PR19</t>
  </si>
  <si>
    <t>Expenditure - Total residential retail costs (opex plus depreciation, excluding third party services)  - Total</t>
  </si>
  <si>
    <t>R1002</t>
  </si>
  <si>
    <t>Capital expenditure - Totex - Sludge disposal</t>
  </si>
  <si>
    <t>WWS1021SDD</t>
  </si>
  <si>
    <t>Capital expenditure - Totex - Sludge transport</t>
  </si>
  <si>
    <t>WWS1021STP</t>
  </si>
  <si>
    <t>Totex - Sewage treatment and disposal</t>
  </si>
  <si>
    <t>WWS1021STD</t>
  </si>
  <si>
    <t>Capital expenditure - Totex - Sewage treatment</t>
  </si>
  <si>
    <t>WWS1021ST</t>
  </si>
  <si>
    <t>Capital expenditure - Totex - Sewage collection</t>
  </si>
  <si>
    <t>WWS1021SC</t>
  </si>
  <si>
    <t>Totex - Treated water distribution</t>
  </si>
  <si>
    <t>WS1021TWD</t>
  </si>
  <si>
    <t>Totex - Water treatment</t>
  </si>
  <si>
    <t>WS1021WT</t>
  </si>
  <si>
    <t>Capital Expenditure (excluding Atypical expenditure) - Totex - Raw water distribution</t>
  </si>
  <si>
    <t>WS1021RWD</t>
  </si>
  <si>
    <t>Capital Expenditure (excluding Atypical expenditure) - Totex - Water resources</t>
  </si>
  <si>
    <t>WS1021WR</t>
  </si>
  <si>
    <t>Special cost claim 8 - Historic total expenditure</t>
  </si>
  <si>
    <t>R208004</t>
  </si>
  <si>
    <t>Special cost claim 8 - Total expenditure used for the purpose of business plan</t>
  </si>
  <si>
    <t>R208003</t>
  </si>
  <si>
    <t>text</t>
  </si>
  <si>
    <t>Special cost claim 8 - Type of special cost claim</t>
  </si>
  <si>
    <t>R208002</t>
  </si>
  <si>
    <t>Special cost claim 8 - Description of special cost claim</t>
  </si>
  <si>
    <t>R208001</t>
  </si>
  <si>
    <t>Special cost claim 7 - Historic total expenditure</t>
  </si>
  <si>
    <t>R207004</t>
  </si>
  <si>
    <t>Special cost claim 7 - Total expenditure used for the purpose of business plan</t>
  </si>
  <si>
    <t>R207003</t>
  </si>
  <si>
    <t>Special cost claim 7 - Type of special cost claim</t>
  </si>
  <si>
    <t>R207002</t>
  </si>
  <si>
    <t>Special cost claim 7 - Description of special cost claim</t>
  </si>
  <si>
    <t>R207001</t>
  </si>
  <si>
    <t>Special cost claim 6 - Historic total expenditure</t>
  </si>
  <si>
    <t>R206004</t>
  </si>
  <si>
    <t>Special cost claim 6 - Total expenditure used for the purpose of business plan</t>
  </si>
  <si>
    <t>R206003</t>
  </si>
  <si>
    <t>Special cost claim 6 - Type of special cost claim</t>
  </si>
  <si>
    <t>R206002</t>
  </si>
  <si>
    <t>Special cost claim 6 - Description of special cost claim</t>
  </si>
  <si>
    <t>R206001</t>
  </si>
  <si>
    <t>Special cost claim 5 - Historic total expenditure</t>
  </si>
  <si>
    <t>R205004</t>
  </si>
  <si>
    <t>Special cost claim 5 - Total expenditure used for the purpose of business plan</t>
  </si>
  <si>
    <t>R205003</t>
  </si>
  <si>
    <t>Special cost claim 5 - Type of special cost claim</t>
  </si>
  <si>
    <t>R205002</t>
  </si>
  <si>
    <t>Special cost claim 5 - Description of special cost claim</t>
  </si>
  <si>
    <t>R205001</t>
  </si>
  <si>
    <t>Special cost claim 4 - Historic total expenditure</t>
  </si>
  <si>
    <t>R204004</t>
  </si>
  <si>
    <t>Special cost claim 4 - Total expenditure used for the purpose of business plan</t>
  </si>
  <si>
    <t>R204003</t>
  </si>
  <si>
    <t>Special cost claim 4 - Type of special cost claim</t>
  </si>
  <si>
    <t>R204002</t>
  </si>
  <si>
    <t>Special cost claim 4 - Description of special cost claim</t>
  </si>
  <si>
    <t>R204001</t>
  </si>
  <si>
    <t>Special cost claim 3 - Historic total expenditure</t>
  </si>
  <si>
    <t>R203004</t>
  </si>
  <si>
    <t>Special cost claim 3 - Total expenditure used for the purpose of business plan</t>
  </si>
  <si>
    <t>R203003</t>
  </si>
  <si>
    <t>Special cost claim 3 - Type of special cost claim</t>
  </si>
  <si>
    <t>R203002</t>
  </si>
  <si>
    <t>Special cost claim 3 - Description of special cost claim</t>
  </si>
  <si>
    <t>R203001</t>
  </si>
  <si>
    <t>Special cost claim 2 - Historic total expenditure</t>
  </si>
  <si>
    <t>R202004</t>
  </si>
  <si>
    <t>Special cost claim 2 - Total expenditure used for the purpose of business plan</t>
  </si>
  <si>
    <t>R202003</t>
  </si>
  <si>
    <t>Regional operating circumstances</t>
  </si>
  <si>
    <t>Special cost claim 2 - Type of special cost claim</t>
  </si>
  <si>
    <t>R202002</t>
  </si>
  <si>
    <t>Population Transience</t>
  </si>
  <si>
    <t>Special cost claim 2 - Description of special cost claim</t>
  </si>
  <si>
    <t>R202001</t>
  </si>
  <si>
    <t>Special cost claim 1 - Historic total expenditure</t>
  </si>
  <si>
    <t>R201004</t>
  </si>
  <si>
    <t>Special cost claim 1 - Total expenditure used for the purpose of business plan</t>
  </si>
  <si>
    <t>R201003</t>
  </si>
  <si>
    <t>Material new costs</t>
  </si>
  <si>
    <t>Special cost claim 1 - Type of special cost claim</t>
  </si>
  <si>
    <t>R201002</t>
  </si>
  <si>
    <t>CRM and Billing System</t>
  </si>
  <si>
    <t>Special cost claim 1 - Description of special cost claim</t>
  </si>
  <si>
    <t>R201001</t>
  </si>
  <si>
    <t>R608004</t>
  </si>
  <si>
    <t>R608003</t>
  </si>
  <si>
    <t>R608002</t>
  </si>
  <si>
    <t>R608001</t>
  </si>
  <si>
    <t>R607004</t>
  </si>
  <si>
    <t>R607003</t>
  </si>
  <si>
    <t>R607002</t>
  </si>
  <si>
    <t>R607001</t>
  </si>
  <si>
    <t>R606004</t>
  </si>
  <si>
    <t>R606003</t>
  </si>
  <si>
    <t>R606002</t>
  </si>
  <si>
    <t>R606001</t>
  </si>
  <si>
    <t>R605004</t>
  </si>
  <si>
    <t>R605003</t>
  </si>
  <si>
    <t>R605002</t>
  </si>
  <si>
    <t>R605001</t>
  </si>
  <si>
    <t>R604004</t>
  </si>
  <si>
    <t>R604003</t>
  </si>
  <si>
    <t>R604002</t>
  </si>
  <si>
    <t>R604001</t>
  </si>
  <si>
    <t>R603004</t>
  </si>
  <si>
    <t>R603003</t>
  </si>
  <si>
    <t>R603002</t>
  </si>
  <si>
    <t>R603001</t>
  </si>
  <si>
    <t>R602004</t>
  </si>
  <si>
    <t>R602003</t>
  </si>
  <si>
    <t>R602002</t>
  </si>
  <si>
    <t>R602001</t>
  </si>
  <si>
    <t>R601004</t>
  </si>
  <si>
    <t>R601003</t>
  </si>
  <si>
    <t>R601002</t>
  </si>
  <si>
    <t>R601001</t>
  </si>
  <si>
    <t>BIO708004</t>
  </si>
  <si>
    <t>BIO708003</t>
  </si>
  <si>
    <t>BIO708002</t>
  </si>
  <si>
    <t>BIO708001</t>
  </si>
  <si>
    <t>BIO707004</t>
  </si>
  <si>
    <t>BIO707003</t>
  </si>
  <si>
    <t>BIO707002</t>
  </si>
  <si>
    <t>BIO707001</t>
  </si>
  <si>
    <t>BIO706004</t>
  </si>
  <si>
    <t>BIO706003</t>
  </si>
  <si>
    <t>BIO706002</t>
  </si>
  <si>
    <t>BIO706001</t>
  </si>
  <si>
    <t>BIO705004</t>
  </si>
  <si>
    <t>BIO705003</t>
  </si>
  <si>
    <t>BIO705002</t>
  </si>
  <si>
    <t>BIO705001</t>
  </si>
  <si>
    <t>BIO704004</t>
  </si>
  <si>
    <t>BIO704003</t>
  </si>
  <si>
    <t>BIO704002</t>
  </si>
  <si>
    <t>BIO704001</t>
  </si>
  <si>
    <t>BIO703004</t>
  </si>
  <si>
    <t>BIO703003</t>
  </si>
  <si>
    <t>BIO703002</t>
  </si>
  <si>
    <t>BIO703001</t>
  </si>
  <si>
    <t>BIO702004</t>
  </si>
  <si>
    <t>BIO702003</t>
  </si>
  <si>
    <t>BIO702002</t>
  </si>
  <si>
    <t>BIO702001</t>
  </si>
  <si>
    <t>BIO701004</t>
  </si>
  <si>
    <t>BIO701003</t>
  </si>
  <si>
    <t>Other (un-modelled cost)</t>
  </si>
  <si>
    <t>BIO701002</t>
  </si>
  <si>
    <t>BIO701001</t>
  </si>
  <si>
    <t>WWN808004</t>
  </si>
  <si>
    <t>WWN808003</t>
  </si>
  <si>
    <t>WWN808002</t>
  </si>
  <si>
    <t>WWN808001</t>
  </si>
  <si>
    <t>WWN807004</t>
  </si>
  <si>
    <t>WWN807003</t>
  </si>
  <si>
    <t>WWN807002</t>
  </si>
  <si>
    <t>WWN807001</t>
  </si>
  <si>
    <t>WWN806004</t>
  </si>
  <si>
    <t>WWN806003</t>
  </si>
  <si>
    <t>WWN806002</t>
  </si>
  <si>
    <t>WWN806001</t>
  </si>
  <si>
    <t>WWN805004</t>
  </si>
  <si>
    <t>WWN805003</t>
  </si>
  <si>
    <t>WWN805002</t>
  </si>
  <si>
    <t>WWN805001</t>
  </si>
  <si>
    <t>WWN804004</t>
  </si>
  <si>
    <t>WWN804003</t>
  </si>
  <si>
    <t>WWN804002</t>
  </si>
  <si>
    <t>WWN804001</t>
  </si>
  <si>
    <t>WWN803004</t>
  </si>
  <si>
    <t>WWN803003</t>
  </si>
  <si>
    <t>WWN803002</t>
  </si>
  <si>
    <t>WWN803001</t>
  </si>
  <si>
    <t>WWN802004</t>
  </si>
  <si>
    <t>WWN802003</t>
  </si>
  <si>
    <t>WWN802002</t>
  </si>
  <si>
    <t>WWN802001</t>
  </si>
  <si>
    <t>WWN801004</t>
  </si>
  <si>
    <t>WWN801003</t>
  </si>
  <si>
    <t>WWN801002</t>
  </si>
  <si>
    <t>WWN801001</t>
  </si>
  <si>
    <t>WN608004</t>
  </si>
  <si>
    <t>WN608003</t>
  </si>
  <si>
    <t>WN608002</t>
  </si>
  <si>
    <t>WN608001</t>
  </si>
  <si>
    <t>WN607004</t>
  </si>
  <si>
    <t>WN607003</t>
  </si>
  <si>
    <t>WN607002</t>
  </si>
  <si>
    <t>WN607001</t>
  </si>
  <si>
    <t>WN606004</t>
  </si>
  <si>
    <t>WN606003</t>
  </si>
  <si>
    <t>WN606002</t>
  </si>
  <si>
    <t>WN606001</t>
  </si>
  <si>
    <t>WN605004</t>
  </si>
  <si>
    <t>WN605003</t>
  </si>
  <si>
    <t>WN605002</t>
  </si>
  <si>
    <t>WN605001</t>
  </si>
  <si>
    <t>WN604004</t>
  </si>
  <si>
    <t>WN604003</t>
  </si>
  <si>
    <t>WN604002</t>
  </si>
  <si>
    <t>Improving system resilience of North East London water supply</t>
  </si>
  <si>
    <t>WN604001</t>
  </si>
  <si>
    <t>WN603004</t>
  </si>
  <si>
    <t>WN603003</t>
  </si>
  <si>
    <t>WN603002</t>
  </si>
  <si>
    <t>WN603001</t>
  </si>
  <si>
    <t>WN602004</t>
  </si>
  <si>
    <t>WN602003</t>
  </si>
  <si>
    <t>WN602002</t>
  </si>
  <si>
    <t>WN602001</t>
  </si>
  <si>
    <t>WN601004</t>
  </si>
  <si>
    <t>WN601003</t>
  </si>
  <si>
    <t>WN601002</t>
  </si>
  <si>
    <t>WN601001</t>
  </si>
  <si>
    <t>WR808004</t>
  </si>
  <si>
    <t>WR808003</t>
  </si>
  <si>
    <t>WR808002</t>
  </si>
  <si>
    <t>WR808001</t>
  </si>
  <si>
    <t>WR807004</t>
  </si>
  <si>
    <t>WR807003</t>
  </si>
  <si>
    <t>WR807002</t>
  </si>
  <si>
    <t>WR807001</t>
  </si>
  <si>
    <t>WR806004</t>
  </si>
  <si>
    <t>WR806003</t>
  </si>
  <si>
    <t>WR806002</t>
  </si>
  <si>
    <t>WR806001</t>
  </si>
  <si>
    <t>WR805004</t>
  </si>
  <si>
    <t>WR805003</t>
  </si>
  <si>
    <t>WR805002</t>
  </si>
  <si>
    <t>WR805001</t>
  </si>
  <si>
    <t>WR804004</t>
  </si>
  <si>
    <t>WR804003</t>
  </si>
  <si>
    <t>WR804002</t>
  </si>
  <si>
    <t>WR804001</t>
  </si>
  <si>
    <t>WR803004</t>
  </si>
  <si>
    <t>WR803003</t>
  </si>
  <si>
    <t>WR803002</t>
  </si>
  <si>
    <t>WR803001</t>
  </si>
  <si>
    <t>WR802004</t>
  </si>
  <si>
    <t>WR802003</t>
  </si>
  <si>
    <t>WR802002</t>
  </si>
  <si>
    <t>WR802001</t>
  </si>
  <si>
    <t>WR801004</t>
  </si>
  <si>
    <t>WR801003</t>
  </si>
  <si>
    <t>WR801002</t>
  </si>
  <si>
    <t>WR801001</t>
  </si>
  <si>
    <t>Latest</t>
  </si>
  <si>
    <t>2019-20</t>
  </si>
  <si>
    <t>2018-19</t>
  </si>
  <si>
    <t>2017-18</t>
  </si>
  <si>
    <t>2016-17</t>
  </si>
  <si>
    <t>2015-16</t>
  </si>
  <si>
    <t>2014-15</t>
  </si>
  <si>
    <t>2013-14</t>
  </si>
  <si>
    <t>2012-13</t>
  </si>
  <si>
    <t>2011-12</t>
  </si>
  <si>
    <t>2010-11</t>
  </si>
  <si>
    <t>Description_input</t>
  </si>
  <si>
    <t>Model</t>
  </si>
  <si>
    <t>Unit</t>
  </si>
  <si>
    <t>Item description</t>
  </si>
  <si>
    <t>Reference</t>
  </si>
  <si>
    <t>Acronym</t>
  </si>
  <si>
    <t>TMS-WWN801001</t>
  </si>
  <si>
    <t>Partial pass</t>
  </si>
  <si>
    <t>Fail</t>
  </si>
  <si>
    <t>Reject</t>
  </si>
  <si>
    <t>TMS-WN603001</t>
  </si>
  <si>
    <t>Pass</t>
  </si>
  <si>
    <t>Partial accept</t>
  </si>
  <si>
    <t>Yes</t>
  </si>
  <si>
    <t>Reject because the retail cost assessment models already make an allowance for transience.</t>
  </si>
  <si>
    <t>N/A</t>
  </si>
  <si>
    <t>TMS BP tables;
TMS CSD006-Br-01b page 23</t>
  </si>
  <si>
    <t>TMS CSD015</t>
  </si>
  <si>
    <t>TMS CSD006 page 15</t>
  </si>
  <si>
    <t>TMS CSD006 page 17</t>
  </si>
  <si>
    <t>CSD005-ES04</t>
  </si>
  <si>
    <t>TMS PCD section 3.2</t>
  </si>
  <si>
    <t>Section 5</t>
  </si>
  <si>
    <t>Section 7</t>
  </si>
  <si>
    <t>Section 6; Appendix 3 Affordability and Vulnerability</t>
  </si>
  <si>
    <t>Section 3</t>
  </si>
  <si>
    <t>The board provide assurance of the PR19 business plan.  The board also provided  assurance for the submission of the PR14 business plan on which this claim builds upon.</t>
  </si>
  <si>
    <t>Urban productivity (water)</t>
  </si>
  <si>
    <t>Network maintenance</t>
  </si>
  <si>
    <t>Section 4</t>
  </si>
  <si>
    <t>Pro forma</t>
  </si>
  <si>
    <t>Page 18</t>
  </si>
  <si>
    <t>water network plus</t>
  </si>
  <si>
    <t xml:space="preserve">
p.23
p.32
p.35; p.38
</t>
  </si>
  <si>
    <t>TMS-WN601001</t>
  </si>
  <si>
    <t>TMS-BIO701001</t>
  </si>
  <si>
    <t>TMS-WN602001</t>
  </si>
  <si>
    <t>Urban productivity (wastewater)</t>
  </si>
  <si>
    <t>Value of claim</t>
  </si>
  <si>
    <t>Further calculations</t>
  </si>
  <si>
    <t>Number of optant meters</t>
  </si>
  <si>
    <t>Number of selective meters</t>
  </si>
  <si>
    <t>Number of renewals to smart meters</t>
  </si>
  <si>
    <t>Thames Water efficiency challenge</t>
  </si>
  <si>
    <t>PR19-CSD006-WNP-03b, P17</t>
  </si>
  <si>
    <t>Implicit allowance from metering feeder model (£m)</t>
  </si>
  <si>
    <t>Unit rate derived from feeder model (£/meter)</t>
  </si>
  <si>
    <t>Thames Water unit rate (£/meter)</t>
  </si>
  <si>
    <t>Revised 'efficient' unit rate (£/meter)</t>
  </si>
  <si>
    <t>Revised total allowance (£m)</t>
  </si>
  <si>
    <t xml:space="preserve">The company has not clearly set out why this investment is a cost adjustment claim.  Therefore the investment has been assessed under the process for enhancement.  </t>
  </si>
  <si>
    <t>1. CSD006-WNP-04b-PR19-FE.  Delivering long term system resilience for the London water supply.</t>
  </si>
  <si>
    <t>Allowed adjustment (£m)</t>
  </si>
  <si>
    <t>Assessment result</t>
  </si>
  <si>
    <t>Incremental cost of water stress on balancing supply/demand</t>
  </si>
  <si>
    <t>CRM and Billing System - legacy depreciation costs</t>
  </si>
  <si>
    <t>Growth and quality investment for bioresources</t>
  </si>
  <si>
    <t>We are not convinced that the capacity increase is required nor that the company has fully explored market opportunities for providing additional capacity for treating sludge.</t>
  </si>
  <si>
    <t>Ofwat allowance</t>
  </si>
  <si>
    <t>Overall assessment</t>
  </si>
  <si>
    <t>Description</t>
  </si>
  <si>
    <t>Allocation</t>
  </si>
  <si>
    <t>No</t>
  </si>
  <si>
    <t>Page 4 of Pro-forma</t>
  </si>
  <si>
    <t>CSD006-WNP-02b-PR19-CA FE Network Maintenance, Section 3, Parts A and B</t>
  </si>
  <si>
    <t>CSD006-WNP-02b-PR19-CA FE Network Maintenance, Section 3, Part C</t>
  </si>
  <si>
    <t>CSD006-WNP-02b-PR19-CA FE Network Maintenance, Section 4</t>
  </si>
  <si>
    <t>Transience is outside of management control.</t>
  </si>
  <si>
    <t>Revised draft water resources management plan</t>
  </si>
  <si>
    <t>Incremental cost of water stress on balancing supply / demand, CSD006-WNP-03b-PR19-CA FE, p9-12, 16</t>
  </si>
  <si>
    <t>Incremental cost of water stress on balancing supply / demand, CSD006-WNP-03b-PR19-CA FE, p13
Revised draft water resources management plan</t>
  </si>
  <si>
    <t>The company states that the proposed programme of investment is cost optimal with the exception of leakage reduction, in response to regulator and consumer preferences. The company has provided detail of its optimisation process through the revised draft water resources management planning process and has identified a range of options that have been considered in order to address its future deficits. While we have identified concerns relating to the selection of supply side options in our response to the revised plan we recognise that demand management and metering has a role to play in managing the deficit.  We note from our analysis of supply demand enhancement expenditure that the metering option selected appears to deliver benefits at a unit cost of approximately £4.6m/Ml/d which is considerably higher than the forecast industry median for leakage and non-leakage supply demand balance enhancement for the period 2020-25 however we also recognise that the installation of smart meters provides opportunity for further future demand management activities.</t>
  </si>
  <si>
    <t>Incremental cost of water stress on balancing supply / demand, CSD006-WNP-03b-PR19-CA FE, p6, p13, p16
Revised draft water resources management plan</t>
  </si>
  <si>
    <t>Incremental cost of water stress on balancing supply / demand, CSD006-WNP-03b-PR19-CA FE, p18-20, p31
PR19 Ofwat metering enhancement expenditure model</t>
  </si>
  <si>
    <t>Incremental cost of water stress on balancing supply / demand, CSD006-WNP-03b-PR19-CA FE, p32</t>
  </si>
  <si>
    <t>Company breakdown of claim</t>
  </si>
  <si>
    <t xml:space="preserve">from Table 4-1, Incremental cost of water stress on balancing supply / demand, CSD006-WNP-03b-PR19-CA FE, p16
</t>
  </si>
  <si>
    <t>Expenditure (totex) £m</t>
  </si>
  <si>
    <t>Comment</t>
  </si>
  <si>
    <t>a</t>
  </si>
  <si>
    <t>Installation of meters</t>
  </si>
  <si>
    <t>Included in claim assessment</t>
  </si>
  <si>
    <t>b</t>
  </si>
  <si>
    <t>Targeting supply pipe leakage using AMI data</t>
  </si>
  <si>
    <t>c</t>
  </si>
  <si>
    <t>Smarter home visits</t>
  </si>
  <si>
    <t>Assessed in the supply demand balance enhancement model not included in claim assessment</t>
  </si>
  <si>
    <t>d</t>
  </si>
  <si>
    <t>Smarter business visits</t>
  </si>
  <si>
    <t>TMS.CSD006-WNP-01b-PR19-CA FE Urban productivity.pdf', Section 3; Section 4</t>
  </si>
  <si>
    <t>TMS.CSD006-SNP-01b-PR19-CA FE Urban productivity.pdf', pg 6</t>
  </si>
  <si>
    <t>The company has set out a bespoke performance commitment to protect customers. However, it is not immediately transparent as to exactly what would be returned to or asked of customers in the event that performance deviates from the plan. The conditions it applies to its incentive rate is to enable it to change the programme's scope once the EA has confirmed what is required. It does not set out what it will do if it fails to properly invest such that it fails to achieve 10 permitted sites. It appears more to be a returning of unspent money, and not returning what might have been spent in error or inefficiently.</t>
  </si>
  <si>
    <t>While there may be merit in the soil conditions component of the claim, insufficient evidence is provided for us to make an adjustment to our base costs.</t>
  </si>
  <si>
    <t>The company does not clearly set out why this is a cost adjustment claim in accordance with our Information Notice (IN 18/11). Therefore this has been rejected as a CAC and an allowance considered under the resilience enhancement assessment.</t>
  </si>
  <si>
    <t xml:space="preserve">The company presents a range of options of addressing the issues for North-East London Resilience Scheme.  The assessment of benefits are derived from the probability of the event and the number of customers expected to incur an interruption to supply and the customer valuation of such interruptions.  The company has developed integrated solutions considering both risks identified however the WRMP strategy is not mentioned.
In order to address the risk of algal blooms Thames Water proposes pre-treatment with a Mecana pile cloth filter (£50m) to restore Coppermills WTW to full output (1.  s3.95). However Table 11 (1. pg 32) shows that this will not address the supply deficit although it addresses the risk - which requires clarification.  Further, this option seems to be discounted as it does not address ‘the high level of dependency of the North East on Coppermills’, although it would address the risk highlighted and it is not clear what residual risk would not be addressed.
The company further considers building a new WTW that draws from the Lee Valley reservoirs currently supplying Coppermills WTW.  Although not mentioned by the company it is assumed that the works’ output can be maintained during algal blooms.  The new works output is given as 45ML/d.  This would therefore only marginally mitigate the reduced output from Coppermills WTW (taken to be 150ML/d).  The zone would still be dependent on Coppermill, at least in the short term.  Table 10 (pg. 31) shows a plan up to the end of AMP10 (2040) at a cost of £517m.  Further Table 11 (pg 32) shows that Thames Water considers only the option of both pre-treatment at Coppermills and the new treatment work will addresses the estimated supply deficit and this is their preferred option (s3.110) to deal with the water quality issue.
Thames Water propose replacing the HLPS at a cost of £56m of capex.  However, they consider that there will remain a residual risk of failure of 1 in 150 years.  This appears to be significantly over stated as it is not clear why they are not proposing to duplicate the HLPS, but to only replace it with a marginally better one.  The company states that the current HLPS cannot be taken out of service so a duplicate would be needed to be constructed in any event and it would be logical to retain the asset going forward.  The company consider that the replacement option does not address the fundamental issue only reduces its likelihood – hence they conclude that more supply capacity is needed. 
The company’s preferred option is to replace the HLPS and construct 300ML/d of extra WTW capacity over four AMPs (1. 3.119).  Thames Water also proposes to construct the pre-treatment stage at Coppermills WTW although the rationale for this is unclear (1. s3.120).  It is understood the company is still developing the details of this scheme.
</t>
  </si>
  <si>
    <t>The company do not present a breakdown of their cost estimates.  They state that the capital costs in their plan are ‘… adjusted to ensure we stay at the industry average position’ (1. s5.6).  Therefore it would be appropriate to apply a further challenge to bring costs to efficient levels.</t>
  </si>
  <si>
    <t>The claim relates to base service and, therefore, failure to deliver its results has a negative impact on the company's overall performance. Customers are protected against company’s poor performance via (a) financial ODI mechanisms, which compensate customers for failure to meet performance targets and (b) Totex incentives, which would share unspent costs with customers through bill reductions in future price controls.</t>
  </si>
  <si>
    <t>The company claims that high transience makes it more difficult and costly for companies to recover debt and leads to higher account opening/closing/transferring costs.</t>
  </si>
  <si>
    <t>The company provides evidence for the metering element of the cost adjustment claim. However it provides insufficient evidence that the proposed costs are efficient. We use an alternative method to calculate the costs.  We reject the leakage and supply side option elements of the claim and the allowance for Thames Water in these areas is assessed consistently with other companies through the supply demand balance enhancement feeder model.</t>
  </si>
  <si>
    <t>Thames Water faces considerable supply demand challenges over its selected WRMP planning period of 2020-80 principally driven by population growth, climate change and the company's decision to improve its resilience to a 1-in-200 year drought event. In the short term the company faces a baseline supply demand deficit of 81 Ml/d by 2025.  It clearly needs to enhance its supply demand balance position to meet the company's statutory duty to maintain a supply demand balance.</t>
  </si>
  <si>
    <t xml:space="preserve">The factors driving the need, population growth and climate change, are outside of management control. The company has decided to improve its resilience to a 1-in-200 year drought event which we consider to be within management control. However stakeholders and customers expect improved service and there is a strong economic incentive to ensure that the drought resilience of the region is enhanced.  The company provides evidence that costs for these activities are outside of management control due to its statutory requirement to maintain a supply demand balance and the use of prescribed water resources planning process to identify optimal solutions to address the deficit. </t>
  </si>
  <si>
    <t>The company provides a breakdown of the assumptions it uses to generate the claim including its view of the implicit allowance and efficiency. For example the company states it has "included a 14% efficiency improvement in the costs of the selective part of the metering programme for AMP7 for inclusion in the WRMP and PR19 Business Plan". The company also shows it has undertaken benchmarking of its proposed costs in comparison with the 2015-20 programme. This area is considered a partial pass because there is a clear breakdown of the assumptions made but we remain concerned with the limited supporting evidence for the assumptions made and the high unit cost. For example the company has stated that the Thames Valley housing stock is reasonably representative of the housing stock across the company but there is limited evidence from additional sources to support this assumption. We also do not consider that sufficient evidence has been provided to demonstrate that the use of 2018-20 costs with an efficiency factor applied represents the optimal delivery of a metering programme considering the level of performance demonstrated by the company in the 2015-20 period to date. The company provides insufficient evidence for us to reconcile the cost claim figures to those presented in business plan tables which complicates our assessment of the claim.</t>
  </si>
  <si>
    <t>The company's claim is for meeting environmental permitting regulations (EPR), and to provide capacity to treat the sludge from the additional population in the region. The case for population growth, although uncertain, is from a variety of trusted sources - local authority housing targets and plans; rates of recent completed development contrasted against published housing plans; and ONS population growth statistics. It states it has used the 50th centile rate in its calculations. The figures it sets out in the claim document states a 3.2% increase in population between 2021 and 2026. The population increase in the BP table submission for BN1603 changes by 559,060 over the five years (2019-20 to 2024-25), which is a 3.6% increase on 2019-20 figures. We would therefore expect around 3.6% increase in treatment capacity to be planned for in the claim. However, it has not clearly set out how much additional treatment capacity would be delivered as a result of this claim, which is a considerable failing in the evidence. It is also based on the assumption that the large increase in sludge volume it has projected it will see by 2020 is realised and thus additional capacity is required in 2020-25. We do not have confidence in the reported and forecast quantities. According to the figures in table Bio1 Thames Water forecasts an increase of 39.5TTDS  p.a. between 2017-18 and 2019-20m and a further 19.7 TTDS between 2019-20 and 2024-25. If the 39.5 do not fully materialise then it is likely the company already has sufficient capacity for the additional 19.7 TTDs p.a. it expects in AMP7.
The need for investment (£38.118m) on EPR regulations is set out as required to meet the amended EPR meaning that provisions of the Industrial Emissions Directive will apply to existing plant by 2030 (and new plant from 2018), so we agree there is a potential need for investment in due course but not necessarily immediately. It sets out how uncertain the requirements are, so the basis of the need for investment now is poor. Many other companies are not proposing such investment.
The table entry states a further £70m will be required after AMP7 to complete the construction, but it is not clearly set out what this is needed for. It states it's likely more investment in AMP8 will be required to meet EPR regulations, which we deduce could be this additional £70m.</t>
  </si>
  <si>
    <t>Summary sheet - Thames Water</t>
  </si>
  <si>
    <t>£m, 2017-18 prices</t>
  </si>
  <si>
    <t xml:space="preserve">The company refers to the statutory requirement to maintain the supply demand balance and annual reporting to the Environment Agency which could result in enforcement action but there is insufficient evidence to demonstrate how customers are protected from overpaying if Thames Water maintains the supply demand balance by delivering the metering proposed or by an alternative option at lower cost. </t>
  </si>
  <si>
    <t xml:space="preserve">Thames Water states that it faces higher than average unit costs for supply and demand schemes. The company indicates it is different to other companies because it is both in an area of water stress and it has seen the highest rate of population growth of all companies since privatisation. It states that it has already delivered its lower cost options for providing water leaving the company with only relatively high unit cost options in comparison to others. Thames Water also indicates that it faces a significant challenge from climate change in comparison to other water stressed regions although we note that this is the estimated impact by 2065.
The company's claim assumes that we model supply demand balance enhancement expenditure at PR19 based on our PR14 approach, and that the historical costs will not reflect the increasing cost pressures faced by companies. However our PR19 supply demand balance enhancement assessment uses forecast costs.   Therefore we do not consider that the company's claim with respect to the leakage and supply side elements is valid. We make an allowance for Thames Water for these areas using a consistent method for all companies in our enhancement assessment. The company has also identified in Table 4-1 of the claim that approximately 32 Ml/d of benefit and £51m of expenditure is associated with water efficiency activities. We make an allowance for this in our enhancement assessment using industry median forecast unit costs.  
Thames Water’s unit costs for meter installation are significantly greater than industry average.  We concluded through our assessment and the evidence Thames Water provides within that a cost adjustment claim relating to metering could be valid for the company and evaluate this element of the claim within the metering enhancement assessment. We provide further detail of our assessment in the analysis/further arguments section below. The company raises the following points to justify higher metering unit costs in comparison to others: installing advanced metering infrastructure (AMI)   meters vs automatic meter reading (AMR) or ’dumb’ meters, difficulties in contacting customers (due to transient populations, high levels of renting and large number of flats) and higher wages in its area. The urban productivity (water) cost adjustment claim (TMS-WN603001) also references higher wages and the company does not provide sufficient evidence to determine if there is any overlap and potential for double counting of these costs.
For the overall scoring of the quality of this aspect of the claim we consider the evidence presented a partial pass because the company could not know about our PR19 enhancement assessment approach and the evidence was not consistently high quality. 
However to make an allowance we only further consider the metering element of the claim because we our approach to assessing the supply demand balance enhancement allowance replaces any cost adjustment for the leakage and supply side elements of the claim. We also note that the company has provided insufficient evidence to support the supply side element of the claim because the information presented in the claim does not correlate with the revised supply side options discussed within the business plan and revised draft water resources management plan.   </t>
  </si>
  <si>
    <t>Included in claim assessment - company indicates this includes upgrade of existing meters to AMI</t>
  </si>
  <si>
    <t>Business plan table, WS3, line 9</t>
  </si>
  <si>
    <t>Business plan table, WS3, line 12</t>
  </si>
  <si>
    <t>Business plan table, WS3, line 11</t>
  </si>
  <si>
    <t>The claim relates to base service and, therefore, failure to deliver its results has a negative impact on the company's overall performance. Customers are protected against company’s poor performance via (a) financial ODI mechanisms, which compensate customers for failure to meet performance targets. In this case, Thames Water quotes its leakage performance commitment as the related incentive; and (b) Totex incentives, which would share unspent costs with customers through bill reductions in future price controls.</t>
  </si>
  <si>
    <t xml:space="preserve">There are two elements to the North-East London Resilience Scheme relating to Coppermills WTW.
1.) Failure of the high lift pumping station (HLPS).  Thames Water identifies the HLPS at Coppermills WTW as a critical asset.  It has a common inlet and outlet manifold and thus is a single point of failure (1. s3.59).   The manifold is a steel pipe encased in concrete and TMS states that whilst it has been assessed it has not been inspected (1. s3.59). The company estimates an annual probability of failure at 1 in 50 years although it is not clear what was assessed, nor how this figure was arrived at (1. s3.59).  It would be helpful to understand the sensitivity of this value in identifying this as the most critical resilience risk in the company.  Thames Water states there will be a supply deficit in NE London and also issues on the Coppermills site should the HLPS fail (1. s3.60 to s3.62).  Therefore it would appear that a ‘safe to fail’ option is inappropriate without further mitigations and any intervention should address this.  The supply deficit is estimated as 520 ML/d, i.e. the loss of Coppermills and transfer from the London ring main (TWRM).  
This risk is consistent with our expectations in terms of resilience related investment, i.e. it addresses a low probability – high consequence event.
2.) Reduction in site output during episodes of algal blooms.  Thames Water states that the water quality in its raw water reservoirs is deteriorating (1. s3.63).  It states that its management strategies are not effective when the levels in the reservoirs are low (s3.65) and implies it operates reservoirs consistently at these low levels and thus the levels of algae are beyond management control. Thames Water presents a graph (1. Fig 8, pg 21) sourced from its dWRMP and it is not clear if the proposed intervention is also accounted for under its source deployable outputs.  The information is insufficient to confirm the company is doing everything to manage this issue nor how this risk will change in the future. TMS state that the impact of the algal bloom is a loss of deployable output and increasing operational cost (1. s3.66).  It states a worst case scenario of the algal bloom coinciding with one at works in West London (with a probability of 1 in 25 years) so will not be able to make up all the supply deficit (1. s3.67).  Thames has not clearly stated the impact on the deployable output of Coppermills under a range of likely scenarios.  It states that the reduced output due to algal blooms from Coppermills WTW results in a supply deficit of 391 ML/d (1. s3.70) in NE London.  However table 4 (pg 22) shows that the output of Coppermills WTW will reduce by only 150ML/d as a result of an algal bloom.  Therefore this issue seems linked to a broader question relating to the supply-demand balance across this zone.  Considering water available from other sources, the overall deficit is estimated as 208 ML/d.  There are also significant population growth predictions for London and the company further states it has a peak water production deficit and network transmission constraints (1. s3.72).  
In summary this risk does not fit easily within the definition of a resilience scheme on the basis that the probability of the single event is high.  In addition it needs to be confirmed if these production losses are also accounted for in the WRMP
</t>
  </si>
  <si>
    <t xml:space="preserve">It is unclear how TMS has calculated the value of the claim. A paper by Edge Analytics cites that special transience increases costs 50% above industry average for TMS but it is not clear how this figure was calculated.
There is third party assurance as external consultants assure the evidence is robust and well evidenced. </t>
  </si>
  <si>
    <t xml:space="preserve">TMS acknowledge its claim depends on the retail models: "We recognise that there may be an element of implicit allowance for transience in Ofwat’s models. However, on the basis of the models published as part of the cost assessment consultation in 2018 we have assumed that Ofwat will not include a specific parameter for transience and therefore we assume the implicit allowance will be zero. When Ofwat’s final models are published we are happy to reconsider whether there should be a deduction from the claim for any implicit allowance."
Our econometric models use transience as a cost driver. We consider that this driver fully addresses Thames claim. </t>
  </si>
  <si>
    <t>Implicit allowance</t>
  </si>
  <si>
    <t>The claim is supported by an updated performance commitment and a penalty only  outcome delivery incentive to reimburse customers if customer migration fail targets  (p. 19, para 7.6, 7.7).  This means that the system will go live in Q14 2018/19 with the migration of 10k and the full migration of customers will happen in tranches within a window of 18 to 22 months.
Customers are protected by the penalty only outcome delivery incentive as the maximum penalty is £43.43m over AMP7 which covers the value of the cost claim.</t>
  </si>
  <si>
    <t>Peer review</t>
  </si>
  <si>
    <t>The claim recaps customer support for the investment approved at PR14, which was part of TMS PR14 submission. The claim provides some evidence that the new system specification is in line with research on customers' future requirements and reflects changes in technology (e.g. cloud based computing and real time responses). 
Although outside the scope of this claim, it’s worth noting that regarding the cost increase, the claim does not offer evidence on (a) options appraisal;  (b) the reconfigured system is the best option in terms of value for customers; and (c) customers provided  support for the extra costs.</t>
  </si>
  <si>
    <t>We reject the claim on the "need for adjustment" gate, for two reasons:
1. Materiality: unlike at PR14 where the ACTS did not include depreciation costs, at PR19 our econometric models do include depreciation costs. Therefore there is an implicit allowance for depreciation within our modelled allowance. We estimate the implicit allowance to be at least £17.7m. After deducting the implicit allowance, the claim value does not pass the 4% materiality threshold we set for residential retail.
2. Since our models include depreciation, we consider that over the long term, our modelled allowance should be sufficient to fund depreciation costs, even if at any single period it may fall short given the specific investment of the company (and likewise, in any given period our allowance would exceed company deprecation costs).  That is, from a long term (multi-AMP) perspective, our approach to setting an allowance adequately funds companies for depreciation.
We note that we are concerned by the significant increase in costs for AMP7 related to the reconfiguration of the CRMB system. Although these additional costs are not part of the claim, we expect to see reassurances that the investment is efficient and delivers for customers.</t>
  </si>
  <si>
    <t>WW_Metering (excluding new connections) for meters requested by optants, customers and businesses</t>
  </si>
  <si>
    <t>WWW_Sludge quality and growth</t>
  </si>
  <si>
    <t>Check</t>
  </si>
  <si>
    <t>Base (£m)</t>
  </si>
  <si>
    <t>Enhancement Line 1 (£m)</t>
  </si>
  <si>
    <t>Enhancement Line 2 (£m)</t>
  </si>
  <si>
    <t>Enhancement Line 3 (£m)</t>
  </si>
  <si>
    <t>Enhancement line 1</t>
  </si>
  <si>
    <t>Enhancement line 2</t>
  </si>
  <si>
    <t>Enhancement line 3</t>
  </si>
  <si>
    <t>Summary for aggregator</t>
  </si>
  <si>
    <t>Water resources</t>
  </si>
  <si>
    <t>Water network plus</t>
  </si>
  <si>
    <t>Base</t>
  </si>
  <si>
    <t>Space for new claims 9</t>
  </si>
  <si>
    <t>Link to claim</t>
  </si>
  <si>
    <t xml:space="preserve">Value  </t>
  </si>
  <si>
    <t>Allowance</t>
  </si>
  <si>
    <t>Assessment</t>
  </si>
  <si>
    <t>Line 1</t>
  </si>
  <si>
    <t>Line 2</t>
  </si>
  <si>
    <t>Line 3</t>
  </si>
  <si>
    <t>Space for new claims 10</t>
  </si>
  <si>
    <t>Space for new claims 11</t>
  </si>
  <si>
    <t>Space for new claims 12</t>
  </si>
  <si>
    <t>Apportionment check</t>
  </si>
  <si>
    <t>Peer review (initials, date)</t>
  </si>
  <si>
    <t>The output of this model is included in the model FM_E_WW_metering via a deep dive tab to provide Thames Water's final metering allowance.</t>
  </si>
  <si>
    <t>FM_CAC_TMS</t>
  </si>
  <si>
    <t>IAP ASSESSMENT RESULT</t>
  </si>
  <si>
    <t>We reject the claim for two reasons:
1. Materiality: unlike at PR14 where the ACTS did not include depreciation costs, at PR19 our econometric models do include depreciation costs. Therefore there is an implicit allowance for depreciation within our modelled allowance. We estimate the implicit allowance to be at least £17.7m. After deducting the implicit allowance, the claim value does not pass the 4% materiality threshold we set for residential retail.  We note that Thames recognises that there may be an implicit allowance and say “When Ofwat’s final models are published we are happy to reconsider whether there should be a deduction from the claim for any implicit allowance.” 
2. Since our models include depreciation, we consider that over the long term, our modelled allowance should be sufficient to fund depreciation costs, even if at any single period it may fall short given the specific investment of the company (and likewise, in any given period our allowance would exceed company deprecation costs).  That is, from a long term (multi-AMP) perspective, our approach to setting an allowance adequately funds companies for depreciation.</t>
  </si>
  <si>
    <t>It is unclear from the evidence provided in the claim:
(a) What part of the investment approved at PR14 Thames Water has actually made considering that they have reconfigured the system.
(b) Although outside the scope, it is unclear the extent to which the costs due to changes in the system specification are efficient and robust. The only evidence on this is in the form of  a statement that reads: "The cost of our CRMB system is greater than we anticipated at PR14. Our robust programme management has controlled these increases in costs ensuring that the overall cost of the project has remained efficient, despite increases in cost that weren't anticipated at PR14." (p.12, para 5.14)
There are also differences between the cost adjustment claim and BP tables:
Line 12 in table R1 during AMP7 is £99m (outturn) whereas TMS's proforma says "a total of £74m (outturn prices) of capex depreciation is included in table R1 line 12."</t>
  </si>
  <si>
    <t xml:space="preserve">The company are proposing a financial ODI to cover the London resilience scheme with an underperformance payment the event of failure to meet the milestones on the project (CSD006-WNP-04b-Resilience, p44.)  However the PC definition requires development as they state that the project scope is still being defined. </t>
  </si>
  <si>
    <t xml:space="preserve">We agree that growth as a driver is outside management control.
Compliance with IED is not required until 2030, and the company states that the Environment Agency (EA) "has suggested that all sites will need to meet the same standard in due course". This does not equate to a definite requirement for investment in AMP7. So there is the opportunity for the company to investigate the exact requirements before presenting its plan to invest, particularly as the market may provide alternative solutions for sludge treatment by 2030, and other requirements may be implemented through capital maintenance investment. The scope and timing of this investment is within management control. It states "The target for this measure is dependent on the EA's interpretation of the IED, which we can only estimate"; and "Although we have considered in detail which sites are likely to require permitting in AMP7, there is significant uncertainty concerning this. We therefore intend to take a portfolio approach in respect of the requirements placed upon us by the EA, as they may determine that sites other than those identified above should be permitted". 
</t>
  </si>
  <si>
    <t xml:space="preserve">High population density is outside management control and, indeed, some of its impacts on costs are also largely outside management control (e.g. impact on regional wages). However, there are cost mitigations which are under management control. The claim does not provide evidence that sufficient cost mitigations have been considered. Examples of such mitigations that we would expect the claim to take into account include:
(a) hiring efforts to better match needs and skills (e.g. part time vs full time depending on workload and skills needed); and
(b) outsource/ relocation of customer services or back office services with limited direct interaction with customers to areas with lower salaries.
</t>
  </si>
  <si>
    <t>Thames Water claims that its operations are efficient and that the prices underlying the quantification of the claim are competitive and efficient. No evidence of this is provided. There are also concerns about the method it used to quantify the claim.
Thames Water claims that its usual operations regarding this claim are efficient, through least cost management of mains condition, and through efficient detection and repair activity. The only support provided does not clearly evidence this (detected leaks per worker could be higher due to higher leakage, not necessarily higher efficiency). While Thames Water claims that prices used to quantify the claim are competitive, no evidence (such as benchmarking or quotes) of this is shown.
It further seems that the quantification of the claim would overstate any allowance needed. Thames Water's reference for the claim is the industry average excluding itself, an outlier. As Thames Water is above average, the difference in its own costs to the industry average will be larger when this average excludes itself. The econometric modelling however averages on a whole industry level, including Thames Water and therefore the reference point for the calculation of the claim value should therefore include Thames itself. Therefore, Thames Water is likely to overstate the cost impact in its claim calculation.</t>
  </si>
  <si>
    <t xml:space="preserve">High population density is outside management control and, indeed, some of its impacts on costs are largely outside management control (e.g. impact on regional wages). However, there are mitigations that are under management control. The claim does not provide evidence that sufficient cost mitigations have been considered. Examples of such mitigations that we would expect the claim to take into account include:
(a) hiring efforts to better match needs and skills (e.g. part time vs full time depending on workload and skills needed); 
(b) outsource/dislocation of customer services or back office services with limited direct interaction with customers to areas with lower salaries.
</t>
  </si>
  <si>
    <t>AF</t>
  </si>
  <si>
    <t>PR19 Run 7: Slow Track DD</t>
  </si>
  <si>
    <t>DW</t>
  </si>
  <si>
    <t>FM (now SB)</t>
  </si>
  <si>
    <t xml:space="preserve">TMS argues it incurs higher maintenance costs in London relative to other companies to meet their performance commitments (e.g. leakage and supply interruptions.) This claims relates to Thames’ specific operating environment in central London, which has a higher proportion of 'aggressive' and 'highly aggressive' soil than the rest of England and Wales, an older network, and higher traffic loading than the rest of the country.​
TMS' network consists of mainly ferrous materials, which are more susceptible to corrosion from aggressive soil. Due to the age of the network, TMS' pipes have been exposed to this soil for longer. Forces from accelerating and breaking from traffic further deteriorate the network. TMS argues that this is outside management control, as more than 60% of the network in England and Wales was installed prior to 1981, 8 years before privatisation, and therefore much of its network is inherited. TMS also has a higher unit cost of replacing mains in London from traffic management costs, reduced opportunity to adopt lower cost 'no dig' techniques and a greater density of communication pipes. Therefore TMS, whilst it has invested above the industry average, it has replaced a smaller proportion of its pipes compared to others, due to factors outside of management control.​
</t>
  </si>
  <si>
    <t>AL</t>
  </si>
  <si>
    <t>GR</t>
  </si>
  <si>
    <t>We review each of the components identified by Thames Water as contributing to its higher unit rates of meter installation within the deep dive assessment of the metering model and allow an overall adjustment to the unit cost rate based on the validity of each component.</t>
  </si>
  <si>
    <t>See Thames Water deep dive sheet in the metering feeder model</t>
  </si>
  <si>
    <t xml:space="preserve">Even though the company refers its expectation to be able to recover outstanding depreciation related to the Customer Relationship and Management Billing System based on the fact this investment was allowed at PR14, we should note that the Final Determination made at PR14 regarded only the allowed revenue for the 2010-15 period. Our approach to residential retail in PR19 is an evolution of the one we had in PR14. We use an econometric modelling approach to benchmark companies’ retail costs and set efficient cost baselines, moving away from the average cost to serve (ACTS) approach of PR14. Our econometric models allow companies to recover efficient capital investment. A special adjustment for depreciation associated with historical assets will only be allowed if the company can show these are unique or atypical costs that are not reflected in our cost baselines and the claim is well evidenced and above our materiality threshold.
We reject the claim based on the following: (i) The company has provided insufficient evidence that the additional £60m investment the company has included in the depreciation it is claiming is robust and efficient, nor that it has atypical and unique circumstances to justify this additional expenditure. The company has also not considered the offsetting cost savings arising from this additional investment, such as lower bad debt costs and lower customer service costs, as well as the benefits through C-Mex. (ii) The company will receive an implicit allowance of between £19.3m and £33.9m over 2020-25 for the efficient  depreciation relating to the investment made in 2015-20 as a result of our econometric modelling. We consider that our approach will adequately fund efficient depreciation costs over the longer term. It would not be in customers’ interests to allow this cost claim for costs above the efficient level. Thames Water is not unique – every company should maintain a fit for purpose billing system.
</t>
  </si>
  <si>
    <r>
      <t>The value of the claim has been updated since September 2018 to include the depreciation of the £60m additional investment the company has made on top of the value of the investment included in the company’s business plan for 2015-20. While the inclusion of the depreciation for additional investment makes the claim material, we note that:
(i) The company did not claim the depreciation on the additional investment in the September 2018 submission, raising concerns over the quality and efficiency of this investment;
(ii) There is little evidence of options appraisal and control of the cost for the additional investment;
(iii) The company states that “</t>
    </r>
    <r>
      <rPr>
        <i/>
        <sz val="10"/>
        <rFont val="Gill Sans MT"/>
        <family val="2"/>
      </rPr>
      <t>The CRMB investment is a special claim that was agreed at PR14 Final Determination. We should therefore be funded for the investment that we have made in this system</t>
    </r>
    <r>
      <rPr>
        <sz val="10"/>
        <rFont val="Gill Sans MT"/>
        <family val="2"/>
      </rPr>
      <t xml:space="preserve">”. However, our approach to residential retail in PR19 is an evolution of the one we had in PR14. We use an econometric modelling approach to benchmark companies’ retail costs and set efficient cost baselines, moving away from the average cost to serve (ACTS) approach of PR14. Our econometric models allow companies to recover efficient capital investment. A special adjustment for depreciation associated with historical assets will only be allowed if the company can show these are unique or atypical costs that are not reflected in our cost baselines and the claim is well evidenced and above our materiality threshold.
(iv) The company fails to account for the cost savings arising from the enhanced functionalities of the billing system, such as lower bad debt costs and lower customer service costs.
(v) Our retail econometric models include an implicit allowance between £19.3m and £33.9m. Even if the company should fall short in a single period, from a multi-AMP perspective our approach to setting an allowance adequately funds companies for depreciation. 
</t>
    </r>
  </si>
  <si>
    <r>
      <t>The company states it has carried out a competitive tender process and evaluation to identify the most cost efficient solution (p. 2, para 1.5). However, the company also generically states that “</t>
    </r>
    <r>
      <rPr>
        <i/>
        <sz val="10"/>
        <rFont val="Gill Sans MT"/>
        <family val="2"/>
      </rPr>
      <t>This governance has been used to control, review and sign off increases in scope to ensure that they are reasonable and in the interest of customers</t>
    </r>
    <r>
      <rPr>
        <sz val="10"/>
        <rFont val="Gill Sans MT"/>
        <family val="2"/>
      </rPr>
      <t xml:space="preserve">” (p. 6, para 1.31). We consider there is a lack of persuasive evidence that the company has taken all reasonable steps to control the substantial increase in the cost from the original investment included in the company’s business plan for 2015-20, which we note was already considerably greater than the value of the investment presented at PR09. </t>
    </r>
  </si>
  <si>
    <t>The claim acknowledges the changes in customers’ expectations and technology, which the company has considered when reviewing and updating the functionalities of the CRMB system (e.g. real time interfaces, cloud based system). The claim also provides some evidence of customer support to the increased scope of the programme. However, there is limited evidence on (a) options appraisal, and (b) the reconfigured system is the best option in terms of value for customers, which are now in the scope of our assessment given that the company has included the depreciation on the additional investment in the value of the claim.</t>
  </si>
  <si>
    <t>Customers are protected by an updated performance commitment and a penalty only outcome delivery incentive to reimburse customers if customer migration fail targets. Customers are protected by the penalty only outcome delivery incentive as the maximum penalty is £43.43m over AMP7. We note that the penalty does not cover the updated value of the claim, which is £66.8m.</t>
  </si>
  <si>
    <t>TW-CE-A2 Customer Relationship Management and Billing System, April 2019, p. 3-4</t>
  </si>
  <si>
    <t>TW-CE-A2 Customer Relationship Management and Billing System, April 2019, p. 2, 6.</t>
  </si>
  <si>
    <t>TW-CE-A2 Customer Relationship Management and Billing System, April 2019, p. 4-5</t>
  </si>
  <si>
    <t>TW-CE-A2 Customer Relationship Management and Billing System, April 2019, p. 6.</t>
  </si>
  <si>
    <t>TW-OC-A1 Outcomes Supporting Evidence, April 2019, p. 94</t>
  </si>
  <si>
    <t>MG, 27/06/2019</t>
  </si>
  <si>
    <t>SH 10/07/2019</t>
  </si>
  <si>
    <t xml:space="preserve">Thames Water assumes that enhancement cost models for totex will not fully reflect its costs in delivering solutions to maintain its supply-demand balance. The company revises its claim from that submitted at initial assessment of plans and the claim now focuses solely on costs associated with meter installations. The company claims that its unit costs for meter installation are materially higher than our modelled allowance because of regional specific factors such as the high proportion of internally metered properties within the London water resource zone.
</t>
  </si>
  <si>
    <t>We recognise that transience can lead to higher retail costs, which is why we include a variable for total migration to capture transience in our models. At the initial assessment of plans the coefficient for our transience variable was negative, which is counterintuitive. The negative sign appears to be a consequence of a recent change in the ONS’ methodology to estimate the variable (see ‘PR19 draft determinations: Securing cost efficiency technical appendix’). For draft determinations, the coefficient has been changed back to have a positive sign. In addition, we have also added a transience variable to one of the total retail cost models to increase its overall weighting on our modelling results. As a result, we consider that our base allowances fully account for the claim</t>
  </si>
  <si>
    <t>There is insufficient evidence to support the calculation of the claim. The paper by Edge Analytics cites that special transience increases costs 50% above the industry average for the company but there is insufficient evidence to support its calculation. There is third party assurance as external consultants assure the evidence is robust and well evidenced</t>
  </si>
  <si>
    <t>Although we accept that transience may increase costs, we reject the claim because it is already fully accounted for by the total migration variable in our residential retail cost models.</t>
  </si>
  <si>
    <t>N/A - claim withdrawn</t>
  </si>
  <si>
    <t>Claim withdrawn in April 2019 plan</t>
  </si>
  <si>
    <t>N/A claim withdrawn</t>
  </si>
  <si>
    <t>This scheme was not resubmitted as a cost adjustment claim in the company's April 2019 plan. The investment has been assessed under enhancement.</t>
  </si>
  <si>
    <t>In AMP6 Thames Water invested in a Customer Relationship Management Billing system(“CRMB”). As part of PR14 we made an allowance of about £24m to recover the depreciation of this investment. The total investment was assumed to be £77.7m (2013-14 prices).
In September 2018 Thames Water submitted a claim for £43.8m of depreciation on the CRMB investment that it claimed it would incur in AMP7. In April 2019 the value of the claim was revised to include the depreciation on the additional investment Thames Water has made since the PR14 final determination, which has increased the cost of CRMB from £88m (outturn prices) to £148m (outturn prices). The revised value of the claim is £66.8m, which includes the depreciation of the full investment in the CRMB system.</t>
  </si>
  <si>
    <t>It is now within the scope of our assessment to check if the costs due to changes in the system specification are efficient and robust.
Since PR14, the company has increased the scope of the programme to include additional functionalities and extend the testing phase and account migration period. The company claims it has carried out a competitive tendering process in 2015, which ensured that the most cost efficient solution was identified. However, the company provided limited evidence of market testing and options appraisal to support its claim, and to prove that it has controlled for the increase in the investment.</t>
  </si>
  <si>
    <t xml:space="preserve">Growth and quality investment for bioresources. 
The cost in the 1 April resubmission is now £38.7m for environmental permitting regulations (EPR) compliance costs only.
</t>
  </si>
  <si>
    <t>The claim does not meet the materiality threshold for a cost adjustment claim. However, we assess the claim here rather than in the enhancement model. We do not make an allowance due to lack of evidence of a change in regulations driving the need for investment.</t>
  </si>
  <si>
    <t xml:space="preserve">.In general, investment proposals to meet new regulations qualify for enhancement allowances. 
The need to invest is set out clearly, in that the company has been asked by the Environment Agency (EA) to produce action plans with agreed timescales for site improvements to comply with Environmental Permitting Regulations, and could face fines if it does not act.
The cost adjustment claim information from the September 2018 business plan states there are two legislative changes that impact on the company’s costs – Medium Combustion Plan Directive (MCPD) and Industrial Emissions Directive (IED). However, it states that it expects MCPD costs to be negligible. “Therefore the replacement programme for the equipment can be delivered as essentially end of life replacement.
Clearly compliance with EPR is mandatory. So, on the face of it there is a clear need for enhancement funding and investment for TMS to comply with IED. 
</t>
  </si>
  <si>
    <t>It is our view, following communication with the EA, that the improvements proposed at Slough are not directly linked to the IED and result from operational requirements and existing obligations under EPR waste permits that currently apply to the sludge treatment sites. No other company is proposing such investment and other companies can meet these EPR requirements through careful operation and no additional capital investment other than on-going capital maintenance. Companies should maintain their assets to comply with existing regulations through the base cost allowance and not through enhancement funding. We therefore do not make a cost adjustment claim nor an enhancement allowance for these proposals.</t>
  </si>
  <si>
    <t>We accept that changes to environmental regulations are outside management control.</t>
  </si>
  <si>
    <t>Not assessed due to the failure of the need for adjustment</t>
  </si>
  <si>
    <t xml:space="preserve">T he specific costs the company proposes have been built up following a survey with the EA at one site, Slough, and applying the findings of the survey to another nine Thames Water sites. Jacobs built up the scope and costs, which have been assured by Motts. TMS states that it has “removed the costs associated with routine [capital maintenance] work.”
We could find no evidence of costs broken down by site or by actions within each site, nor any clear analysis of what is truly an overlap with maintenance and therefore discounted by the company from the claim value. We therefore conclude the costs are not demonstrably efficient.
</t>
  </si>
  <si>
    <t>We are not making an allowance so no customer protection is required. The company is incentivised to invest to meet EPR regulations to avoid imposed by the EA.</t>
  </si>
  <si>
    <t>Claim withdrawn in April 2019 submission</t>
  </si>
  <si>
    <t>We undertake the assessment of this claim within the metering feeder model deep dive and therefore no assessment is required in this cost adjustment claim model. An allowance is identified within the metering feeder model and therefore the claim is recorded as partially accepted but no allowance is recorded here to avoid double counting.</t>
  </si>
  <si>
    <t>Addition cost adjustment to implicit allowance (£m)</t>
  </si>
  <si>
    <t>Associated benefit (Ml/d)</t>
  </si>
  <si>
    <t>The claim now only concerns the metering element of the claim submitted at initial assessment of plans and the company has revised its metering costs. We assess the claim within the metering feeder model within the deep dive sheet.</t>
  </si>
  <si>
    <r>
      <rPr>
        <sz val="10"/>
        <color rgb="FF000000"/>
        <rFont val="Gill Sans MT"/>
        <family val="2"/>
      </rPr>
      <t>There is engineering rationale that soil conditions impact network condition and TMS provides some evidence that it is above the industry average for soil shrinkage and aggressivity. However, TMS does not provide enough information on how soil conditions vary across companies to prove it is an outlier, only comparing 'London' to 'rest of England and Wales.' This also obscures the actual impact for TMS, as London only comprises 55% of its network. TMS does not provide definitions of the difference between 'moderate', 'aggressive' and 'highly aggressive' soil. Much of the difference between TMS and the industry is driven by 'aggressive' soil. This impact is muted when taking 'moderately aggressive' soil into consideration, therefore information on the exact difference between categories is necessary.</t>
    </r>
    <r>
      <rPr>
        <sz val="10"/>
        <rFont val="Gill Sans MT"/>
        <family val="2"/>
      </rPr>
      <t>​ As we do not have data on each company's soil condition, in particular TMS as a whole rather than just London, we are unable to assess the uniqueness of TMS' position and reject this part of the claim.
TMS shows it has the oldest network in the industry, although others have networks of comparable ages. However, there is no engineering rationale that age of network determines network condition – the material of the pipe and soil conditions are more important. TMS makes an effort to link age of network to soil conditions in terms of its impact on network condition, arguing that older pipes have been exposed to corrosive soil for longer and tend to be made of ferrous material, which is most impact by corrosive soil. However, as the impact of age of network is fully contingent on soil conditions, this variable is not relevant unless TMS can prove it is an outlier for soil corrosivity and shrinkage.​ 
TMS is an outlier for volume of traffic in the London area of its network, however, the impact of this is captured through the inclusion of a density variable in our econometric models. TMS argues that because density also associated with other factors, such as pipe diameter (denser areas tend to have thicker pipes), it won't necessarily correlate with worse asset conditions. However, this argument simply highlights that there are advantages to serving denser areas in terms of network condition that TMS has not accounted for and so we consider the impact of traffic loading to be implicitly allowed for in our models.​</t>
    </r>
  </si>
  <si>
    <t>PR19 – TW-CE-A4- London Network Maintenance - Impact of age and ground conditions on efficient network maintenance costs | 1 April 2019</t>
  </si>
  <si>
    <t>As at IAP. No change in our assessment.</t>
  </si>
  <si>
    <t>We did not expect companies to automatically need to invest in additional capacity even for growth purposes because the market may be able to provide the capacity needed. The company presents its case stating that the market is insufficiently mature to be able to guarantee the necessary capacity it requires at this time. It sets out where it has gone to the market through OJEU etc. However, it's promotion of market solutions to its capacity need is limited to a conservative estimate of trading with neighbours, exporting 1.0 TTDS/year and importing 1.47 TTD/year, although there is the possibility of a 10 TTDS/year trade into Riverside. The capacity for this import is not included in the claim, presumably since it is non-regulated business. We are concerned that it has not fully explored the capacity opportunities that the market could afford.
Any measures required due to meet new environmental regulations will be additional expenditure, but the extent of those requirements is not yet clear.
Our conclusion is that there is no clear case for adjustment due to poor market engagement and lack of clarity over environmental regulatory requirements.</t>
  </si>
  <si>
    <t>TMS PCD3 Section 3.8 and Annex D Bioresources market analysis</t>
  </si>
  <si>
    <t>The company presents pre-and post-efficiency figures for capex which demonstrate its internal efficiency challenge. It also states (PCD3 page 47) that it has applied a 5% challenge to it bottom up costs resulting from external (Arcadis) benchmarking "to bring costs into line with comparative industry benchmarks". However, this will only get costs to average efficiency rather than efficient costs. It is assumed that this benchmarking was applicable to the growth elements of the cost claim. 
The EPR requirements were costed by expert judgement. The company employed Jacobs for this task who used "their best view of costs considering the improvements we’ve already made over the last five years." This suggests Jacobs used the company's own costs to develop costs for further work, which implies these have had no efficiency challenge applied to them.  It does not provide the Arcadis, Motts or Jacobs benchmarking or costing supporting documents with its business plan.
We conclude that there is evidence only of average costs being proposed and not efficient costs.</t>
  </si>
  <si>
    <t>It sets out the Board's and its Strategic Business Planning Committee's scrutiny of its cost adjustment claims. However, the detail states that the committee signed off the early, May submissions but there is no specific detail provided to know if they scrutinised the claims submitted as part of the September business plan. The claim has reduced in cost since May and is considerably more detailed than in May.</t>
  </si>
  <si>
    <t xml:space="preserve">New capacity. 
The company has not presented compelling evidence that the market is unable to provide the additional capacity it says it needs. It presents evidence for the options it considered for additional capacity at one of its sites (Aylesbury). It sets out that it has rejected the lowest whole life cost option (tankering excess sludge elsewhere) due to impracticality of many tanker movements. It has in fact selected the option with the highest whole life cost, because it also has the highest whole life benefit. However, the difference presented between the whole life costs and whole life benefits of the three alternatives of i)additional primary digestion capacity; ii) upgrade with THP; and iii) upgrade with THP and bucher presses are all the same at 6,939,000 net benefit. However, it then states that on the basis of this analysis it has chosen option iii) which has the highest whole life cost (pre-efficiency capex of £21.8m). It is not clear why for the same net benefit (WLB-WLC) it has not selected option i)at a capex cost of £8.7m. Similar detail is not provided for Swindon and East Hyde, but it states that it has selected option ii)upgrade with THP at both sites.
EPR: 
It is proposing to do more than the core requirements for EPR based on one survey at Slough and extrapolating these requirements to ten sites. It states that "we considered a range of options for the permitting requirements and concluded that the recommended scope (which includes all actions under the core scope) was the most appropriate.."  However, it provides no evidence to support its decision to expand from "core" to" recommended" scope, nor the cost implications of that change, apart from saying its decided scope was "not significantly more onerous or costly than the recommended requirements" and was based on conversations with the EA. 
We conclude that the evidence the company has provided is insufficient to demonstrate that the best option for customers has been selected.
Note: As presented in the DST box for Aylesbury, option i) is approximately 40% capex of option iii) and 50% capex of option ii). We cannot with confidence allow costs for these activities, particularly since evidence of market engagement to provide additional capacity is limited. Since the difference between core and required scope is not made clear we are not allowing the costs for EPR.
</t>
  </si>
  <si>
    <t>While there may be merit in the soil conditions component of the claim, TMS has not provided enough evidence to prove that it is an outlier for soil corrosivity. As the age of network component of the claim is contingent on soil conditions, we also cannot assess this part of the claim. We consider the impact from traffic loading to be captured through the inclusion of our density variable in our models.</t>
  </si>
  <si>
    <t xml:space="preserve">Thames Water claims that it is mitigating this cost factor to the best of its ability, but no evidence of this is provided. Partially the claim is outside of management control. 
The network was inherited on privatisation, but activity to renew and repair since 1989  has been in management control. We agree that the density and soil corrosivity components of the claim are entirely outside management control.
Thames Water claims that it has been managing the cost factor through:
- continued relining &amp; renewals programmes (e.g. Victorian Mains Renewal)  
- pressure management and network reconfiguration
- monitoring (with Hydraguard)
- leak detection and repair
It is not clear to what extent past interventions have mitigated the cost arising from this cost factor. For example, what impact did the VMR have on network age, bursts and leakage, to what extent were materials used to counter the impact of aggressive soil conditions. 
Thames Water also quotes evidence that its activities have been sufficient to hold offset deterioration of the network since privatisation. This raises the question if the network should have been improved instead. The corroborating evidence (report by DNV-GL) is not included in Thames Water's submission  and not publically available, nor is evidence of Thames Water's least whole life cost methodology. Thames Water claims that from a historical perspective there has not been an underinvestment into its network, which is difficult to assess without the evidence quoted.
</t>
  </si>
  <si>
    <t>The claim fails materiality once we deduct the TMA costs from the cost of the claim, for which we make an allowance separately as part of the unmodelled costs.  In addition, our considered view is that the claim fails on overall quality for three main reasons. Firstly, the cost estimates have limitations and are largely based on company's specific data, which does not account for industry benchmarking. Secondly, offsetting benefits are not taken into account. Finally, cost mitigations under management control are not discounted from the cost of the claim.  Even with improved evidence for costs, the claim would likely remain immaterial once we deduct the portion of the costs accounted for by our models through the density drivers, in addition to deducting the TMA costs (for which we establish an allowance separately).</t>
  </si>
  <si>
    <t>There are grounds for adjustments related to some, but not all, the areas the company identify in the claim.
Traffic management:
(a) The company provides evidence that traffic management costs are, by and large, due to traffic regulations (e.g. new roads and stretworks act - lane rental scheme and bus stop suspection scheme; road traffic regulation act - parking bay suspension scheme; and traffic management act - traffic management  permitting schemes). The claim also shows evidence that these costs are higher in densily populated urban areas and that the company is an outlier in this respect.
(b) Costs related to traffic management permitting, which are under the TMA should be deducted from any cost allowance because Ofwat sets allowance for these costs separately as part of the unmodelled costs.
Wages:
(a) We accept that the company's employees in frontline tasks (clearing blockages and repairing collapses) need to be located where the assets and customers are.
(b) We accept the economic principle that it puts forward that high population density is correlated with higher salaries and that London is an outlier for both high density and high regional wages.
(c) However, urban density also contributes to lower labour costs due to, for example, better match between skills and needs, and greater flexibility to hire and fire and to fill in part time jobs. The claim does not account for these benefits. 
Loss of productive working time:
(a) We recognise that high urban density causes traffic congestion which can result in lost productive working time.
(b) However, the claim fails to recognise offsetting benefits such as better and more efficient public transports; and lower distances between consumers / assets as compared to rural / sparcily populated areas. Technology can also be a powerful tool to limit travelling in peak times to emergencies and to optimise rotas. The claim fails to account for these offsetting benefits.</t>
  </si>
  <si>
    <t>The company quantifies the costs of each of the three cost components using various bottom-up approaches and a mix of data sources. Some calculations are hard to follow  (e.g. traffic management).  Some of the data sources are specific to the company (e.g. data for traffic management costs and some data for hours of work lost). This makes it difficult to (a) validate the data and (b) establish robust benchmarks across the industry. We detail these limitations below. 
Traffic management:
(a) Costs are based on company-specific data;
(b) It is unclear to us how the benchmark across the industry has been done; and
(c) The TMA cost estimate for the AMP7 period of £4.5m is hard to reconcile.
Wages: 
(a) Calculations use earnings data from ONS by standard occupation classification (level 1 and level 2) and by place of work (as opposed to place of residence);
(b) The wage difference metric follows closely that we developed and discussed with the industry at the Cost Assessement Working Groups. Our current econometric models do not account for regional wage differences. This is largely due to the significant correlation between regional wages and density and density squared -- both density drivers are included in our models;
(c) The company calculations resulted in a wage premium of 7% in wastewater (i.e. TMS wages are 7% above the industry average in wastewater). 
(d) Offsetting benefits of density/urbanisation (see 'need for adjustment' box) are not taken into account in the cost of the claim.
Loss of productive working time:
(a) Calculations use data from DfT on delays per mile in road journeys (seconds per vehicle per mile) at local authority level, multiplied by number of miles travelled by the company fleet (sourced from company's internal data sets), multiplied by average number of employees per vehicle (from company's internal data sets) and multiplied by mean wage from ONS, level 1 and level 2 SOC;
(b) There is no comparison with an industry benchmark;
(c) Offsetting benefits of density/urbanisation (see 'need for adjustment' box) are not taken into account in the cost of the claim.</t>
  </si>
  <si>
    <t xml:space="preserve">TW-CE-A3 Population Transience, April 2019
'Transience: an examination of the differential impact of transience upon water companies', Edge Analytics, July 2018
</t>
  </si>
  <si>
    <t>The network was inherited on privatisation, but activity to renew and repair since 1989  has been in management control. We agree that the density and soil corrosivity components of the claim are entirely outside management control.
It is still unclear to what extent past interventions have mitigated the cost arising from this cost factor. TMS has renewed its mains at a lower rate compared to the industry (16% vs 20%), but has invested above the national average. TMS shows it has a higher % of pipes under roads and pavements and provides evidence that it faces higher costs than other companies. However, most of the costs from traffic management are covered by their TMA allowance (£58m). TMS has also been granted money in previous price reviews for mains renewal. Therefore we consider this issue partially under management control. </t>
  </si>
  <si>
    <t xml:space="preserve">Following our IAP assessment, Thames Water updated the calculations in this document to compare its performance with the total industry average. This reduces the value of the impact by £7m to £69m.
However, Thames Water retains its claim that its operations are efficient and that the prices underlying the quantification of the claim are competitive and efficient. No evidence of this is provided.
Thames Water also claims that its usual operations regarding this claim are efficient, through least cost management of mains condition, and through efficient detection and repair activity. However, the supporting evidence compares Thames Water detection rates to the average UK, without any evidence of comparison to upper quartile efficiency. Additionally, while Thames Water claims that prices used to quantify the claim are competitive, no evidence such as benchmarking, tender or out-turn costs are shown.
 </t>
  </si>
  <si>
    <t xml:space="preserve">Should  better evidence on costs be provided, the claim would likely become immaterial once we deducted the portion of the costs accounted for by our models through the density drivers, in addition to deducting the TMA costs (for which we establish an allowance separately). Our analysis shows that adding to the implicit allowance for TMA costs an additional implicit allowance related to density drivers at or above £21.5m (which is within TMS's implicit allowance estimation range), would make the claim immaterial. </t>
  </si>
  <si>
    <t>There are grounds for adjustments related to some, but not all, the areas Thames presents in the claim.
Traffic management:
(a) It provides evidence that traffic management costs are, by and large, due to traffic regulations (e.g. new roads and stretworks act - lane rental scheme and bus stop suspection scheme; road traffic regulation act - parking bay suspension scheme; and traffic management act - traffic management  permitting schemes). The claim also shows evidence that these costs are higher in densely populated urban areas and that Thames' service area is an outlier in this respect (p.7 para 3.6; p.14-24).
(b) The costs related to traffic management permitting, which are under the traffic management act (TMA) should be deducted from the cost of the claim because we set an allowance for these costs separately as part of the unmodelled costs.
Wages:
(a) We accept that Thames Water's employees operating assets, and those involved in providing direct services to customers (read meters) need to be located where the assets and customers are.
(b) We accept the economic principle that the company puts forward that high population density is correlated with higher salaries and that London is an outlier for both high density and high regional wages.
(c) However, urban density also contributes to lower labour costs due to, for example, better match between skills and needs, and greater flexibility to hire and fire and to fill in part time jobs. The claim does not account for these benefits. 
Loss of productive working time:
(a) We recognise that high urban density causes traffic congestion which can result in lost productive working time.
(b) However, the claim fails to recognise offsetting benefits such as better and more efficient public transports; and lower distances between consumers / assets as compared to rural / sparcily populated areas. Technology can also be a powerful tool to limit travelling in peak times to emergencies and to optimise rotas. The claim also fails to account for these offsetting benefits.</t>
  </si>
  <si>
    <t>Thames quantifies the costs of each of the three cost components of this claim using various bottom-up approaches and a mix of data sources. We found some calculations are hard to follow (e.g. traffic management).  Some of the data sources are specific to the company (e.g. data for traffic management costs and some data for hours of work lost). This makes it difficult to (a) validate the data and (b) establish robust benchmarks across the industry.  We detail these limitations below. 
Traffic management:
(a) Costs are based on company-specific data;
(b) It is unclear to us how the benchmark across the industry has been done; and
(c) The TMA cost estimate for the AMP7 period of £13.595m is hard to follow. 
Wages:
(a) Calculations use earnings data from ONS by standard occupation classification (level 1 and level 2) and by place of work (as opposed to place of residence);
(b) The wage difference metric follows closely what we developed and discussed with the industry at the Cost Assessment Working Groups. Our current econometric models do not account for regional wage differences. This is largely due to the significant correlation between regional wages and density and density squared -- both density drivers are included in our models;
(c) Thames Water's calculations resulted in a wage premium of 11% in water (meaning its wages are 11% above the industry average in water). 
(d) Offsetting benefits of density/urbanisation (see 'need for adjustment' box) are not taken into account in the calculation of the claim.
Loss of productive working time:
(a) Calculations use data from DfT on delays per mile in road journeys (seconds per vehicle per mile) at local authority level, multiplied by the number of miles travelled by the Thames Water fleet (sourced from company's internal data sets), multiplied by average number of employees per vehicle (from company's internal data sets) and multiplied by mean wage from ONS, level 1 and level 2 SOC;
(b) There is no comparison with an industry benchmark;
(c) Offsetting benefits of density/urbanisation (see 'need for adjustment' box) are not taken into account in the cost of the claim.</t>
  </si>
  <si>
    <t>Evidence that an adjustment is necessary for the soil conditions Thames Water operates in is not persuasive. While an engineering rationale partly supports the logic of the claim, the evidence provided does not show a link between the condition of the network, in terms of age, and costs. The traffic volumes component will already be captured in Ofwat's models through a density function (in its May submission Thames Water even quantified an implicit allowance for this case). Ofwat rejects the age component of the claim since older age of mains in itself does not imply worse condition or higher maintenance costs.
1) Age of network
Making allowances on age or materials of mains creates perverse incentives.
In the PR14 determination Ofwat we already stated that there is no meaningful relationship between mains condition (proxied by bursts per km) and mains age. From an engineering perspective, serviceability is affected by factors such as soil type, depth, pressure, the approach to network operation and effectiveness of maintenance ground conditions. Therefore, Ofwat considers we consider that age mainly impacts burst rates only when soil conditions are aggressive and should therefore be considered through and in combination with soil conditions.
There is no direct engineering basis for using age as a driver for mains condition.
In the PR14 determination we already stated that there is no meaningful relationship between mains condition (proxied by bursts per km) and mains age. From an engineering perspective, serviceability is affected by factors such as soil type, depth, pressure, the approach to network operation and effectiveness of maintenance ground conditions. Therefore, we consider that age mainly impacts burst rates only when soil conditions are aggressive and should therefore be considered through and in combination with soil conditions.
2) Soil type
Thames Water provides evidence that it is an outlier regarding soil conditions (soil corrosivity and soil shrinkage, both are almost twice as disadvantageous for Thames Water as for the rest of the industry), and it is plausible that soil quality is a valid cost driver. However, Thames Water does not demonstrate a link between soil conditions and its burst rates. The evidence it presented is only circumstantial and not causal. Evidence would be more convincing if for example Thames Water could show to what extent bursts and leakages were driven by soil conditions, and by industry-wide comparisons.
3) Traffic flows
Our models include a density function which is highly correlated with with traffic flows. Therefore this factor is already accounted for in an implicit Our models include a density function which is highly correlated with traffic flows. Therefore this factor is already accounted for in an implicit allowance.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</si>
</sst>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 #,##0.00_);_(* \(#,##0.00\);_(* &quot;-&quot;??_);_(@_)"/>
    <numFmt numFmtId="165" formatCode="#,##0.0;[Red]\-#,##0.0;\-"/>
    <numFmt numFmtId="166" formatCode="#,##0_);\(#,##0\);&quot;-  &quot;;&quot; &quot;@&quot; &quot;"/>
    <numFmt numFmtId="167" formatCode="#,##0.000"/>
    <numFmt numFmtId="168" formatCode="0.000"/>
    <numFmt numFmtId="169" formatCode="0.0%"/>
    <numFmt numFmtId="170" formatCode="0.0"/>
    <numFmt numFmtId="171" formatCode="_-* #,##0.0_-;\-* #,##0.0_-;_-* &quot;-&quot;??_-;_-@_-"/>
    <numFmt numFmtId="172" formatCode="_(* #,##0.0_);_(* \(#,##0.0\);_(* &quot;-&quot;??_);_(@_)"/>
    <numFmt numFmtId="173" formatCode="_(* #,##0_);_(* \(#,##0\);_(* &quot;-&quot;??_);_(@_)"/>
    <numFmt numFmtId="174" formatCode="_(* #,##0.000_);_(* \(#,##0.000\);_(* &quot;-&quot;??_);_(@_)"/>
    <numFmt numFmtId="175" formatCode="_-* #,##0_-;\-* #,##0_-;_-* &quot;-&quot;??_-;_-@_-"/>
  </numFmts>
  <fonts count="37"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10"/>
      <color theme="1"/>
      <name val="Gill Sans MT"/>
      <family val="2"/>
    </font>
    <font>
      <sz val="10"/>
      <color theme="1"/>
      <name val="Verdana"/>
      <family val="2"/>
    </font>
    <font>
      <b/>
      <sz val="10"/>
      <color theme="1"/>
      <name val="Gill Sans MT"/>
      <family val="2"/>
    </font>
    <font>
      <sz val="10"/>
      <name val="Arial"/>
      <family val="2"/>
    </font>
    <font>
      <b/>
      <sz val="10"/>
      <name val="Gill Sans MT"/>
      <family val="2"/>
    </font>
    <font>
      <sz val="10"/>
      <name val="Gill Sans MT"/>
      <family val="2"/>
    </font>
    <font>
      <sz val="9"/>
      <name val="Gill Sans MT"/>
      <family val="2"/>
    </font>
    <font>
      <b/>
      <sz val="14"/>
      <color theme="1"/>
      <name val="Gill Sans MT"/>
      <family val="2"/>
    </font>
    <font>
      <b/>
      <sz val="20"/>
      <color theme="3"/>
      <name val="Arial"/>
      <family val="2"/>
    </font>
    <font>
      <sz val="10"/>
      <color theme="5" tint="-0.24994659260841701"/>
      <name val="Arial"/>
      <family val="2"/>
    </font>
    <font>
      <b/>
      <sz val="10"/>
      <color theme="3"/>
      <name val="Arial"/>
      <family val="2"/>
    </font>
    <font>
      <sz val="9.5"/>
      <color theme="6" tint="-0.249977111117893"/>
      <name val="Arial"/>
      <family val="2"/>
    </font>
    <font>
      <sz val="10"/>
      <color theme="6" tint="-0.249977111117893"/>
      <name val="Gill Sans MT"/>
      <family val="2"/>
    </font>
    <font>
      <sz val="10"/>
      <color rgb="FFFF0000"/>
      <name val="Gill Sans MT"/>
      <family val="2"/>
    </font>
    <font>
      <b/>
      <sz val="10"/>
      <color rgb="FFFF0000"/>
      <name val="Gill Sans MT"/>
      <family val="2"/>
    </font>
    <font>
      <sz val="12"/>
      <color rgb="FF0078C9"/>
      <name val="Arial"/>
      <family val="2"/>
    </font>
    <font>
      <u/>
      <sz val="11"/>
      <color theme="10"/>
      <name val="Calibri"/>
      <family val="2"/>
      <scheme val="minor"/>
    </font>
    <font>
      <sz val="10"/>
      <color theme="1"/>
      <name val="Calibri"/>
      <family val="2"/>
      <scheme val="minor"/>
    </font>
    <font>
      <sz val="10"/>
      <color theme="6" tint="-0.249977111117893"/>
      <name val="Arial"/>
      <family val="2"/>
    </font>
    <font>
      <b/>
      <sz val="14"/>
      <color theme="3"/>
      <name val="Calibri"/>
      <family val="2"/>
      <scheme val="minor"/>
    </font>
    <font>
      <sz val="10"/>
      <name val="Calibri"/>
      <family val="2"/>
      <scheme val="minor"/>
    </font>
    <font>
      <b/>
      <sz val="10"/>
      <color theme="1"/>
      <name val="Calibri"/>
      <family val="2"/>
      <scheme val="minor"/>
    </font>
    <font>
      <b/>
      <sz val="10"/>
      <name val="Calibri"/>
      <family val="2"/>
      <scheme val="minor"/>
    </font>
    <font>
      <sz val="12"/>
      <color theme="3"/>
      <name val="Calibri"/>
      <family val="2"/>
      <scheme val="minor"/>
    </font>
    <font>
      <b/>
      <sz val="12"/>
      <color theme="1"/>
      <name val="Gill Sans MT"/>
      <family val="2"/>
    </font>
    <font>
      <sz val="11"/>
      <color rgb="FFFF0000"/>
      <name val="Calibri"/>
      <family val="2"/>
      <scheme val="minor"/>
    </font>
    <font>
      <sz val="10"/>
      <color rgb="FF000000"/>
      <name val="Calibri"/>
      <family val="2"/>
    </font>
    <font>
      <sz val="10"/>
      <color theme="1"/>
      <name val="Calibri"/>
      <family val="2"/>
    </font>
    <font>
      <sz val="10"/>
      <color rgb="FF000000"/>
      <name val="Gill Sans MT"/>
      <family val="2"/>
    </font>
    <font>
      <sz val="10"/>
      <color rgb="FF000000"/>
      <name val="Arial"/>
      <family val="2"/>
    </font>
    <font>
      <i/>
      <sz val="10"/>
      <name val="Gill Sans MT"/>
      <family val="2"/>
    </font>
  </fonts>
  <fills count="6">
    <fill>
      <patternFill patternType="none"/>
    </fill>
    <fill>
      <patternFill patternType="gray125"/>
    </fill>
    <fill>
      <patternFill patternType="solid">
        <fgColor theme="9"/>
        <bgColor indexed="64"/>
      </patternFill>
    </fill>
    <fill>
      <patternFill patternType="solid">
        <fgColor theme="0"/>
        <bgColor indexed="64"/>
      </patternFill>
    </fill>
    <fill>
      <patternFill patternType="solid">
        <fgColor theme="4" tint="0.79998168889431442"/>
        <bgColor indexed="64"/>
      </patternFill>
    </fill>
    <fill>
      <patternFill patternType="solid">
        <fgColor them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3"/>
      </bottom>
      <diagonal/>
    </border>
    <border>
      <left style="hair">
        <color indexed="57"/>
      </left>
      <right style="hair">
        <color indexed="57"/>
      </right>
      <top style="hair">
        <color indexed="57"/>
      </top>
      <bottom style="hair">
        <color indexed="57"/>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s>
  <cellStyleXfs count="22">
    <xf numFmtId="0" fontId="0" fillId="0" borderId="0"/>
    <xf numFmtId="164" fontId="5" fillId="0" borderId="0" applyFont="0" applyFill="0" applyBorder="0" applyAlignment="0" applyProtection="0"/>
    <xf numFmtId="0" fontId="7" fillId="0" borderId="0"/>
    <xf numFmtId="0" fontId="9" fillId="0" borderId="0"/>
    <xf numFmtId="0" fontId="5" fillId="0" borderId="0"/>
    <xf numFmtId="0" fontId="9" fillId="0" borderId="0"/>
    <xf numFmtId="0" fontId="9" fillId="0" borderId="0"/>
    <xf numFmtId="0" fontId="7" fillId="0" borderId="0"/>
    <xf numFmtId="164" fontId="9" fillId="0" borderId="0" applyFont="0" applyFill="0" applyBorder="0" applyAlignment="0" applyProtection="0"/>
    <xf numFmtId="0" fontId="9" fillId="0" borderId="0">
      <alignment vertical="center"/>
    </xf>
    <xf numFmtId="0" fontId="14" fillId="0" borderId="5" applyNumberFormat="0" applyFill="0" applyAlignment="0" applyProtection="0"/>
    <xf numFmtId="0" fontId="15" fillId="0" borderId="0" applyNumberFormat="0" applyFill="0" applyBorder="0" applyProtection="0">
      <alignment vertical="top"/>
    </xf>
    <xf numFmtId="165" fontId="9" fillId="0" borderId="6" applyAlignment="0">
      <alignment vertical="center"/>
    </xf>
    <xf numFmtId="0" fontId="16" fillId="0" borderId="0" applyNumberForma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4" fillId="0" borderId="0"/>
    <xf numFmtId="166" fontId="3" fillId="0" borderId="0" applyFont="0" applyFill="0" applyBorder="0" applyProtection="0">
      <alignment vertical="top"/>
    </xf>
    <xf numFmtId="0" fontId="2" fillId="0" borderId="0"/>
    <xf numFmtId="0" fontId="1" fillId="0" borderId="0"/>
    <xf numFmtId="0" fontId="22" fillId="0" borderId="0" applyNumberFormat="0" applyFill="0" applyBorder="0" applyAlignment="0" applyProtection="0"/>
  </cellStyleXfs>
  <cellXfs count="185">
    <xf numFmtId="0" fontId="0" fillId="0" borderId="0" xfId="0"/>
    <xf numFmtId="0" fontId="6" fillId="0" borderId="0" xfId="0" applyFont="1"/>
    <xf numFmtId="0" fontId="11" fillId="0" borderId="0" xfId="5" applyFont="1"/>
    <xf numFmtId="0" fontId="11" fillId="0" borderId="0" xfId="0" applyFont="1"/>
    <xf numFmtId="0" fontId="10" fillId="0" borderId="0" xfId="0" applyFont="1"/>
    <xf numFmtId="164" fontId="6" fillId="0" borderId="1" xfId="1" applyFont="1" applyBorder="1"/>
    <xf numFmtId="0" fontId="6" fillId="0" borderId="1" xfId="0" applyFont="1" applyBorder="1"/>
    <xf numFmtId="0" fontId="11" fillId="0" borderId="0" xfId="6" applyFont="1"/>
    <xf numFmtId="0" fontId="8" fillId="0" borderId="0" xfId="7" applyFont="1"/>
    <xf numFmtId="0" fontId="13" fillId="2" borderId="2" xfId="4" applyFont="1" applyFill="1" applyBorder="1"/>
    <xf numFmtId="0" fontId="12" fillId="2" borderId="3" xfId="5" applyFont="1" applyFill="1" applyBorder="1"/>
    <xf numFmtId="0" fontId="11" fillId="2" borderId="4" xfId="5" applyFont="1" applyFill="1" applyBorder="1"/>
    <xf numFmtId="0" fontId="13" fillId="2" borderId="0" xfId="4" applyFont="1" applyFill="1" applyAlignment="1">
      <alignment vertical="center"/>
    </xf>
    <xf numFmtId="0" fontId="8" fillId="0" borderId="0" xfId="0" applyFont="1"/>
    <xf numFmtId="0" fontId="6" fillId="0" borderId="1" xfId="0" applyFont="1" applyBorder="1" applyAlignment="1">
      <alignment vertical="top"/>
    </xf>
    <xf numFmtId="0" fontId="6" fillId="0" borderId="1" xfId="0" applyFont="1" applyBorder="1" applyAlignment="1">
      <alignment vertical="top" wrapText="1"/>
    </xf>
    <xf numFmtId="0" fontId="6" fillId="0" borderId="1" xfId="0" applyFont="1" applyBorder="1" applyAlignment="1">
      <alignment horizontal="left" wrapText="1"/>
    </xf>
    <xf numFmtId="0" fontId="6" fillId="0" borderId="0" xfId="0" applyFont="1" applyAlignment="1">
      <alignment horizontal="left" wrapText="1"/>
    </xf>
    <xf numFmtId="0" fontId="0" fillId="3" borderId="0" xfId="0" applyFill="1" applyAlignment="1">
      <alignment horizontal="right"/>
    </xf>
    <xf numFmtId="14" fontId="17" fillId="0" borderId="0" xfId="0" applyNumberFormat="1" applyFont="1" applyAlignment="1" applyProtection="1">
      <alignment horizontal="left"/>
      <protection locked="0"/>
    </xf>
    <xf numFmtId="0" fontId="6" fillId="3" borderId="1" xfId="0" applyFont="1" applyFill="1" applyBorder="1" applyAlignment="1">
      <alignment horizontal="left"/>
    </xf>
    <xf numFmtId="0" fontId="13" fillId="0" borderId="0" xfId="4" applyFont="1" applyAlignment="1">
      <alignment vertical="center"/>
    </xf>
    <xf numFmtId="0" fontId="18" fillId="0" borderId="1" xfId="0" applyFont="1" applyBorder="1" applyAlignment="1" applyProtection="1">
      <alignment horizontal="left"/>
      <protection locked="0"/>
    </xf>
    <xf numFmtId="14" fontId="18" fillId="0" borderId="1" xfId="0" applyNumberFormat="1" applyFont="1" applyBorder="1" applyAlignment="1" applyProtection="1">
      <alignment horizontal="left"/>
      <protection locked="0"/>
    </xf>
    <xf numFmtId="9" fontId="6" fillId="0" borderId="1" xfId="16" applyFont="1" applyBorder="1"/>
    <xf numFmtId="0" fontId="6" fillId="0" borderId="0" xfId="0" applyFont="1" applyAlignment="1">
      <alignment vertical="top"/>
    </xf>
    <xf numFmtId="0" fontId="6" fillId="0" borderId="1" xfId="0" applyFont="1" applyBorder="1" applyAlignment="1">
      <alignment wrapText="1"/>
    </xf>
    <xf numFmtId="0" fontId="6" fillId="0" borderId="0" xfId="0" applyFont="1" applyBorder="1" applyAlignment="1">
      <alignment vertical="top"/>
    </xf>
    <xf numFmtId="0" fontId="6" fillId="0" borderId="8" xfId="0" applyFont="1" applyBorder="1" applyAlignment="1">
      <alignment vertical="top"/>
    </xf>
    <xf numFmtId="14" fontId="18" fillId="0" borderId="1" xfId="0" applyNumberFormat="1" applyFont="1" applyFill="1" applyBorder="1" applyAlignment="1" applyProtection="1">
      <alignment horizontal="left"/>
      <protection locked="0"/>
    </xf>
    <xf numFmtId="0" fontId="6" fillId="0" borderId="0" xfId="0" quotePrefix="1" applyFont="1" applyAlignment="1">
      <alignment wrapText="1"/>
    </xf>
    <xf numFmtId="0" fontId="6" fillId="0" borderId="1" xfId="0" quotePrefix="1" applyFont="1" applyBorder="1" applyAlignment="1">
      <alignment vertical="top" wrapText="1"/>
    </xf>
    <xf numFmtId="0" fontId="6" fillId="0" borderId="1" xfId="0" applyFont="1" applyFill="1" applyBorder="1"/>
    <xf numFmtId="0" fontId="6" fillId="0" borderId="0" xfId="0" quotePrefix="1" applyFont="1"/>
    <xf numFmtId="0" fontId="6" fillId="0" borderId="0" xfId="0" applyFont="1" applyAlignment="1">
      <alignment horizontal="left" vertical="top" wrapText="1"/>
    </xf>
    <xf numFmtId="0" fontId="6" fillId="0" borderId="0" xfId="0" applyFont="1" applyAlignment="1">
      <alignment vertical="top" wrapText="1"/>
    </xf>
    <xf numFmtId="0" fontId="6" fillId="0" borderId="0" xfId="0" applyFont="1" applyAlignment="1">
      <alignment wrapText="1"/>
    </xf>
    <xf numFmtId="0" fontId="13" fillId="2" borderId="0" xfId="4" applyFont="1" applyFill="1" applyAlignment="1">
      <alignment vertical="top"/>
    </xf>
    <xf numFmtId="0" fontId="10" fillId="0" borderId="0" xfId="0" applyFont="1" applyAlignment="1">
      <alignment vertical="top"/>
    </xf>
    <xf numFmtId="0" fontId="11" fillId="0" borderId="0" xfId="5" applyFont="1" applyAlignment="1">
      <alignment vertical="top"/>
    </xf>
    <xf numFmtId="0" fontId="11" fillId="0" borderId="0" xfId="0" applyFont="1" applyAlignment="1">
      <alignment vertical="top"/>
    </xf>
    <xf numFmtId="0" fontId="8" fillId="0" borderId="0" xfId="0" applyFont="1" applyAlignment="1">
      <alignment vertical="top"/>
    </xf>
    <xf numFmtId="0" fontId="13" fillId="0" borderId="0" xfId="4" applyFont="1" applyAlignment="1">
      <alignment vertical="top"/>
    </xf>
    <xf numFmtId="0" fontId="6" fillId="3" borderId="1" xfId="0" applyFont="1" applyFill="1" applyBorder="1" applyAlignment="1">
      <alignment horizontal="left" vertical="top"/>
    </xf>
    <xf numFmtId="0" fontId="18" fillId="0" borderId="1" xfId="0" applyFont="1" applyBorder="1" applyAlignment="1" applyProtection="1">
      <alignment horizontal="left" vertical="top"/>
      <protection locked="0"/>
    </xf>
    <xf numFmtId="14" fontId="18" fillId="0" borderId="1" xfId="0" applyNumberFormat="1" applyFont="1" applyBorder="1" applyAlignment="1" applyProtection="1">
      <alignment horizontal="left" vertical="top"/>
      <protection locked="0"/>
    </xf>
    <xf numFmtId="0" fontId="0" fillId="3" borderId="0" xfId="0" applyFill="1" applyAlignment="1">
      <alignment horizontal="right" vertical="top"/>
    </xf>
    <xf numFmtId="14" fontId="17" fillId="0" borderId="0" xfId="0" applyNumberFormat="1" applyFont="1" applyAlignment="1" applyProtection="1">
      <alignment horizontal="left" vertical="top"/>
      <protection locked="0"/>
    </xf>
    <xf numFmtId="0" fontId="6" fillId="0" borderId="2" xfId="0" applyFont="1" applyBorder="1" applyAlignment="1">
      <alignment vertical="top"/>
    </xf>
    <xf numFmtId="0" fontId="6" fillId="0" borderId="1" xfId="0" applyFont="1" applyBorder="1" applyAlignment="1">
      <alignment horizontal="right" vertical="top"/>
    </xf>
    <xf numFmtId="0" fontId="11" fillId="0" borderId="1" xfId="0" applyFont="1" applyBorder="1" applyAlignment="1">
      <alignment vertical="top" wrapText="1"/>
    </xf>
    <xf numFmtId="168" fontId="6" fillId="0" borderId="1" xfId="0" applyNumberFormat="1" applyFont="1" applyBorder="1" applyAlignment="1">
      <alignment vertical="top"/>
    </xf>
    <xf numFmtId="9" fontId="6" fillId="0" borderId="0" xfId="16" applyFont="1"/>
    <xf numFmtId="169" fontId="6" fillId="0" borderId="1" xfId="16" applyNumberFormat="1" applyFont="1" applyBorder="1"/>
    <xf numFmtId="0" fontId="20" fillId="0" borderId="0" xfId="0" applyFont="1" applyFill="1"/>
    <xf numFmtId="0" fontId="21" fillId="0" borderId="0" xfId="0" applyFont="1" applyAlignment="1">
      <alignment vertical="center"/>
    </xf>
    <xf numFmtId="0" fontId="11" fillId="0" borderId="1" xfId="0" applyFont="1" applyBorder="1" applyAlignment="1">
      <alignment vertical="top"/>
    </xf>
    <xf numFmtId="0" fontId="11" fillId="0" borderId="1" xfId="0" applyFont="1" applyFill="1" applyBorder="1" applyAlignment="1">
      <alignment vertical="top" wrapText="1"/>
    </xf>
    <xf numFmtId="0" fontId="11" fillId="0" borderId="1" xfId="0" applyFont="1" applyFill="1" applyBorder="1" applyAlignment="1">
      <alignment vertical="top"/>
    </xf>
    <xf numFmtId="0" fontId="18" fillId="0" borderId="1" xfId="0" applyFont="1" applyBorder="1" applyAlignment="1" applyProtection="1">
      <alignment horizontal="left" wrapText="1"/>
      <protection locked="0"/>
    </xf>
    <xf numFmtId="0" fontId="22" fillId="0" borderId="1" xfId="21" applyBorder="1" applyAlignment="1">
      <alignment vertical="top"/>
    </xf>
    <xf numFmtId="0" fontId="11" fillId="0" borderId="1" xfId="0" quotePrefix="1" applyFont="1" applyBorder="1" applyAlignment="1">
      <alignment vertical="top" wrapText="1"/>
    </xf>
    <xf numFmtId="0" fontId="11" fillId="0" borderId="1" xfId="0" quotePrefix="1" applyFont="1" applyFill="1" applyBorder="1" applyAlignment="1">
      <alignment vertical="top" wrapText="1"/>
    </xf>
    <xf numFmtId="0" fontId="11" fillId="0" borderId="0" xfId="0" applyFont="1" applyBorder="1" applyAlignment="1">
      <alignment vertical="top"/>
    </xf>
    <xf numFmtId="0" fontId="6" fillId="0" borderId="1" xfId="0" applyFont="1" applyFill="1" applyBorder="1" applyAlignment="1">
      <alignment vertical="top"/>
    </xf>
    <xf numFmtId="0" fontId="6" fillId="0" borderId="1" xfId="0" applyFont="1" applyFill="1" applyBorder="1" applyAlignment="1">
      <alignment vertical="top" wrapText="1"/>
    </xf>
    <xf numFmtId="0" fontId="6" fillId="0" borderId="0" xfId="0" applyFont="1" applyFill="1"/>
    <xf numFmtId="0" fontId="6" fillId="0" borderId="7" xfId="0" applyFont="1" applyFill="1" applyBorder="1"/>
    <xf numFmtId="0" fontId="6" fillId="0" borderId="1" xfId="0" applyFont="1" applyBorder="1" applyAlignment="1">
      <alignment horizontal="left" wrapText="1"/>
    </xf>
    <xf numFmtId="10" fontId="6" fillId="0" borderId="1" xfId="16" applyNumberFormat="1" applyFont="1" applyBorder="1"/>
    <xf numFmtId="0" fontId="6" fillId="0" borderId="0" xfId="0" applyFont="1" applyAlignment="1">
      <alignment horizontal="left"/>
    </xf>
    <xf numFmtId="170" fontId="6" fillId="0" borderId="0" xfId="0" applyNumberFormat="1" applyFont="1"/>
    <xf numFmtId="171" fontId="6" fillId="0" borderId="0" xfId="0" applyNumberFormat="1" applyFont="1"/>
    <xf numFmtId="172" fontId="6" fillId="0" borderId="0" xfId="1" applyNumberFormat="1" applyFont="1"/>
    <xf numFmtId="173" fontId="6" fillId="0" borderId="0" xfId="1" applyNumberFormat="1" applyFont="1"/>
    <xf numFmtId="4" fontId="6" fillId="0" borderId="0" xfId="0" applyNumberFormat="1" applyFont="1"/>
    <xf numFmtId="164" fontId="6" fillId="0" borderId="0" xfId="0" applyNumberFormat="1" applyFont="1"/>
    <xf numFmtId="168" fontId="6" fillId="0" borderId="0" xfId="0" applyNumberFormat="1" applyFont="1"/>
    <xf numFmtId="164" fontId="6" fillId="0" borderId="1" xfId="1" applyFont="1" applyFill="1" applyBorder="1"/>
    <xf numFmtId="0" fontId="6" fillId="0" borderId="1" xfId="0" applyFont="1" applyBorder="1" applyAlignment="1">
      <alignment horizontal="left" wrapText="1"/>
    </xf>
    <xf numFmtId="0" fontId="6" fillId="0" borderId="0" xfId="0" applyFont="1" applyFill="1" applyBorder="1"/>
    <xf numFmtId="0" fontId="8" fillId="2" borderId="0" xfId="4" applyFont="1" applyFill="1" applyAlignment="1">
      <alignment vertical="center"/>
    </xf>
    <xf numFmtId="0" fontId="8" fillId="0" borderId="0" xfId="4" applyFont="1" applyAlignment="1">
      <alignment vertical="center"/>
    </xf>
    <xf numFmtId="0" fontId="23" fillId="3" borderId="0" xfId="0" applyFont="1" applyFill="1" applyAlignment="1">
      <alignment horizontal="right"/>
    </xf>
    <xf numFmtId="14" fontId="24" fillId="0" borderId="0" xfId="0" applyNumberFormat="1" applyFont="1" applyAlignment="1" applyProtection="1">
      <alignment horizontal="left"/>
      <protection locked="0"/>
    </xf>
    <xf numFmtId="173" fontId="6" fillId="0" borderId="1" xfId="1" applyNumberFormat="1" applyFont="1" applyBorder="1"/>
    <xf numFmtId="3" fontId="6" fillId="0" borderId="1" xfId="0" applyNumberFormat="1" applyFont="1" applyBorder="1"/>
    <xf numFmtId="164" fontId="6" fillId="0" borderId="1" xfId="1" applyFont="1" applyBorder="1" applyAlignment="1">
      <alignment vertical="top"/>
    </xf>
    <xf numFmtId="0" fontId="6" fillId="0" borderId="9" xfId="0" applyFont="1" applyBorder="1" applyAlignment="1">
      <alignment horizontal="left" wrapText="1"/>
    </xf>
    <xf numFmtId="0" fontId="23" fillId="0" borderId="0" xfId="0" applyFont="1" applyFill="1"/>
    <xf numFmtId="0" fontId="25" fillId="4" borderId="0" xfId="4" applyFont="1" applyFill="1" applyAlignment="1">
      <alignment vertical="center"/>
    </xf>
    <xf numFmtId="0" fontId="23" fillId="0" borderId="0" xfId="0" applyFont="1"/>
    <xf numFmtId="0" fontId="23" fillId="4" borderId="0" xfId="0" applyFont="1" applyFill="1"/>
    <xf numFmtId="0" fontId="26" fillId="0" borderId="0" xfId="0" applyFont="1"/>
    <xf numFmtId="0" fontId="23" fillId="0" borderId="1" xfId="0" applyFont="1" applyBorder="1"/>
    <xf numFmtId="0" fontId="28" fillId="0" borderId="2" xfId="0" applyFont="1" applyBorder="1" applyAlignment="1">
      <alignment horizontal="centerContinuous"/>
    </xf>
    <xf numFmtId="0" fontId="27" fillId="0" borderId="4" xfId="0" applyFont="1" applyBorder="1" applyAlignment="1">
      <alignment horizontal="centerContinuous"/>
    </xf>
    <xf numFmtId="0" fontId="28" fillId="0" borderId="1" xfId="0" applyFont="1" applyBorder="1" applyAlignment="1">
      <alignment horizontal="left" wrapText="1"/>
    </xf>
    <xf numFmtId="0" fontId="27" fillId="0" borderId="1" xfId="0" applyFont="1" applyBorder="1" applyAlignment="1">
      <alignment horizontal="left" wrapText="1"/>
    </xf>
    <xf numFmtId="0" fontId="27" fillId="0" borderId="1" xfId="0" applyFont="1" applyFill="1" applyBorder="1" applyAlignment="1">
      <alignment horizontal="left" wrapText="1"/>
    </xf>
    <xf numFmtId="164" fontId="23" fillId="0" borderId="1" xfId="1" applyFont="1" applyBorder="1" applyAlignment="1">
      <alignment wrapText="1"/>
    </xf>
    <xf numFmtId="164" fontId="23" fillId="0" borderId="1" xfId="1" applyFont="1" applyFill="1" applyBorder="1" applyAlignment="1">
      <alignment wrapText="1"/>
    </xf>
    <xf numFmtId="0" fontId="27" fillId="4" borderId="0" xfId="4" applyFont="1" applyFill="1"/>
    <xf numFmtId="0" fontId="26" fillId="0" borderId="1" xfId="0" applyFont="1" applyBorder="1" applyAlignment="1">
      <alignment wrapText="1"/>
    </xf>
    <xf numFmtId="0" fontId="29" fillId="4" borderId="0" xfId="0" applyFont="1" applyFill="1"/>
    <xf numFmtId="0" fontId="30" fillId="2" borderId="0" xfId="4" applyFont="1" applyFill="1" applyAlignment="1">
      <alignment vertical="center"/>
    </xf>
    <xf numFmtId="0" fontId="22" fillId="0" borderId="0" xfId="21"/>
    <xf numFmtId="0" fontId="19" fillId="0" borderId="0" xfId="0" applyFont="1" applyAlignment="1">
      <alignment wrapText="1"/>
    </xf>
    <xf numFmtId="0" fontId="19" fillId="0" borderId="0" xfId="0" applyFont="1" applyAlignment="1"/>
    <xf numFmtId="174" fontId="6" fillId="0" borderId="1" xfId="1" applyNumberFormat="1" applyFont="1" applyBorder="1" applyAlignment="1">
      <alignment vertical="top"/>
    </xf>
    <xf numFmtId="0" fontId="31" fillId="0" borderId="0" xfId="21" applyFont="1" applyAlignment="1">
      <alignment vertical="center" wrapText="1"/>
    </xf>
    <xf numFmtId="164" fontId="6" fillId="0" borderId="0" xfId="0" applyNumberFormat="1" applyFont="1" applyAlignment="1"/>
    <xf numFmtId="164" fontId="6" fillId="0" borderId="0" xfId="0" applyNumberFormat="1" applyFont="1"/>
    <xf numFmtId="174" fontId="6" fillId="0" borderId="0" xfId="0" applyNumberFormat="1" applyFont="1"/>
    <xf numFmtId="0" fontId="11" fillId="0" borderId="1" xfId="0" applyFont="1" applyBorder="1" applyAlignment="1" applyProtection="1">
      <alignment horizontal="left"/>
      <protection locked="0"/>
    </xf>
    <xf numFmtId="14" fontId="11" fillId="0" borderId="1" xfId="0" applyNumberFormat="1" applyFont="1" applyBorder="1" applyAlignment="1" applyProtection="1">
      <alignment horizontal="left"/>
      <protection locked="0"/>
    </xf>
    <xf numFmtId="0" fontId="6" fillId="0" borderId="7" xfId="0" applyFont="1" applyFill="1" applyBorder="1" applyAlignment="1">
      <alignment vertical="top"/>
    </xf>
    <xf numFmtId="0" fontId="11" fillId="0" borderId="7" xfId="0" quotePrefix="1" applyFont="1" applyFill="1" applyBorder="1" applyAlignment="1">
      <alignment vertical="top" wrapText="1"/>
    </xf>
    <xf numFmtId="0" fontId="6" fillId="0" borderId="9" xfId="0" applyFont="1" applyFill="1" applyBorder="1" applyAlignment="1">
      <alignment vertical="top"/>
    </xf>
    <xf numFmtId="0" fontId="11" fillId="0" borderId="9" xfId="0" applyFont="1" applyBorder="1" applyAlignment="1">
      <alignment vertical="top"/>
    </xf>
    <xf numFmtId="0" fontId="6" fillId="0" borderId="9" xfId="0" applyFont="1" applyBorder="1" applyAlignment="1">
      <alignment vertical="top"/>
    </xf>
    <xf numFmtId="0" fontId="34" fillId="0" borderId="1" xfId="0" applyFont="1" applyBorder="1" applyAlignment="1">
      <alignment vertical="center"/>
    </xf>
    <xf numFmtId="0" fontId="6" fillId="0" borderId="1" xfId="0" applyFont="1" applyBorder="1" applyAlignment="1">
      <alignment vertical="center"/>
    </xf>
    <xf numFmtId="0" fontId="34" fillId="0" borderId="1" xfId="0" applyFont="1" applyBorder="1" applyAlignment="1">
      <alignment vertical="center" wrapText="1"/>
    </xf>
    <xf numFmtId="0" fontId="6" fillId="3" borderId="1" xfId="0" applyFont="1" applyFill="1" applyBorder="1" applyAlignment="1">
      <alignment vertical="top"/>
    </xf>
    <xf numFmtId="0" fontId="6" fillId="0" borderId="0" xfId="0" applyFont="1" applyFill="1" applyBorder="1" applyAlignment="1">
      <alignment vertical="top" wrapText="1"/>
    </xf>
    <xf numFmtId="173" fontId="6" fillId="0" borderId="0" xfId="0" applyNumberFormat="1" applyFont="1"/>
    <xf numFmtId="175" fontId="6" fillId="0" borderId="0" xfId="0" applyNumberFormat="1" applyFont="1"/>
    <xf numFmtId="0" fontId="6" fillId="0" borderId="0" xfId="0" applyFont="1" applyFill="1" applyAlignment="1">
      <alignment wrapText="1"/>
    </xf>
    <xf numFmtId="0" fontId="6" fillId="0" borderId="7" xfId="0" applyFont="1" applyBorder="1" applyAlignment="1">
      <alignment vertical="top" wrapText="1"/>
    </xf>
    <xf numFmtId="0" fontId="6" fillId="0" borderId="9" xfId="0" applyFont="1" applyBorder="1" applyAlignment="1">
      <alignment vertical="top" wrapText="1"/>
    </xf>
    <xf numFmtId="0" fontId="32" fillId="0" borderId="1" xfId="0" applyFont="1" applyBorder="1" applyAlignment="1">
      <alignment vertical="center" wrapText="1"/>
    </xf>
    <xf numFmtId="0" fontId="33" fillId="0" borderId="1" xfId="0" applyFont="1" applyBorder="1" applyAlignment="1">
      <alignment vertical="center" wrapText="1"/>
    </xf>
    <xf numFmtId="173" fontId="6" fillId="0" borderId="1" xfId="1" applyNumberFormat="1" applyFont="1" applyFill="1" applyBorder="1"/>
    <xf numFmtId="172" fontId="6" fillId="0" borderId="1" xfId="1" applyNumberFormat="1" applyFont="1" applyBorder="1"/>
    <xf numFmtId="173" fontId="11" fillId="0" borderId="1" xfId="1" applyNumberFormat="1" applyFont="1" applyBorder="1" applyAlignment="1">
      <alignment vertical="top"/>
    </xf>
    <xf numFmtId="9" fontId="6" fillId="0" borderId="0" xfId="0" applyNumberFormat="1" applyFont="1" applyFill="1"/>
    <xf numFmtId="0" fontId="6" fillId="0" borderId="0" xfId="0" applyFont="1" applyFill="1" applyBorder="1" applyAlignment="1">
      <alignment horizontal="right"/>
    </xf>
    <xf numFmtId="164" fontId="23" fillId="0" borderId="1" xfId="1" applyFont="1" applyFill="1" applyBorder="1" applyAlignment="1"/>
    <xf numFmtId="0" fontId="28" fillId="0" borderId="0" xfId="0" applyFont="1"/>
    <xf numFmtId="0" fontId="26" fillId="0" borderId="1" xfId="0" applyFont="1" applyBorder="1"/>
    <xf numFmtId="164" fontId="23" fillId="0" borderId="1" xfId="1" applyFont="1" applyBorder="1"/>
    <xf numFmtId="0" fontId="23" fillId="0" borderId="0" xfId="0" applyFont="1" applyBorder="1" applyAlignment="1">
      <alignment horizontal="left" vertical="top"/>
    </xf>
    <xf numFmtId="172" fontId="26" fillId="0" borderId="1" xfId="1" applyNumberFormat="1" applyFont="1" applyBorder="1" applyAlignment="1">
      <alignment wrapText="1"/>
    </xf>
    <xf numFmtId="170" fontId="6" fillId="0" borderId="7" xfId="0" applyNumberFormat="1" applyFont="1" applyFill="1" applyBorder="1"/>
    <xf numFmtId="0" fontId="6" fillId="0" borderId="1" xfId="0" applyFont="1" applyFill="1" applyBorder="1" applyAlignment="1">
      <alignment wrapText="1"/>
    </xf>
    <xf numFmtId="0" fontId="27" fillId="0" borderId="0" xfId="0" applyFont="1"/>
    <xf numFmtId="172" fontId="6" fillId="0" borderId="1" xfId="1" applyNumberFormat="1" applyFont="1" applyFill="1" applyBorder="1"/>
    <xf numFmtId="172" fontId="6" fillId="0" borderId="1" xfId="1" applyNumberFormat="1" applyFont="1" applyFill="1" applyBorder="1" applyAlignment="1">
      <alignment vertical="top"/>
    </xf>
    <xf numFmtId="167" fontId="0" fillId="0" borderId="0" xfId="0" applyNumberFormat="1"/>
    <xf numFmtId="0" fontId="13" fillId="5" borderId="0" xfId="0" applyFont="1" applyFill="1"/>
    <xf numFmtId="0" fontId="6" fillId="5" borderId="0" xfId="0" applyFont="1" applyFill="1"/>
    <xf numFmtId="0" fontId="19" fillId="5" borderId="1" xfId="0" applyFont="1" applyFill="1" applyBorder="1" applyAlignment="1">
      <alignment vertical="top"/>
    </xf>
    <xf numFmtId="0" fontId="19" fillId="5" borderId="1" xfId="0" applyFont="1" applyFill="1" applyBorder="1"/>
    <xf numFmtId="0" fontId="19" fillId="5" borderId="0" xfId="0" applyFont="1" applyFill="1"/>
    <xf numFmtId="0" fontId="10" fillId="5" borderId="0" xfId="0" applyFont="1" applyFill="1"/>
    <xf numFmtId="0" fontId="19" fillId="5" borderId="1" xfId="0" applyFont="1" applyFill="1" applyBorder="1" applyAlignment="1">
      <alignment vertical="top" wrapText="1"/>
    </xf>
    <xf numFmtId="164" fontId="19" fillId="5" borderId="1" xfId="1" applyFont="1" applyFill="1" applyBorder="1"/>
    <xf numFmtId="0" fontId="19" fillId="5" borderId="7" xfId="0" applyFont="1" applyFill="1" applyBorder="1"/>
    <xf numFmtId="0" fontId="19" fillId="5" borderId="0" xfId="0" applyFont="1" applyFill="1" applyBorder="1" applyAlignment="1">
      <alignment horizontal="right"/>
    </xf>
    <xf numFmtId="0" fontId="19" fillId="5" borderId="0" xfId="0" applyFont="1" applyFill="1" applyBorder="1"/>
    <xf numFmtId="2" fontId="19" fillId="5" borderId="1" xfId="0" applyNumberFormat="1" applyFont="1" applyFill="1" applyBorder="1"/>
    <xf numFmtId="0" fontId="19" fillId="5" borderId="1" xfId="0" applyFont="1" applyFill="1" applyBorder="1" applyAlignment="1">
      <alignment wrapText="1"/>
    </xf>
    <xf numFmtId="9" fontId="19" fillId="5" borderId="1" xfId="16" applyFont="1" applyFill="1" applyBorder="1"/>
    <xf numFmtId="0" fontId="10" fillId="5" borderId="0" xfId="0" applyFont="1" applyFill="1" applyAlignment="1">
      <alignment wrapText="1"/>
    </xf>
    <xf numFmtId="0" fontId="19" fillId="5" borderId="0" xfId="0" applyFont="1" applyFill="1" applyAlignment="1">
      <alignment wrapText="1"/>
    </xf>
    <xf numFmtId="173" fontId="19" fillId="5" borderId="1" xfId="1" applyNumberFormat="1" applyFont="1" applyFill="1" applyBorder="1"/>
    <xf numFmtId="10" fontId="6" fillId="0" borderId="1" xfId="16" applyNumberFormat="1" applyFont="1" applyBorder="1" applyAlignment="1">
      <alignment vertical="top"/>
    </xf>
    <xf numFmtId="168" fontId="19" fillId="5" borderId="1" xfId="0" applyNumberFormat="1" applyFont="1" applyFill="1" applyBorder="1"/>
    <xf numFmtId="174" fontId="6" fillId="0" borderId="1" xfId="1" applyNumberFormat="1" applyFont="1" applyBorder="1"/>
    <xf numFmtId="0" fontId="35" fillId="0" borderId="0" xfId="0" applyFont="1" applyAlignment="1">
      <alignment horizontal="left" vertical="center" wrapText="1"/>
    </xf>
    <xf numFmtId="174" fontId="19" fillId="5" borderId="1" xfId="1" applyNumberFormat="1" applyFont="1" applyFill="1" applyBorder="1"/>
    <xf numFmtId="0" fontId="8" fillId="0" borderId="0" xfId="0" applyFont="1" applyFill="1"/>
    <xf numFmtId="0" fontId="23" fillId="0" borderId="1" xfId="0" applyFont="1" applyBorder="1" applyAlignment="1">
      <alignment vertical="center" wrapText="1"/>
    </xf>
    <xf numFmtId="0" fontId="0" fillId="0" borderId="1" xfId="0" applyBorder="1" applyAlignment="1">
      <alignment vertical="top" wrapText="1"/>
    </xf>
    <xf numFmtId="174" fontId="6" fillId="0" borderId="1" xfId="0" applyNumberFormat="1" applyFont="1" applyBorder="1"/>
    <xf numFmtId="174" fontId="23" fillId="0" borderId="1" xfId="1" applyNumberFormat="1" applyFont="1" applyBorder="1" applyAlignment="1">
      <alignment wrapText="1"/>
    </xf>
    <xf numFmtId="0" fontId="6" fillId="0" borderId="1" xfId="0" applyFont="1" applyBorder="1" applyAlignment="1">
      <alignment horizontal="left" vertical="center" wrapText="1"/>
    </xf>
    <xf numFmtId="0" fontId="6" fillId="0" borderId="1" xfId="0" applyFont="1" applyBorder="1" applyAlignment="1">
      <alignment horizontal="left" vertical="top" wrapText="1"/>
    </xf>
    <xf numFmtId="0" fontId="11" fillId="0" borderId="1" xfId="0" applyFont="1" applyBorder="1" applyAlignment="1">
      <alignment horizontal="left" vertical="top" wrapText="1"/>
    </xf>
    <xf numFmtId="0" fontId="11" fillId="0" borderId="2" xfId="0" applyFont="1" applyBorder="1" applyAlignment="1">
      <alignment horizontal="left" vertical="top" wrapText="1"/>
    </xf>
    <xf numFmtId="0" fontId="11" fillId="0" borderId="4" xfId="0" applyFont="1" applyBorder="1" applyAlignment="1">
      <alignment horizontal="left" vertical="top" wrapText="1"/>
    </xf>
    <xf numFmtId="0" fontId="6" fillId="0" borderId="2" xfId="0" applyFont="1" applyBorder="1" applyAlignment="1">
      <alignment horizontal="left" vertical="top" wrapText="1"/>
    </xf>
    <xf numFmtId="0" fontId="6" fillId="0" borderId="4" xfId="0" applyFont="1" applyBorder="1" applyAlignment="1">
      <alignment horizontal="left" vertical="top" wrapText="1"/>
    </xf>
    <xf numFmtId="0" fontId="6" fillId="0" borderId="1" xfId="0" applyFont="1" applyFill="1" applyBorder="1" applyAlignment="1">
      <alignment horizontal="left" vertical="top" wrapText="1"/>
    </xf>
  </cellXfs>
  <cellStyles count="22">
    <cellStyle name="Calculation 2" xfId="12"/>
    <cellStyle name="Comma" xfId="1" builtinId="3"/>
    <cellStyle name="Comma 2" xfId="8"/>
    <cellStyle name="Comma 2 2" xfId="15"/>
    <cellStyle name="Heading 1 2" xfId="10"/>
    <cellStyle name="Heading 4 2" xfId="13"/>
    <cellStyle name="Hyperlink" xfId="21" builtinId="8"/>
    <cellStyle name="Normal" xfId="0" builtinId="0"/>
    <cellStyle name="Normal 2" xfId="5"/>
    <cellStyle name="Normal 2 2 2" xfId="4"/>
    <cellStyle name="Normal 20" xfId="18"/>
    <cellStyle name="Normal 3" xfId="7"/>
    <cellStyle name="Normal 3 2" xfId="3"/>
    <cellStyle name="Normal 4" xfId="6"/>
    <cellStyle name="Normal 5" xfId="2"/>
    <cellStyle name="Normal 6" xfId="9"/>
    <cellStyle name="Normal 7" xfId="17"/>
    <cellStyle name="Normal 8" xfId="19"/>
    <cellStyle name="Normal 9" xfId="20"/>
    <cellStyle name="Note 2" xfId="11"/>
    <cellStyle name="Percent" xfId="16" builtinId="5"/>
    <cellStyle name="Percent 2" xfId="14"/>
  </cellStyles>
  <dxfs count="42">
    <dxf>
      <font>
        <color rgb="FF9C0006"/>
      </font>
      <fill>
        <patternFill>
          <bgColor rgb="FFFFC7CE"/>
        </patternFill>
      </fill>
    </dxf>
    <dxf>
      <font>
        <color rgb="FF006100"/>
      </font>
      <fill>
        <patternFill>
          <bgColor rgb="FFC6EFCE"/>
        </patternFill>
      </fill>
    </dxf>
    <dxf>
      <fill>
        <patternFill>
          <bgColor theme="4"/>
        </patternFill>
      </fill>
    </dxf>
    <dxf>
      <fill>
        <patternFill>
          <bgColor theme="7"/>
        </patternFill>
      </fill>
    </dxf>
    <dxf>
      <fill>
        <patternFill>
          <bgColor theme="6"/>
        </patternFill>
      </fill>
    </dxf>
    <dxf>
      <fill>
        <patternFill>
          <bgColor theme="9"/>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6"/>
      </font>
    </dxf>
    <dxf>
      <font>
        <color theme="5"/>
      </font>
    </dxf>
    <dxf>
      <font>
        <color theme="6"/>
      </font>
    </dxf>
    <dxf>
      <font>
        <color theme="5"/>
      </font>
    </dxf>
  </dxfs>
  <tableStyles count="0" defaultTableStyle="TableStyleMedium2" defaultPivotStyle="PivotStyleMedium9"/>
  <colors>
    <mruColors>
      <color rgb="FFD1FF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47624</xdr:colOff>
      <xdr:row>2</xdr:row>
      <xdr:rowOff>28572</xdr:rowOff>
    </xdr:from>
    <xdr:to>
      <xdr:col>14</xdr:col>
      <xdr:colOff>530412</xdr:colOff>
      <xdr:row>25</xdr:row>
      <xdr:rowOff>36355</xdr:rowOff>
    </xdr:to>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152399" y="419097"/>
          <a:ext cx="8750488" cy="4389283"/>
        </a:xfrm>
        <a:prstGeom prst="rect">
          <a:avLst/>
        </a:prstGeom>
        <a:solidFill>
          <a:schemeClr val="bg1">
            <a:lumMod val="85000"/>
          </a:schemeClr>
        </a:solidFill>
        <a:ln w="12700" cmpd="sng">
          <a:solidFill>
            <a:schemeClr val="tx1"/>
          </a:solidFill>
        </a:ln>
        <a:scene3d>
          <a:camera prst="orthographicFront"/>
          <a:lightRig rig="threePt" dir="t"/>
        </a:scene3d>
        <a:sp3d prstMaterial="matte"/>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i="0" u="sng">
              <a:solidFill>
                <a:sysClr val="windowText" lastClr="000000"/>
              </a:solidFill>
              <a:effectLst/>
              <a:latin typeface="+mn-lt"/>
              <a:ea typeface="+mn-ea"/>
              <a:cs typeface="+mn-cs"/>
            </a:rPr>
            <a:t>Cost adjustment claims feeder model</a:t>
          </a:r>
          <a:endParaRPr lang="en-GB" sz="1100" b="1" i="0" u="sng" baseline="0">
            <a:solidFill>
              <a:sysClr val="windowText" lastClr="000000"/>
            </a:solidFill>
            <a:effectLst/>
            <a:latin typeface="+mn-lt"/>
            <a:ea typeface="+mn-ea"/>
            <a:cs typeface="+mn-cs"/>
          </a:endParaRPr>
        </a:p>
        <a:p>
          <a:endParaRPr lang="en-GB" sz="1000">
            <a:solidFill>
              <a:sysClr val="windowText" lastClr="000000"/>
            </a:solidFill>
            <a:effectLst/>
          </a:endParaRPr>
        </a:p>
        <a:p>
          <a:r>
            <a:rPr lang="en-GB" sz="1100" b="1" baseline="0">
              <a:solidFill>
                <a:sysClr val="windowText" lastClr="000000"/>
              </a:solidFill>
              <a:effectLst/>
              <a:latin typeface="+mn-lt"/>
              <a:ea typeface="+mn-ea"/>
              <a:cs typeface="+mn-cs"/>
            </a:rPr>
            <a:t>Objective</a:t>
          </a:r>
          <a:endParaRPr lang="en-GB" sz="1000">
            <a:solidFill>
              <a:sysClr val="windowText" lastClr="000000"/>
            </a:solidFill>
            <a:effectLst/>
          </a:endParaRPr>
        </a:p>
        <a:p>
          <a:endParaRPr lang="en-GB" sz="1100">
            <a:solidFill>
              <a:sysClr val="windowText" lastClr="000000"/>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GB" sz="1100">
              <a:solidFill>
                <a:sysClr val="windowText" lastClr="000000"/>
              </a:solidFill>
              <a:effectLst/>
              <a:latin typeface="+mn-lt"/>
              <a:ea typeface="+mn-ea"/>
              <a:cs typeface="+mn-cs"/>
            </a:rPr>
            <a:t>This workbook contains all the company's cost adjustment claims, our assessment of the claims and our adjustment decisions. An overview of the approach is included in the document '</a:t>
          </a:r>
          <a:r>
            <a:rPr lang="en-GB" sz="1100" b="0" i="0">
              <a:solidFill>
                <a:sysClr val="windowText" lastClr="000000"/>
              </a:solidFill>
              <a:effectLst/>
              <a:latin typeface="+mn-lt"/>
              <a:ea typeface="+mn-ea"/>
              <a:cs typeface="+mn-cs"/>
            </a:rPr>
            <a:t>Securing cost efficiency – our approach for setting efficient cost baselines at the slow track draft determinations</a:t>
          </a:r>
          <a:r>
            <a:rPr lang="en-US" sz="1100" b="0" i="0">
              <a:solidFill>
                <a:sysClr val="windowText" lastClr="000000"/>
              </a:solidFill>
              <a:effectLst/>
              <a:latin typeface="+mn-lt"/>
              <a:ea typeface="+mn-ea"/>
              <a:cs typeface="+mn-cs"/>
            </a:rPr>
            <a:t> </a:t>
          </a:r>
          <a:r>
            <a:rPr lang="en-GB" sz="1100">
              <a:solidFill>
                <a:sysClr val="windowText" lastClr="000000"/>
              </a:solidFill>
              <a:effectLst/>
              <a:latin typeface="+mn-lt"/>
              <a:ea typeface="+mn-ea"/>
              <a:cs typeface="+mn-cs"/>
            </a:rPr>
            <a:t>'.</a:t>
          </a:r>
        </a:p>
        <a:p>
          <a:endParaRPr lang="en-GB" sz="1100" baseline="0">
            <a:solidFill>
              <a:sysClr val="windowText" lastClr="000000"/>
            </a:solidFill>
            <a:effectLst/>
            <a:latin typeface="+mn-lt"/>
            <a:ea typeface="+mn-ea"/>
            <a:cs typeface="+mn-cs"/>
          </a:endParaRPr>
        </a:p>
        <a:p>
          <a:r>
            <a:rPr lang="en-GB" sz="1100" b="1" baseline="0">
              <a:solidFill>
                <a:sysClr val="windowText" lastClr="000000"/>
              </a:solidFill>
              <a:effectLst/>
              <a:latin typeface="+mn-lt"/>
              <a:ea typeface="+mn-ea"/>
              <a:cs typeface="+mn-cs"/>
            </a:rPr>
            <a:t>Guide to the model</a:t>
          </a:r>
        </a:p>
        <a:p>
          <a:endParaRPr lang="en-GB" sz="1100" baseline="0">
            <a:solidFill>
              <a:sysClr val="windowText" lastClr="000000"/>
            </a:solidFill>
            <a:effectLst/>
            <a:latin typeface="+mn-lt"/>
            <a:ea typeface="+mn-ea"/>
            <a:cs typeface="+mn-cs"/>
          </a:endParaRPr>
        </a:p>
        <a:p>
          <a:r>
            <a:rPr lang="en-GB" sz="1100" u="sng" baseline="0">
              <a:solidFill>
                <a:sysClr val="windowText" lastClr="000000"/>
              </a:solidFill>
              <a:effectLst/>
              <a:latin typeface="+mn-lt"/>
              <a:ea typeface="+mn-ea"/>
              <a:cs typeface="+mn-cs"/>
            </a:rPr>
            <a:t>F_inputs tab</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ysClr val="windowText" lastClr="000000"/>
              </a:solidFill>
              <a:effectLst/>
              <a:latin typeface="+mn-lt"/>
              <a:ea typeface="+mn-ea"/>
              <a:cs typeface="+mn-cs"/>
            </a:rPr>
            <a:t>Contains the relevant cost data for assessing the cost adjustment claims from the company's business plan tables. This data is reported from Fountain, our data storage and reporting system.</a:t>
          </a:r>
        </a:p>
        <a:p>
          <a:endParaRPr lang="en-GB" sz="1100" baseline="0">
            <a:solidFill>
              <a:sysClr val="windowText" lastClr="000000"/>
            </a:solidFill>
            <a:effectLst/>
            <a:latin typeface="+mn-lt"/>
            <a:ea typeface="+mn-ea"/>
            <a:cs typeface="+mn-cs"/>
          </a:endParaRPr>
        </a:p>
        <a:p>
          <a:r>
            <a:rPr lang="en-GB" sz="1100" u="sng">
              <a:solidFill>
                <a:sysClr val="windowText" lastClr="000000"/>
              </a:solidFill>
              <a:effectLst/>
              <a:latin typeface="+mn-lt"/>
              <a:ea typeface="+mn-ea"/>
              <a:cs typeface="+mn-cs"/>
            </a:rPr>
            <a:t>XX-yyy</a:t>
          </a:r>
          <a:r>
            <a:rPr lang="en-GB" sz="1100" u="sng" baseline="0">
              <a:solidFill>
                <a:sysClr val="windowText" lastClr="000000"/>
              </a:solidFill>
              <a:effectLst/>
              <a:latin typeface="+mn-lt"/>
              <a:ea typeface="+mn-ea"/>
              <a:cs typeface="+mn-cs"/>
            </a:rPr>
            <a:t> (individual claim)</a:t>
          </a:r>
          <a:r>
            <a:rPr lang="en-GB" sz="1100" u="sng">
              <a:solidFill>
                <a:sysClr val="windowText" lastClr="000000"/>
              </a:solidFill>
              <a:effectLst/>
              <a:latin typeface="+mn-lt"/>
              <a:ea typeface="+mn-ea"/>
              <a:cs typeface="+mn-cs"/>
            </a:rPr>
            <a:t> tabs</a:t>
          </a:r>
          <a:endParaRPr lang="en-GB" sz="1100">
            <a:solidFill>
              <a:sysClr val="windowText" lastClr="000000"/>
            </a:solidFill>
            <a:effectLst/>
            <a:latin typeface="+mn-lt"/>
            <a:ea typeface="+mn-ea"/>
            <a:cs typeface="+mn-cs"/>
          </a:endParaRPr>
        </a:p>
        <a:p>
          <a:r>
            <a:rPr lang="en-GB" sz="1100">
              <a:solidFill>
                <a:sysClr val="windowText" lastClr="000000"/>
              </a:solidFill>
              <a:effectLst/>
              <a:latin typeface="+mn-lt"/>
              <a:ea typeface="+mn-ea"/>
              <a:cs typeface="+mn-cs"/>
            </a:rPr>
            <a:t>Each tab named XX_yyy</a:t>
          </a:r>
          <a:r>
            <a:rPr lang="en-GB" sz="1100" baseline="0">
              <a:solidFill>
                <a:sysClr val="windowText" lastClr="000000"/>
              </a:solidFill>
              <a:effectLst/>
              <a:latin typeface="+mn-lt"/>
              <a:ea typeface="+mn-ea"/>
              <a:cs typeface="+mn-cs"/>
            </a:rPr>
            <a:t> is the assessment of one claim where XX denotes the price control the claim relates to and yyy is a short description of the claim</a:t>
          </a:r>
          <a:r>
            <a:rPr lang="en-GB" sz="1100">
              <a:solidFill>
                <a:sysClr val="windowText" lastClr="000000"/>
              </a:solidFill>
              <a:effectLst/>
              <a:latin typeface="+mn-lt"/>
              <a:ea typeface="+mn-ea"/>
              <a:cs typeface="+mn-cs"/>
            </a:rPr>
            <a:t>, includes a brief summary of the claim, our assessment of the claim,</a:t>
          </a:r>
          <a:r>
            <a:rPr lang="en-GB" sz="1100" baseline="0">
              <a:solidFill>
                <a:sysClr val="windowText" lastClr="000000"/>
              </a:solidFill>
              <a:effectLst/>
              <a:latin typeface="+mn-lt"/>
              <a:ea typeface="+mn-ea"/>
              <a:cs typeface="+mn-cs"/>
            </a:rPr>
            <a:t> </a:t>
          </a:r>
          <a:r>
            <a:rPr lang="en-GB" sz="1100">
              <a:solidFill>
                <a:sysClr val="windowText" lastClr="000000"/>
              </a:solidFill>
              <a:effectLst/>
              <a:latin typeface="+mn-lt"/>
              <a:ea typeface="+mn-ea"/>
              <a:cs typeface="+mn-cs"/>
            </a:rPr>
            <a:t>our adjustment allowance for the claim and identifies</a:t>
          </a:r>
          <a:r>
            <a:rPr lang="en-GB" sz="1100" baseline="0">
              <a:solidFill>
                <a:sysClr val="windowText" lastClr="000000"/>
              </a:solidFill>
              <a:effectLst/>
              <a:latin typeface="+mn-lt"/>
              <a:ea typeface="+mn-ea"/>
              <a:cs typeface="+mn-cs"/>
            </a:rPr>
            <a:t> where the adjustment allowance is incorporated into base and enhancement cost modelling</a:t>
          </a:r>
          <a:r>
            <a:rPr lang="en-GB" sz="1100">
              <a:solidFill>
                <a:sysClr val="windowText" lastClr="000000"/>
              </a:solidFill>
              <a:effectLst/>
              <a:latin typeface="+mn-lt"/>
              <a:ea typeface="+mn-ea"/>
              <a:cs typeface="+mn-cs"/>
            </a:rPr>
            <a:t>. </a:t>
          </a:r>
        </a:p>
        <a:p>
          <a:endParaRPr lang="en-GB" sz="1100" u="sng" baseline="0">
            <a:solidFill>
              <a:sysClr val="windowText" lastClr="000000"/>
            </a:solidFill>
            <a:effectLst/>
            <a:latin typeface="+mn-lt"/>
            <a:ea typeface="+mn-ea"/>
            <a:cs typeface="+mn-cs"/>
          </a:endParaRPr>
        </a:p>
        <a:p>
          <a:r>
            <a:rPr lang="en-GB" sz="1100" u="sng" baseline="0">
              <a:solidFill>
                <a:sysClr val="windowText" lastClr="000000"/>
              </a:solidFill>
              <a:effectLst/>
              <a:latin typeface="+mn-lt"/>
              <a:ea typeface="+mn-ea"/>
              <a:cs typeface="+mn-cs"/>
            </a:rPr>
            <a:t>Summary tab</a:t>
          </a:r>
        </a:p>
        <a:p>
          <a:r>
            <a:rPr lang="en-GB" sz="1100" u="none" baseline="0">
              <a:solidFill>
                <a:sysClr val="windowText" lastClr="000000"/>
              </a:solidFill>
              <a:effectLst/>
              <a:latin typeface="+mn-lt"/>
              <a:ea typeface="+mn-ea"/>
              <a:cs typeface="+mn-cs"/>
            </a:rPr>
            <a:t>It includes a summary of all our adjustments, including the overall assessment result, our adjustment allowance and where the adjustment allowance is incorporated into base and enhancement costs. Adjustments to base allowances feed in to the final allowance sheet of models FM_WW4, FM_WWW4 and FM_RR4 as appropriate.  Adjustments related to enhancement costs feed in to the appropriate enhancement feeder models and are included in within the appropriate company's deep dive assessment sheet. The overall enhancement allowance then feeds through to FM_WW4 and FM_WWW4 through the enhancement aggregator.</a:t>
          </a:r>
          <a:endParaRPr lang="en-GB" sz="1100" baseline="0">
            <a:solidFill>
              <a:sysClr val="windowText" lastClr="000000"/>
            </a:solidFill>
            <a:effectLst/>
            <a:latin typeface="+mn-lt"/>
            <a:ea typeface="+mn-ea"/>
            <a:cs typeface="+mn-cs"/>
          </a:endParaRPr>
        </a:p>
      </xdr:txBody>
    </xdr:sp>
    <xdr:clientData/>
  </xdr:twoCellAnchor>
  <xdr:twoCellAnchor editAs="oneCell">
    <xdr:from>
      <xdr:col>1</xdr:col>
      <xdr:colOff>0</xdr:colOff>
      <xdr:row>26</xdr:row>
      <xdr:rowOff>0</xdr:rowOff>
    </xdr:from>
    <xdr:to>
      <xdr:col>15</xdr:col>
      <xdr:colOff>532848</xdr:colOff>
      <xdr:row>54</xdr:row>
      <xdr:rowOff>39237</xdr:rowOff>
    </xdr:to>
    <xdr:pic>
      <xdr:nvPicPr>
        <xdr:cNvPr id="3" name="Picture 2"/>
        <xdr:cNvPicPr>
          <a:picLocks noChangeAspect="1"/>
        </xdr:cNvPicPr>
      </xdr:nvPicPr>
      <xdr:blipFill>
        <a:blip xmlns:r="http://schemas.openxmlformats.org/officeDocument/2006/relationships" r:embed="rId1"/>
        <a:stretch>
          <a:fillRect/>
        </a:stretch>
      </xdr:blipFill>
      <xdr:spPr>
        <a:xfrm>
          <a:off x="116336" y="5269046"/>
          <a:ext cx="9854260" cy="5739695"/>
        </a:xfrm>
        <a:prstGeom prst="rect">
          <a:avLst/>
        </a:prstGeom>
      </xdr:spPr>
    </xdr:pic>
    <xdr:clientData/>
  </xdr:twoCellAnchor>
  <xdr:twoCellAnchor>
    <xdr:from>
      <xdr:col>1</xdr:col>
      <xdr:colOff>0</xdr:colOff>
      <xdr:row>56</xdr:row>
      <xdr:rowOff>30699</xdr:rowOff>
    </xdr:from>
    <xdr:to>
      <xdr:col>19</xdr:col>
      <xdr:colOff>32614</xdr:colOff>
      <xdr:row>58</xdr:row>
      <xdr:rowOff>142283</xdr:rowOff>
    </xdr:to>
    <xdr:sp macro="" textlink="">
      <xdr:nvSpPr>
        <xdr:cNvPr id="4" name="TextBox 5"/>
        <xdr:cNvSpPr txBox="1"/>
      </xdr:nvSpPr>
      <xdr:spPr>
        <a:xfrm>
          <a:off x="116336" y="11407378"/>
          <a:ext cx="11952194" cy="518760"/>
        </a:xfrm>
        <a:prstGeom prst="rect">
          <a:avLst/>
        </a:prstGeom>
        <a:noFill/>
        <a:ln>
          <a:solidFill>
            <a:schemeClr val="tx1"/>
          </a:solidFill>
          <a:prstDash val="sysDot"/>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1200"/>
            <a:t>The diagram above is a simplified process model to indicate the relationship between the various feeder models and data sources we use to assess wholesale and retail expenditure cost efficiency models.  We provide a detailed process map in ‘PR19 price setting models map - slow track draft determinations’</a:t>
          </a:r>
          <a:r>
            <a:rPr lang="en-GB" sz="1200" b="1"/>
            <a:t>. </a:t>
          </a:r>
        </a:p>
        <a:p>
          <a:endParaRPr lang="en-GB"/>
        </a:p>
      </xdr:txBody>
    </xdr:sp>
    <xdr:clientData/>
  </xdr:twoCellAnchor>
  <xdr:twoCellAnchor>
    <xdr:from>
      <xdr:col>1</xdr:col>
      <xdr:colOff>0</xdr:colOff>
      <xdr:row>60</xdr:row>
      <xdr:rowOff>34792</xdr:rowOff>
    </xdr:from>
    <xdr:to>
      <xdr:col>5</xdr:col>
      <xdr:colOff>170658</xdr:colOff>
      <xdr:row>61</xdr:row>
      <xdr:rowOff>126780</xdr:rowOff>
    </xdr:to>
    <xdr:sp macro="" textlink="">
      <xdr:nvSpPr>
        <xdr:cNvPr id="5" name="Rectangle 4"/>
        <xdr:cNvSpPr/>
      </xdr:nvSpPr>
      <xdr:spPr>
        <a:xfrm>
          <a:off x="116336" y="12225823"/>
          <a:ext cx="2768826" cy="295575"/>
        </a:xfrm>
        <a:prstGeom prst="rect">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200">
              <a:solidFill>
                <a:schemeClr val="tx1"/>
              </a:solidFill>
            </a:rPr>
            <a:t>Model presented in the current file</a:t>
          </a:r>
        </a:p>
      </xdr:txBody>
    </xdr:sp>
    <xdr:clientData/>
  </xdr:twoCellAnchor>
  <xdr:twoCellAnchor>
    <xdr:from>
      <xdr:col>1</xdr:col>
      <xdr:colOff>0</xdr:colOff>
      <xdr:row>63</xdr:row>
      <xdr:rowOff>37862</xdr:rowOff>
    </xdr:from>
    <xdr:to>
      <xdr:col>9</xdr:col>
      <xdr:colOff>170886</xdr:colOff>
      <xdr:row>71</xdr:row>
      <xdr:rowOff>177018</xdr:rowOff>
    </xdr:to>
    <xdr:sp macro="" textlink="">
      <xdr:nvSpPr>
        <xdr:cNvPr id="6" name="Content Placeholder 2"/>
        <xdr:cNvSpPr txBox="1">
          <a:spLocks/>
        </xdr:cNvSpPr>
      </xdr:nvSpPr>
      <xdr:spPr>
        <a:xfrm>
          <a:off x="116336" y="12839656"/>
          <a:ext cx="4945504" cy="1767858"/>
        </a:xfrm>
        <a:prstGeom prst="rect">
          <a:avLst/>
        </a:prstGeom>
        <a:ln>
          <a:solidFill>
            <a:schemeClr val="tx1"/>
          </a:solidFill>
        </a:ln>
      </xdr:spPr>
      <xdr:txBody>
        <a:bodyPr vert="horz" wrap="square" lIns="91440" tIns="45720" rIns="91440" bIns="45720" rtlCol="0">
          <a:normAutofit fontScale="92500" lnSpcReduction="10000"/>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buNone/>
          </a:pPr>
          <a:r>
            <a:rPr lang="en-GB" sz="1200" b="1" u="sng"/>
            <a:t>Key:</a:t>
          </a:r>
        </a:p>
        <a:p>
          <a:pPr marL="0" indent="0">
            <a:buNone/>
          </a:pPr>
          <a:endParaRPr lang="en-GB" sz="1200"/>
        </a:p>
        <a:p>
          <a:pPr marL="0" indent="0">
            <a:buNone/>
          </a:pPr>
          <a:r>
            <a:rPr lang="en-GB" sz="1200"/>
            <a:t>FM = Feeder model</a:t>
          </a:r>
          <a:endParaRPr lang="en-GB" sz="1400"/>
        </a:p>
        <a:p>
          <a:pPr marL="0" indent="0">
            <a:buNone/>
          </a:pPr>
          <a:r>
            <a:rPr lang="en-GB" sz="1200"/>
            <a:t>CAC = Cost adjustment claim</a:t>
          </a:r>
          <a:endParaRPr lang="en-GB" sz="1400"/>
        </a:p>
        <a:p>
          <a:pPr marL="0" indent="0">
            <a:buNone/>
          </a:pPr>
          <a:r>
            <a:rPr lang="en-GB" sz="1200"/>
            <a:t>CPIH = Consumer Prices Index including owner occupiers’ housing costs </a:t>
          </a:r>
          <a:endParaRPr lang="en-GB" sz="1400"/>
        </a:p>
        <a:p>
          <a:pPr marL="0" indent="0">
            <a:buNone/>
          </a:pPr>
          <a:r>
            <a:rPr lang="en-GB" sz="1200"/>
            <a:t>ONS = Office for National Statistics</a:t>
          </a:r>
          <a:endParaRPr lang="en-GB" sz="1400"/>
        </a:p>
        <a:p>
          <a:pPr marL="0" indent="0">
            <a:buNone/>
          </a:pPr>
          <a:r>
            <a:rPr lang="en-GB" sz="1200"/>
            <a:t>MHCLG = Ministry of Housing, Communities and Local Government </a:t>
          </a:r>
          <a:endParaRPr lang="en-GB" sz="1400"/>
        </a:p>
        <a:p>
          <a:pPr marL="0" indent="0">
            <a:buNone/>
          </a:pPr>
          <a:r>
            <a:rPr lang="en-GB" sz="1200"/>
            <a:t>HVT = Havant Thicket</a:t>
          </a:r>
          <a:endParaRPr lang="en-GB" sz="1400"/>
        </a:p>
        <a:p>
          <a:pPr marL="0" indent="0">
            <a:buNone/>
          </a:pPr>
          <a:r>
            <a:rPr lang="en-GB" sz="1200"/>
            <a:t>TTT = Thames Tideway</a:t>
          </a:r>
          <a:endParaRPr lang="en-GB" sz="1400"/>
        </a:p>
        <a:p>
          <a:pPr marL="0" indent="0">
            <a:buNone/>
          </a:pPr>
          <a:r>
            <a:rPr lang="en-GB" sz="1400"/>
            <a:t> </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14</xdr:col>
      <xdr:colOff>95249</xdr:colOff>
      <xdr:row>4</xdr:row>
      <xdr:rowOff>342898</xdr:rowOff>
    </xdr:from>
    <xdr:ext cx="8258176" cy="609013"/>
    <xdr:sp macro="" textlink="">
      <xdr:nvSpPr>
        <xdr:cNvPr id="2" name="TextBox 1"/>
        <xdr:cNvSpPr txBox="1"/>
      </xdr:nvSpPr>
      <xdr:spPr>
        <a:xfrm>
          <a:off x="13306424" y="1266823"/>
          <a:ext cx="8258176" cy="609013"/>
        </a:xfrm>
        <a:prstGeom prst="rect">
          <a:avLst/>
        </a:prstGeom>
        <a:solidFill>
          <a:schemeClr val="bg1">
            <a:lumMod val="9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a:t>We</a:t>
          </a:r>
          <a:r>
            <a:rPr lang="en-GB" sz="1100" baseline="0"/>
            <a:t> </a:t>
          </a:r>
          <a:r>
            <a:rPr lang="en-GB" sz="1100"/>
            <a:t>undertaken the assessment for the 'Incremental cost of water stress on balancing supply/demand' claim within the metering feeder model deep dive and therefore no assessment is required in this cost adjustment claim model. An allowance is identified within the metering feeder model and therefore the claim is recorded as partially accepted but no allowance is recorded here to avoid double counting.</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1768078</xdr:colOff>
      <xdr:row>40</xdr:row>
      <xdr:rowOff>184545</xdr:rowOff>
    </xdr:from>
    <xdr:ext cx="2976563" cy="482203"/>
    <xdr:sp macro="" textlink="">
      <xdr:nvSpPr>
        <xdr:cNvPr id="3" name="TextBox 2">
          <a:extLst>
            <a:ext uri="{FF2B5EF4-FFF2-40B4-BE49-F238E27FC236}">
              <a16:creationId xmlns:a16="http://schemas.microsoft.com/office/drawing/2014/main" xmlns="" id="{00000000-0008-0000-0400-000003000000}"/>
            </a:ext>
          </a:extLst>
        </xdr:cNvPr>
        <xdr:cNvSpPr txBox="1"/>
      </xdr:nvSpPr>
      <xdr:spPr>
        <a:xfrm>
          <a:off x="1922859" y="677465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twoCellAnchor>
    <xdr:from>
      <xdr:col>3</xdr:col>
      <xdr:colOff>195792</xdr:colOff>
      <xdr:row>23</xdr:row>
      <xdr:rowOff>15876</xdr:rowOff>
    </xdr:from>
    <xdr:to>
      <xdr:col>3</xdr:col>
      <xdr:colOff>4778507</xdr:colOff>
      <xdr:row>27</xdr:row>
      <xdr:rowOff>16936</xdr:rowOff>
    </xdr:to>
    <xdr:sp macro="" textlink="">
      <xdr:nvSpPr>
        <xdr:cNvPr id="4" name="TextBox 3">
          <a:extLst>
            <a:ext uri="{FF2B5EF4-FFF2-40B4-BE49-F238E27FC236}">
              <a16:creationId xmlns="" xmlns:a16="http://schemas.microsoft.com/office/drawing/2014/main" id="{00000000-0008-0000-0400-000002000000}"/>
            </a:ext>
          </a:extLst>
        </xdr:cNvPr>
        <xdr:cNvSpPr txBox="1"/>
      </xdr:nvSpPr>
      <xdr:spPr>
        <a:xfrm>
          <a:off x="4280959" y="5117043"/>
          <a:ext cx="4582715" cy="117581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Implicit allowance</a:t>
          </a:r>
        </a:p>
        <a:p>
          <a:r>
            <a:rPr lang="en-GB" sz="1100">
              <a:solidFill>
                <a:schemeClr val="dk1"/>
              </a:solidFill>
              <a:effectLst/>
              <a:latin typeface="+mn-lt"/>
              <a:ea typeface="+mn-ea"/>
              <a:cs typeface="+mn-cs"/>
            </a:rPr>
            <a:t>Ofwat's current model suite includes</a:t>
          </a:r>
          <a:r>
            <a:rPr lang="en-GB" sz="1100" baseline="0">
              <a:solidFill>
                <a:schemeClr val="dk1"/>
              </a:solidFill>
              <a:effectLst/>
              <a:latin typeface="+mn-lt"/>
              <a:ea typeface="+mn-ea"/>
              <a:cs typeface="+mn-cs"/>
            </a:rPr>
            <a:t> transience as a cost driver.  This driver accounts for the full amount of the claim, therefore the implicit allowance is equal to the claim amount.</a:t>
          </a:r>
          <a:endParaRPr lang="en-GB">
            <a:effectLst/>
          </a:endParaRPr>
        </a:p>
        <a:p>
          <a:endParaRPr lang="en-GB" sz="1100">
            <a:solidFill>
              <a:schemeClr val="accent1"/>
            </a:solidFill>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3</xdr:col>
      <xdr:colOff>184546</xdr:colOff>
      <xdr:row>22</xdr:row>
      <xdr:rowOff>15478</xdr:rowOff>
    </xdr:from>
    <xdr:ext cx="6477000" cy="335756"/>
    <xdr:sp macro="" textlink="">
      <xdr:nvSpPr>
        <xdr:cNvPr id="2" name="TextBox 1">
          <a:extLst>
            <a:ext uri="{FF2B5EF4-FFF2-40B4-BE49-F238E27FC236}">
              <a16:creationId xmlns:a16="http://schemas.microsoft.com/office/drawing/2014/main" xmlns="" id="{00000000-0008-0000-0400-000002000000}"/>
            </a:ext>
          </a:extLst>
        </xdr:cNvPr>
        <xdr:cNvSpPr txBox="1"/>
      </xdr:nvSpPr>
      <xdr:spPr>
        <a:xfrm>
          <a:off x="5072062" y="6891338"/>
          <a:ext cx="6477000" cy="335756"/>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GB" sz="1100" b="1"/>
            <a:t>Implicit allowance - </a:t>
          </a:r>
          <a:r>
            <a:rPr lang="en-GB" sz="1100" b="0"/>
            <a:t>See analysis in the Thames Water deep dive sheet within the metering feeder model</a:t>
          </a:r>
        </a:p>
        <a:p>
          <a:endParaRPr lang="en-GB">
            <a:effectLst/>
          </a:endParaRPr>
        </a:p>
      </xdr:txBody>
    </xdr:sp>
    <xdr:clientData/>
  </xdr:oneCellAnchor>
  <xdr:oneCellAnchor>
    <xdr:from>
      <xdr:col>1</xdr:col>
      <xdr:colOff>1768078</xdr:colOff>
      <xdr:row>37</xdr:row>
      <xdr:rowOff>0</xdr:rowOff>
    </xdr:from>
    <xdr:ext cx="2976563" cy="482203"/>
    <xdr:sp macro="" textlink="">
      <xdr:nvSpPr>
        <xdr:cNvPr id="3" name="TextBox 2">
          <a:extLst>
            <a:ext uri="{FF2B5EF4-FFF2-40B4-BE49-F238E27FC236}">
              <a16:creationId xmlns:a16="http://schemas.microsoft.com/office/drawing/2014/main" xmlns="" id="{00000000-0008-0000-0400-000003000000}"/>
            </a:ext>
          </a:extLst>
        </xdr:cNvPr>
        <xdr:cNvSpPr txBox="1"/>
      </xdr:nvSpPr>
      <xdr:spPr>
        <a:xfrm>
          <a:off x="1910953" y="1014769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twoCellAnchor>
    <xdr:from>
      <xdr:col>8</xdr:col>
      <xdr:colOff>23813</xdr:colOff>
      <xdr:row>38</xdr:row>
      <xdr:rowOff>11905</xdr:rowOff>
    </xdr:from>
    <xdr:to>
      <xdr:col>18</xdr:col>
      <xdr:colOff>478632</xdr:colOff>
      <xdr:row>66</xdr:row>
      <xdr:rowOff>36400</xdr:rowOff>
    </xdr:to>
    <xdr:sp macro="" textlink="">
      <xdr:nvSpPr>
        <xdr:cNvPr id="5" name="TextBox 4">
          <a:extLst>
            <a:ext uri="{FF2B5EF4-FFF2-40B4-BE49-F238E27FC236}">
              <a16:creationId xmlns="" xmlns:a16="http://schemas.microsoft.com/office/drawing/2014/main" id="{00000000-0008-0000-0400-000005000000}"/>
            </a:ext>
          </a:extLst>
        </xdr:cNvPr>
        <xdr:cNvSpPr txBox="1"/>
      </xdr:nvSpPr>
      <xdr:spPr>
        <a:xfrm>
          <a:off x="16865204" y="27277218"/>
          <a:ext cx="13206413" cy="5525182"/>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mn-lt"/>
              <a:ea typeface="+mn-ea"/>
              <a:cs typeface="+mn-cs"/>
            </a:rPr>
            <a:t>Analysis/Further arguments</a:t>
          </a:r>
          <a:endParaRPr lang="en-GB">
            <a:effectLst/>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The</a:t>
          </a:r>
          <a:r>
            <a:rPr lang="en-GB" sz="1100" baseline="0">
              <a:solidFill>
                <a:schemeClr val="dk1"/>
              </a:solidFill>
              <a:effectLst/>
              <a:latin typeface="+mn-lt"/>
              <a:ea typeface="+mn-ea"/>
              <a:cs typeface="+mn-cs"/>
            </a:rPr>
            <a:t> company has included the following expenditure within its business plan in relation to metering (see further calculation details below below).</a:t>
          </a:r>
          <a:endParaRPr lang="en-GB">
            <a:effectLst/>
          </a:endParaRPr>
        </a:p>
        <a:p>
          <a:endParaRPr lang="en-GB" sz="1100" b="0" baseline="0">
            <a:solidFill>
              <a:schemeClr val="dk1"/>
            </a:solidFill>
            <a:effectLst/>
            <a:latin typeface="+mn-lt"/>
            <a:ea typeface="+mn-ea"/>
            <a:cs typeface="+mn-cs"/>
          </a:endParaRPr>
        </a:p>
        <a:p>
          <a:r>
            <a:rPr lang="en-GB" sz="1100" b="0" baseline="0">
              <a:solidFill>
                <a:schemeClr val="dk1"/>
              </a:solidFill>
              <a:effectLst/>
              <a:latin typeface="+mn-lt"/>
              <a:ea typeface="+mn-ea"/>
              <a:cs typeface="+mn-cs"/>
            </a:rPr>
            <a:t>From </a:t>
          </a:r>
          <a:r>
            <a:rPr lang="en-GB" sz="1100" b="0" i="0" baseline="0">
              <a:solidFill>
                <a:schemeClr val="dk1"/>
              </a:solidFill>
              <a:effectLst/>
              <a:latin typeface="+mn-lt"/>
              <a:ea typeface="+mn-ea"/>
              <a:cs typeface="+mn-cs"/>
            </a:rPr>
            <a:t>Table 3-17: Meter optants and Table 3-19 Leakage plan expenditure, PCD5 Water Network Plus Price Control, Meter numbers from business plan table 28/09/2018.</a:t>
          </a:r>
        </a:p>
        <a:p>
          <a:endParaRPr lang="en-GB">
            <a:effectLst/>
          </a:endParaRPr>
        </a:p>
        <a:p>
          <a:r>
            <a:rPr lang="en-GB" sz="1100" b="0" i="0" baseline="0">
              <a:solidFill>
                <a:schemeClr val="dk1"/>
              </a:solidFill>
              <a:effectLst/>
              <a:latin typeface="+mn-lt"/>
              <a:ea typeface="+mn-ea"/>
              <a:cs typeface="+mn-cs"/>
            </a:rPr>
            <a:t>Meter optants: £40.2m capex, £1.7m opex</a:t>
          </a:r>
          <a:endParaRPr lang="en-GB">
            <a:effectLst/>
          </a:endParaRPr>
        </a:p>
        <a:p>
          <a:r>
            <a:rPr lang="en-GB" sz="1100" b="0" i="0" baseline="0">
              <a:solidFill>
                <a:schemeClr val="dk1"/>
              </a:solidFill>
              <a:effectLst/>
              <a:latin typeface="+mn-lt"/>
              <a:ea typeface="+mn-ea"/>
              <a:cs typeface="+mn-cs"/>
            </a:rPr>
            <a:t>Meter selective: £337.2m capex, £34.2m opex</a:t>
          </a:r>
        </a:p>
        <a:p>
          <a:endParaRPr lang="en-GB">
            <a:effectLst/>
          </a:endParaRPr>
        </a:p>
        <a:p>
          <a:r>
            <a:rPr lang="en-GB" sz="1100" b="0" i="0" baseline="0">
              <a:solidFill>
                <a:schemeClr val="dk1"/>
              </a:solidFill>
              <a:effectLst/>
              <a:latin typeface="+mn-lt"/>
              <a:ea typeface="+mn-ea"/>
              <a:cs typeface="+mn-cs"/>
            </a:rPr>
            <a:t>Optant meters numbers- 86,447  </a:t>
          </a:r>
          <a:endParaRPr lang="en-GB">
            <a:effectLst/>
          </a:endParaRPr>
        </a:p>
        <a:p>
          <a:r>
            <a:rPr lang="en-GB" sz="1100" b="0" i="0" baseline="0">
              <a:solidFill>
                <a:schemeClr val="dk1"/>
              </a:solidFill>
              <a:effectLst/>
              <a:latin typeface="+mn-lt"/>
              <a:ea typeface="+mn-ea"/>
              <a:cs typeface="+mn-cs"/>
            </a:rPr>
            <a:t>Selective meters numbers - 420,746</a:t>
          </a:r>
        </a:p>
        <a:p>
          <a:endParaRPr lang="en-GB">
            <a:effectLst/>
          </a:endParaRPr>
        </a:p>
        <a:p>
          <a:r>
            <a:rPr lang="en-GB" sz="1100" baseline="0">
              <a:solidFill>
                <a:schemeClr val="dk1"/>
              </a:solidFill>
              <a:effectLst/>
              <a:latin typeface="+mn-lt"/>
              <a:ea typeface="+mn-ea"/>
              <a:cs typeface="+mn-cs"/>
            </a:rPr>
            <a:t>Metering capital expenditure allowance has been calculated at a company level in FM_E_WW_metering. Thames Water has been allocated £116m, £96m associated with selective metering. This has provided Thames Water with an allowance of £228.71 per meter.</a:t>
          </a:r>
        </a:p>
        <a:p>
          <a:endParaRPr lang="en-GB">
            <a:effectLst/>
          </a:endParaRPr>
        </a:p>
        <a:p>
          <a:r>
            <a:rPr lang="en-GB" sz="1100">
              <a:solidFill>
                <a:schemeClr val="dk1"/>
              </a:solidFill>
              <a:effectLst/>
              <a:latin typeface="+mn-lt"/>
              <a:ea typeface="+mn-ea"/>
              <a:cs typeface="+mn-cs"/>
            </a:rPr>
            <a:t>We note that the unit cost specified by the</a:t>
          </a:r>
          <a:r>
            <a:rPr lang="en-GB" sz="1100" baseline="0">
              <a:solidFill>
                <a:schemeClr val="dk1"/>
              </a:solidFill>
              <a:effectLst/>
              <a:latin typeface="+mn-lt"/>
              <a:ea typeface="+mn-ea"/>
              <a:cs typeface="+mn-cs"/>
            </a:rPr>
            <a:t> company of £473 per meter would provide an allowance of £238.9m which does not reconcile with the metering figures above and potentially is due to the inclusion of supply pipe leakage reduction activities in the selective metering total and consideration of these costs separately.</a:t>
          </a:r>
        </a:p>
        <a:p>
          <a:endParaRPr lang="en-GB">
            <a:effectLst/>
          </a:endParaRPr>
        </a:p>
        <a:p>
          <a:r>
            <a:rPr lang="en-GB" sz="1100">
              <a:solidFill>
                <a:schemeClr val="dk1"/>
              </a:solidFill>
              <a:effectLst/>
              <a:latin typeface="+mn-lt"/>
              <a:ea typeface="+mn-ea"/>
              <a:cs typeface="+mn-cs"/>
            </a:rPr>
            <a:t>Thames Water gives a unit cost of £473 per meter. But this would mean a total cost of £238.9m which does not reconcile with the metering figures above.  Potentially this is because Thames includes supply pipe leakage reduction activities in the selective metering total and considers these costs separately. </a:t>
          </a:r>
        </a:p>
        <a:p>
          <a:endParaRPr lang="en-GB">
            <a:effectLst/>
          </a:endParaRPr>
        </a:p>
        <a:p>
          <a:r>
            <a:rPr lang="en-GB" sz="1100">
              <a:solidFill>
                <a:schemeClr val="dk1"/>
              </a:solidFill>
              <a:effectLst/>
              <a:latin typeface="+mn-lt"/>
              <a:ea typeface="+mn-ea"/>
              <a:cs typeface="+mn-cs"/>
            </a:rPr>
            <a:t>We note elsewhere in the PR19-PCD5-Water Network Plus document (P2) the company mentions installing a greater number of smart meters ,</a:t>
          </a:r>
          <a:r>
            <a:rPr lang="en-GB" sz="1100" i="1">
              <a:solidFill>
                <a:schemeClr val="dk1"/>
              </a:solidFill>
              <a:effectLst/>
              <a:latin typeface="+mn-lt"/>
              <a:ea typeface="+mn-ea"/>
              <a:cs typeface="+mn-cs"/>
            </a:rPr>
            <a:t> </a:t>
          </a:r>
          <a:r>
            <a:rPr lang="en-GB" sz="1100">
              <a:solidFill>
                <a:schemeClr val="dk1"/>
              </a:solidFill>
              <a:effectLst/>
              <a:latin typeface="+mn-lt"/>
              <a:ea typeface="+mn-ea"/>
              <a:cs typeface="+mn-cs"/>
            </a:rPr>
            <a:t>'Our smart meter programme of circa 700,000 new meters (excluding new connections) enables us to develop positive engagement journeys with our customers and improve education around water usage' .  We also note that the company has identified £311.6m associated with installation costs in PR19-CSD006-WNP-03b Incremental cost of water stress on balancing supply / demand and using the unit cost above this would relate to 658,774 meters, greater than the optant and selective metering total.’</a:t>
          </a:r>
        </a:p>
        <a:p>
          <a:endParaRPr lang="en-GB">
            <a:effectLst/>
          </a:endParaRPr>
        </a:p>
        <a:p>
          <a:r>
            <a:rPr lang="en-GB" sz="1100">
              <a:solidFill>
                <a:schemeClr val="dk1"/>
              </a:solidFill>
              <a:effectLst/>
              <a:latin typeface="+mn-lt"/>
              <a:ea typeface="+mn-ea"/>
              <a:cs typeface="+mn-cs"/>
            </a:rPr>
            <a:t>For the IAP assessment we assume metering installation costs include renewals of existing meters, changing these to smart meters and we calculate the company's allowance using  Thames Water’s own cost per meter and apply our company specific efficiency challenge to the costs.  We use the efficient unit cost for optant and selective meter installations and for renewals we use the variance between a standard and smart meter installation because base costs would cover a like for like meter replacement.</a:t>
          </a:r>
        </a:p>
        <a:p>
          <a:endParaRPr lang="en-GB">
            <a:effectLst/>
          </a:endParaRPr>
        </a:p>
        <a:p>
          <a:r>
            <a:rPr lang="en-GB" sz="1100">
              <a:solidFill>
                <a:schemeClr val="dk1"/>
              </a:solidFill>
              <a:effectLst/>
              <a:latin typeface="+mn-lt"/>
              <a:ea typeface="+mn-ea"/>
              <a:cs typeface="+mn-cs"/>
            </a:rPr>
            <a:t> </a:t>
          </a:r>
          <a:r>
            <a:rPr lang="en-GB" sz="1100" b="1" i="0" baseline="0">
              <a:solidFill>
                <a:schemeClr val="dk1"/>
              </a:solidFill>
              <a:effectLst/>
              <a:latin typeface="+mn-lt"/>
              <a:ea typeface="+mn-ea"/>
              <a:cs typeface="+mn-cs"/>
            </a:rPr>
            <a:t>See further calculation details below</a:t>
          </a:r>
          <a:endParaRPr lang="en-GB">
            <a:effectLst/>
          </a:endParaRPr>
        </a:p>
        <a:p>
          <a:endParaRPr lang="en-GB" sz="1100" b="1" i="0" baseline="0">
            <a:solidFill>
              <a:schemeClr val="dk1"/>
            </a:solidFill>
            <a:effectLst/>
            <a:latin typeface="+mn-lt"/>
            <a:ea typeface="+mn-ea"/>
            <a:cs typeface="+mn-cs"/>
          </a:endParaRPr>
        </a:p>
      </xdr:txBody>
    </xdr:sp>
    <xdr:clientData/>
  </xdr:twoCellAnchor>
  <xdr:oneCellAnchor>
    <xdr:from>
      <xdr:col>10</xdr:col>
      <xdr:colOff>446484</xdr:colOff>
      <xdr:row>16</xdr:row>
      <xdr:rowOff>253603</xdr:rowOff>
    </xdr:from>
    <xdr:ext cx="4950619" cy="953466"/>
    <xdr:sp macro="" textlink="">
      <xdr:nvSpPr>
        <xdr:cNvPr id="6" name="TextBox 5">
          <a:extLst>
            <a:ext uri="{FF2B5EF4-FFF2-40B4-BE49-F238E27FC236}">
              <a16:creationId xmlns:a16="http://schemas.microsoft.com/office/drawing/2014/main" xmlns="" id="{00000000-0008-0000-0400-000002000000}"/>
            </a:ext>
          </a:extLst>
        </xdr:cNvPr>
        <xdr:cNvSpPr txBox="1"/>
      </xdr:nvSpPr>
      <xdr:spPr>
        <a:xfrm>
          <a:off x="27551063" y="6546057"/>
          <a:ext cx="4950619" cy="953466"/>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Implicit allowance</a:t>
          </a:r>
          <a:endParaRPr lang="en-GB" sz="1100"/>
        </a:p>
        <a:p>
          <a:r>
            <a:rPr lang="en-GB" sz="1100">
              <a:solidFill>
                <a:schemeClr val="dk1"/>
              </a:solidFill>
              <a:effectLst/>
              <a:latin typeface="+mn-lt"/>
              <a:ea typeface="+mn-ea"/>
              <a:cs typeface="+mn-cs"/>
            </a:rPr>
            <a:t>Our implicit allowance is what we allow in our metering enhancement assessment. This is based on an industry level unit cost (calculated excluding Thames Water costs) and we have allocated costs to Thames Water based on its forecast numbers of optant and selective meters it will install in the period 2020-25. </a:t>
          </a:r>
          <a:endParaRPr lang="en-GB">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10</xdr:col>
      <xdr:colOff>1075002</xdr:colOff>
      <xdr:row>16</xdr:row>
      <xdr:rowOff>130967</xdr:rowOff>
    </xdr:from>
    <xdr:ext cx="4510483" cy="2331279"/>
    <xdr:sp macro="" textlink="">
      <xdr:nvSpPr>
        <xdr:cNvPr id="3" name="TextBox 2">
          <a:extLst>
            <a:ext uri="{FF2B5EF4-FFF2-40B4-BE49-F238E27FC236}">
              <a16:creationId xmlns:a16="http://schemas.microsoft.com/office/drawing/2014/main" xmlns="" id="{00000000-0008-0000-0400-000002000000}"/>
            </a:ext>
          </a:extLst>
        </xdr:cNvPr>
        <xdr:cNvSpPr txBox="1"/>
      </xdr:nvSpPr>
      <xdr:spPr>
        <a:xfrm>
          <a:off x="23804033" y="5726905"/>
          <a:ext cx="4510483" cy="2331279"/>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Implicit allowance</a:t>
          </a:r>
        </a:p>
        <a:p>
          <a:endParaRPr lang="en-GB" sz="1100"/>
        </a:p>
        <a:p>
          <a:r>
            <a:rPr lang="en-GB" sz="1100"/>
            <a:t>Thames</a:t>
          </a:r>
          <a:r>
            <a:rPr lang="en-GB" sz="1100" baseline="0"/>
            <a:t> Water has an annual average depreciation costs of £4.8m in the sample period which we used in our econometric models. Assuming that the same amount will be included in its allowance for AMP7, less the efficiency challenge we apply in residential retail (26%), we arrive at  £17.7m of implicit allowance. </a:t>
          </a:r>
        </a:p>
        <a:p>
          <a:r>
            <a:rPr lang="en-GB" sz="1100" baseline="0"/>
            <a:t>This is a conservative estimate of the implicit allowance. We think that the implicit allowance could be a lot higher: if we used the average depreciation costs per customer across companies in our sample period and assumed that Thames was allowed that amount per customer in its allowance, subject to the efficiency challenge, then the implicit allowance would be £36m.  </a:t>
          </a:r>
          <a:endParaRPr lang="en-GB" sz="1100"/>
        </a:p>
      </xdr:txBody>
    </xdr:sp>
    <xdr:clientData/>
  </xdr:oneCellAnchor>
  <xdr:oneCellAnchor>
    <xdr:from>
      <xdr:col>3</xdr:col>
      <xdr:colOff>464344</xdr:colOff>
      <xdr:row>16</xdr:row>
      <xdr:rowOff>0</xdr:rowOff>
    </xdr:from>
    <xdr:ext cx="4510483" cy="2331279"/>
    <xdr:sp macro="" textlink="">
      <xdr:nvSpPr>
        <xdr:cNvPr id="4" name="TextBox 3">
          <a:extLst>
            <a:ext uri="{FF2B5EF4-FFF2-40B4-BE49-F238E27FC236}">
              <a16:creationId xmlns="" xmlns:a16="http://schemas.microsoft.com/office/drawing/2014/main" id="{00000000-0008-0000-0400-000002000000}"/>
            </a:ext>
          </a:extLst>
        </xdr:cNvPr>
        <xdr:cNvSpPr txBox="1"/>
      </xdr:nvSpPr>
      <xdr:spPr>
        <a:xfrm>
          <a:off x="3595688" y="6417469"/>
          <a:ext cx="4510483" cy="2331279"/>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Implicit allowance</a:t>
          </a:r>
        </a:p>
        <a:p>
          <a:endParaRPr lang="en-GB" sz="1100"/>
        </a:p>
        <a:p>
          <a:r>
            <a:rPr lang="en-GB" sz="1100">
              <a:solidFill>
                <a:schemeClr val="dk1"/>
              </a:solidFill>
              <a:effectLst/>
              <a:latin typeface="+mn-lt"/>
              <a:ea typeface="+mn-ea"/>
              <a:cs typeface="+mn-cs"/>
            </a:rPr>
            <a:t>Thames</a:t>
          </a:r>
          <a:r>
            <a:rPr lang="en-GB" sz="1100" baseline="0">
              <a:solidFill>
                <a:schemeClr val="dk1"/>
              </a:solidFill>
              <a:effectLst/>
              <a:latin typeface="+mn-lt"/>
              <a:ea typeface="+mn-ea"/>
              <a:cs typeface="+mn-cs"/>
            </a:rPr>
            <a:t> Water has an annual average depreciation costs of £4.6m in the sample period which we used in our econometric models. Assuming that the same amount will be included in its allowance for AMP7, less the efficiency challenge we apply in residential retail (16%), we arrive at  £19.3m of implicit allowance. </a:t>
          </a:r>
          <a:endParaRPr lang="en-GB">
            <a:effectLst/>
          </a:endParaRPr>
        </a:p>
        <a:p>
          <a:r>
            <a:rPr lang="en-GB" sz="1100" baseline="0">
              <a:solidFill>
                <a:schemeClr val="dk1"/>
              </a:solidFill>
              <a:effectLst/>
              <a:latin typeface="+mn-lt"/>
              <a:ea typeface="+mn-ea"/>
              <a:cs typeface="+mn-cs"/>
            </a:rPr>
            <a:t>This is a conservative estimate of the implicit allowance. We think that the implicit allowance could be a lot higher: if we used the average depreciation costs per customer across companies in our sample period and assumed that Thames was allowed that amount per customer in its allowance, subject to the efficiency challenge, then the implicit allowance would be £34m.  </a:t>
          </a:r>
          <a:endParaRPr lang="en-GB">
            <a:effectLst/>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1768078</xdr:colOff>
      <xdr:row>39</xdr:row>
      <xdr:rowOff>184545</xdr:rowOff>
    </xdr:from>
    <xdr:ext cx="2976563" cy="482203"/>
    <xdr:sp macro="" textlink="">
      <xdr:nvSpPr>
        <xdr:cNvPr id="3" name="TextBox 2">
          <a:extLst>
            <a:ext uri="{FF2B5EF4-FFF2-40B4-BE49-F238E27FC236}">
              <a16:creationId xmlns:a16="http://schemas.microsoft.com/office/drawing/2014/main" xmlns="" id="{00000000-0008-0000-0400-000003000000}"/>
            </a:ext>
          </a:extLst>
        </xdr:cNvPr>
        <xdr:cNvSpPr txBox="1"/>
      </xdr:nvSpPr>
      <xdr:spPr>
        <a:xfrm>
          <a:off x="1910953" y="1014769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3</xdr:col>
      <xdr:colOff>180974</xdr:colOff>
      <xdr:row>22</xdr:row>
      <xdr:rowOff>190103</xdr:rowOff>
    </xdr:from>
    <xdr:ext cx="4914901" cy="953466"/>
    <xdr:sp macro="" textlink="">
      <xdr:nvSpPr>
        <xdr:cNvPr id="2" name="TextBox 1">
          <a:extLst>
            <a:ext uri="{FF2B5EF4-FFF2-40B4-BE49-F238E27FC236}">
              <a16:creationId xmlns:a16="http://schemas.microsoft.com/office/drawing/2014/main" xmlns="" id="{00000000-0008-0000-0400-000002000000}"/>
            </a:ext>
          </a:extLst>
        </xdr:cNvPr>
        <xdr:cNvSpPr txBox="1"/>
      </xdr:nvSpPr>
      <xdr:spPr>
        <a:xfrm>
          <a:off x="4173537" y="5976541"/>
          <a:ext cx="4914901" cy="953466"/>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0">
              <a:latin typeface="Franklin Gothic Demi" panose="020B0703020102020204" pitchFamily="34" charset="0"/>
            </a:rPr>
            <a:t>Implicit allowance</a:t>
          </a:r>
        </a:p>
        <a:p>
          <a:r>
            <a:rPr lang="en-GB" sz="1100" b="0"/>
            <a:t>There is no implicit</a:t>
          </a:r>
          <a:r>
            <a:rPr lang="en-GB" sz="1100" b="0" baseline="0"/>
            <a:t> allowance in our models for carrying out work to meet new standards.</a:t>
          </a:r>
          <a:endParaRPr lang="en-GB" sz="1100" b="0"/>
        </a:p>
        <a:p>
          <a:endParaRPr lang="en-GB" sz="1100" b="1"/>
        </a:p>
        <a:p>
          <a:endParaRPr lang="en-GB" sz="1100" b="1"/>
        </a:p>
      </xdr:txBody>
    </xdr:sp>
    <xdr:clientData/>
  </xdr:oneCellAnchor>
  <xdr:oneCellAnchor>
    <xdr:from>
      <xdr:col>1</xdr:col>
      <xdr:colOff>1768078</xdr:colOff>
      <xdr:row>40</xdr:row>
      <xdr:rowOff>184545</xdr:rowOff>
    </xdr:from>
    <xdr:ext cx="2976563" cy="482203"/>
    <xdr:sp macro="" textlink="">
      <xdr:nvSpPr>
        <xdr:cNvPr id="3" name="TextBox 2">
          <a:extLst>
            <a:ext uri="{FF2B5EF4-FFF2-40B4-BE49-F238E27FC236}">
              <a16:creationId xmlns:a16="http://schemas.microsoft.com/office/drawing/2014/main" xmlns="" id="{00000000-0008-0000-0400-000003000000}"/>
            </a:ext>
          </a:extLst>
        </xdr:cNvPr>
        <xdr:cNvSpPr txBox="1"/>
      </xdr:nvSpPr>
      <xdr:spPr>
        <a:xfrm>
          <a:off x="1910953" y="1014769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10</xdr:col>
      <xdr:colOff>341708</xdr:colOff>
      <xdr:row>23</xdr:row>
      <xdr:rowOff>76993</xdr:rowOff>
    </xdr:from>
    <xdr:ext cx="4914901" cy="609013"/>
    <xdr:sp macro="" textlink="">
      <xdr:nvSpPr>
        <xdr:cNvPr id="4" name="TextBox 3">
          <a:extLst>
            <a:ext uri="{FF2B5EF4-FFF2-40B4-BE49-F238E27FC236}">
              <a16:creationId xmlns:a16="http://schemas.microsoft.com/office/drawing/2014/main" xmlns="" id="{00000000-0008-0000-0400-000002000000}"/>
            </a:ext>
          </a:extLst>
        </xdr:cNvPr>
        <xdr:cNvSpPr txBox="1"/>
      </xdr:nvSpPr>
      <xdr:spPr>
        <a:xfrm>
          <a:off x="18534458" y="5857478"/>
          <a:ext cx="4914901" cy="609013"/>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Implicit allowance</a:t>
          </a:r>
        </a:p>
        <a:p>
          <a:r>
            <a:rPr lang="en-GB" sz="1100"/>
            <a:t>The company has netted off £1.8m</a:t>
          </a:r>
          <a:r>
            <a:rPr lang="en-GB" sz="1100" baseline="0"/>
            <a:t> saving in opex from the cost of the claim so there is no implicit allowance. No implicit allowance has been calculated.</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3</xdr:col>
      <xdr:colOff>151572</xdr:colOff>
      <xdr:row>21</xdr:row>
      <xdr:rowOff>80819</xdr:rowOff>
    </xdr:from>
    <xdr:ext cx="9436928" cy="781240"/>
    <xdr:sp macro="" textlink="">
      <xdr:nvSpPr>
        <xdr:cNvPr id="2" name="TextBox 1">
          <a:extLst>
            <a:ext uri="{FF2B5EF4-FFF2-40B4-BE49-F238E27FC236}">
              <a16:creationId xmlns:a16="http://schemas.microsoft.com/office/drawing/2014/main" xmlns="" id="{00000000-0008-0000-0400-000002000000}"/>
            </a:ext>
          </a:extLst>
        </xdr:cNvPr>
        <xdr:cNvSpPr txBox="1"/>
      </xdr:nvSpPr>
      <xdr:spPr>
        <a:xfrm>
          <a:off x="3681776" y="6254210"/>
          <a:ext cx="9436928" cy="78124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Implicit allowance</a:t>
          </a:r>
        </a:p>
        <a:p>
          <a:endParaRPr lang="en-GB" sz="1100" b="1"/>
        </a:p>
        <a:p>
          <a:endParaRPr lang="en-GB" sz="1100" b="1"/>
        </a:p>
        <a:p>
          <a:endParaRPr lang="en-GB" sz="1100" b="1"/>
        </a:p>
      </xdr:txBody>
    </xdr:sp>
    <xdr:clientData/>
  </xdr:oneCellAnchor>
  <xdr:oneCellAnchor>
    <xdr:from>
      <xdr:col>1</xdr:col>
      <xdr:colOff>1768078</xdr:colOff>
      <xdr:row>40</xdr:row>
      <xdr:rowOff>184545</xdr:rowOff>
    </xdr:from>
    <xdr:ext cx="2976563" cy="482203"/>
    <xdr:sp macro="" textlink="">
      <xdr:nvSpPr>
        <xdr:cNvPr id="3" name="TextBox 2">
          <a:extLst>
            <a:ext uri="{FF2B5EF4-FFF2-40B4-BE49-F238E27FC236}">
              <a16:creationId xmlns:a16="http://schemas.microsoft.com/office/drawing/2014/main" xmlns="" id="{00000000-0008-0000-0400-000003000000}"/>
            </a:ext>
          </a:extLst>
        </xdr:cNvPr>
        <xdr:cNvSpPr txBox="1"/>
      </xdr:nvSpPr>
      <xdr:spPr>
        <a:xfrm>
          <a:off x="1910953" y="1014769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10</xdr:col>
      <xdr:colOff>562339</xdr:colOff>
      <xdr:row>17</xdr:row>
      <xdr:rowOff>23812</xdr:rowOff>
    </xdr:from>
    <xdr:ext cx="5110989" cy="3429000"/>
    <xdr:sp macro="" textlink="">
      <xdr:nvSpPr>
        <xdr:cNvPr id="4" name="TextBox 3">
          <a:extLst>
            <a:ext uri="{FF2B5EF4-FFF2-40B4-BE49-F238E27FC236}">
              <a16:creationId xmlns:a16="http://schemas.microsoft.com/office/drawing/2014/main" xmlns="" id="{00000000-0008-0000-0400-000002000000}"/>
            </a:ext>
          </a:extLst>
        </xdr:cNvPr>
        <xdr:cNvSpPr txBox="1"/>
      </xdr:nvSpPr>
      <xdr:spPr>
        <a:xfrm>
          <a:off x="20576745" y="5411391"/>
          <a:ext cx="5110989" cy="342900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GB" sz="1100" b="1"/>
            <a:t>Implicit allowance</a:t>
          </a:r>
        </a:p>
        <a:p>
          <a:r>
            <a:rPr lang="en-GB" sz="1100">
              <a:solidFill>
                <a:schemeClr val="dk1"/>
              </a:solidFill>
              <a:effectLst/>
              <a:latin typeface="+mn-lt"/>
              <a:ea typeface="+mn-ea"/>
              <a:cs typeface="+mn-cs"/>
            </a:rPr>
            <a:t>The implicit</a:t>
          </a:r>
          <a:r>
            <a:rPr lang="en-GB" sz="1100" baseline="0">
              <a:solidFill>
                <a:schemeClr val="dk1"/>
              </a:solidFill>
              <a:effectLst/>
              <a:latin typeface="+mn-lt"/>
              <a:ea typeface="+mn-ea"/>
              <a:cs typeface="+mn-cs"/>
            </a:rPr>
            <a:t> allowance of</a:t>
          </a:r>
          <a:r>
            <a:rPr lang="en-GB" sz="1100">
              <a:solidFill>
                <a:schemeClr val="dk1"/>
              </a:solidFill>
              <a:effectLst/>
              <a:latin typeface="+mn-lt"/>
              <a:ea typeface="+mn-ea"/>
              <a:cs typeface="+mn-cs"/>
            </a:rPr>
            <a:t> £13.595m corresponds to Thames Water's estimate of TMA costs in water,</a:t>
          </a:r>
          <a:r>
            <a:rPr lang="en-GB" sz="1100" baseline="0">
              <a:solidFill>
                <a:schemeClr val="dk1"/>
              </a:solidFill>
              <a:effectLst/>
              <a:latin typeface="+mn-lt"/>
              <a:ea typeface="+mn-ea"/>
              <a:cs typeface="+mn-cs"/>
            </a:rPr>
            <a:t> for which we </a:t>
          </a:r>
          <a:r>
            <a:rPr lang="en-GB" sz="1100">
              <a:solidFill>
                <a:schemeClr val="dk1"/>
              </a:solidFill>
              <a:effectLst/>
              <a:latin typeface="+mn-lt"/>
              <a:ea typeface="+mn-ea"/>
              <a:cs typeface="+mn-cs"/>
            </a:rPr>
            <a:t>make an allowance separately as part of the unmodelled costs.</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In addition to deducting TMA costs, we should also deduct the part of the claim cost accounted for by our econometric models via </a:t>
          </a:r>
          <a:r>
            <a:rPr lang="en-GB" sz="1100" baseline="0">
              <a:solidFill>
                <a:schemeClr val="dk1"/>
              </a:solidFill>
              <a:effectLst/>
              <a:latin typeface="+mn-lt"/>
              <a:ea typeface="+mn-ea"/>
              <a:cs typeface="+mn-cs"/>
            </a:rPr>
            <a:t>density drivers. </a:t>
          </a:r>
          <a:r>
            <a:rPr lang="en-GB" sz="1100">
              <a:solidFill>
                <a:schemeClr val="dk1"/>
              </a:solidFill>
              <a:effectLst/>
              <a:latin typeface="+mn-lt"/>
              <a:ea typeface="+mn-ea"/>
              <a:cs typeface="+mn-cs"/>
            </a:rPr>
            <a:t> Thames</a:t>
          </a:r>
          <a:r>
            <a:rPr lang="en-GB" sz="1100" baseline="0">
              <a:solidFill>
                <a:schemeClr val="dk1"/>
              </a:solidFill>
              <a:effectLst/>
              <a:latin typeface="+mn-lt"/>
              <a:ea typeface="+mn-ea"/>
              <a:cs typeface="+mn-cs"/>
            </a:rPr>
            <a:t> Water'</a:t>
          </a:r>
          <a:r>
            <a:rPr lang="en-GB" sz="1100">
              <a:solidFill>
                <a:schemeClr val="dk1"/>
              </a:solidFill>
              <a:effectLst/>
              <a:latin typeface="+mn-lt"/>
              <a:ea typeface="+mn-ea"/>
              <a:cs typeface="+mn-cs"/>
            </a:rPr>
            <a:t>s implicit allowance estimate </a:t>
          </a:r>
          <a:r>
            <a:rPr lang="en-GB" sz="1100" baseline="0">
              <a:solidFill>
                <a:schemeClr val="dk1"/>
              </a:solidFill>
              <a:effectLst/>
              <a:latin typeface="+mn-lt"/>
              <a:ea typeface="+mn-ea"/>
              <a:cs typeface="+mn-cs"/>
            </a:rPr>
            <a:t>related to density drivers ranges from £7.2m to £26.2m (Source:  TMS.CSD006-WNP-01b-PR19-CA FE Urban productivity.pdf', Table 4-18, p.39). </a:t>
          </a:r>
          <a:r>
            <a:rPr lang="en-GB" sz="1100">
              <a:solidFill>
                <a:schemeClr val="dk1"/>
              </a:solidFill>
              <a:effectLst/>
              <a:latin typeface="+mn-lt"/>
              <a:ea typeface="+mn-ea"/>
              <a:cs typeface="+mn-cs"/>
            </a:rPr>
            <a:t> Our analysis shows that  by adding to the implicit allowance for TMA costs an additional implicit allowance related to density drivers at or above £21.5m </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which is within the company's estimated</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range),  makes the remaining claim immaterial.  </a:t>
          </a:r>
          <a:endParaRPr lang="en-GB"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1768078</xdr:colOff>
      <xdr:row>39</xdr:row>
      <xdr:rowOff>184545</xdr:rowOff>
    </xdr:from>
    <xdr:ext cx="2976563" cy="482203"/>
    <xdr:sp macro="" textlink="">
      <xdr:nvSpPr>
        <xdr:cNvPr id="3" name="TextBox 2">
          <a:extLst>
            <a:ext uri="{FF2B5EF4-FFF2-40B4-BE49-F238E27FC236}">
              <a16:creationId xmlns:a16="http://schemas.microsoft.com/office/drawing/2014/main" xmlns="" id="{00000000-0008-0000-0400-000003000000}"/>
            </a:ext>
          </a:extLst>
        </xdr:cNvPr>
        <xdr:cNvSpPr txBox="1"/>
      </xdr:nvSpPr>
      <xdr:spPr>
        <a:xfrm>
          <a:off x="1910953" y="1014769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1</xdr:col>
      <xdr:colOff>1768078</xdr:colOff>
      <xdr:row>39</xdr:row>
      <xdr:rowOff>184545</xdr:rowOff>
    </xdr:from>
    <xdr:ext cx="2976563" cy="482203"/>
    <xdr:sp macro="" textlink="">
      <xdr:nvSpPr>
        <xdr:cNvPr id="7" name="TextBox 6">
          <a:extLst>
            <a:ext uri="{FF2B5EF4-FFF2-40B4-BE49-F238E27FC236}">
              <a16:creationId xmlns:a16="http://schemas.microsoft.com/office/drawing/2014/main" xmlns="" id="{00000000-0008-0000-0400-000003000000}"/>
            </a:ext>
          </a:extLst>
        </xdr:cNvPr>
        <xdr:cNvSpPr txBox="1"/>
      </xdr:nvSpPr>
      <xdr:spPr>
        <a:xfrm>
          <a:off x="1925241" y="16810433"/>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1</xdr:col>
      <xdr:colOff>1768078</xdr:colOff>
      <xdr:row>39</xdr:row>
      <xdr:rowOff>184545</xdr:rowOff>
    </xdr:from>
    <xdr:ext cx="2976563" cy="482203"/>
    <xdr:sp macro="" textlink="">
      <xdr:nvSpPr>
        <xdr:cNvPr id="9" name="TextBox 8">
          <a:extLst>
            <a:ext uri="{FF2B5EF4-FFF2-40B4-BE49-F238E27FC236}">
              <a16:creationId xmlns:a16="http://schemas.microsoft.com/office/drawing/2014/main" xmlns="" id="{00000000-0008-0000-0400-000003000000}"/>
            </a:ext>
          </a:extLst>
        </xdr:cNvPr>
        <xdr:cNvSpPr txBox="1"/>
      </xdr:nvSpPr>
      <xdr:spPr>
        <a:xfrm>
          <a:off x="1925241" y="2220634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3</xdr:col>
      <xdr:colOff>416717</xdr:colOff>
      <xdr:row>21</xdr:row>
      <xdr:rowOff>168008</xdr:rowOff>
    </xdr:from>
    <xdr:ext cx="5476876" cy="781240"/>
    <xdr:sp macro="" textlink="">
      <xdr:nvSpPr>
        <xdr:cNvPr id="11" name="TextBox 10">
          <a:extLst>
            <a:ext uri="{FF2B5EF4-FFF2-40B4-BE49-F238E27FC236}">
              <a16:creationId xmlns:a16="http://schemas.microsoft.com/office/drawing/2014/main" xmlns="" id="{00000000-0008-0000-0400-000002000000}"/>
            </a:ext>
          </a:extLst>
        </xdr:cNvPr>
        <xdr:cNvSpPr txBox="1"/>
      </xdr:nvSpPr>
      <xdr:spPr>
        <a:xfrm>
          <a:off x="4131467" y="6811696"/>
          <a:ext cx="5476876" cy="78124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solidFill>
                <a:schemeClr val="dk1"/>
              </a:solidFill>
              <a:effectLst/>
              <a:latin typeface="+mn-lt"/>
              <a:ea typeface="+mn-ea"/>
              <a:cs typeface="+mn-cs"/>
            </a:rPr>
            <a:t>Implicit allowance</a:t>
          </a:r>
        </a:p>
        <a:p>
          <a:endParaRPr lang="en-GB" sz="1100" b="1">
            <a:solidFill>
              <a:schemeClr val="dk1"/>
            </a:solidFill>
            <a:effectLst/>
            <a:latin typeface="+mn-lt"/>
            <a:ea typeface="+mn-ea"/>
            <a:cs typeface="+mn-cs"/>
          </a:endParaRPr>
        </a:p>
        <a:p>
          <a:r>
            <a:rPr lang="en-GB">
              <a:effectLst/>
            </a:rPr>
            <a:t>We have not calculated</a:t>
          </a:r>
          <a:r>
            <a:rPr lang="en-GB" baseline="0">
              <a:effectLst/>
            </a:rPr>
            <a:t> an implicit allowance as TMS has not provided sufficient evidence to prove there is a need for an adjustment.</a:t>
          </a:r>
          <a:endParaRPr lang="en-GB">
            <a:effectLst/>
          </a:endParaRPr>
        </a:p>
      </xdr:txBody>
    </xdr:sp>
    <xdr:clientData/>
  </xdr:oneCellAnchor>
  <xdr:oneCellAnchor>
    <xdr:from>
      <xdr:col>1</xdr:col>
      <xdr:colOff>1768078</xdr:colOff>
      <xdr:row>39</xdr:row>
      <xdr:rowOff>184545</xdr:rowOff>
    </xdr:from>
    <xdr:ext cx="2976563" cy="482203"/>
    <xdr:sp macro="" textlink="">
      <xdr:nvSpPr>
        <xdr:cNvPr id="12" name="TextBox 11">
          <a:extLst>
            <a:ext uri="{FF2B5EF4-FFF2-40B4-BE49-F238E27FC236}">
              <a16:creationId xmlns:a16="http://schemas.microsoft.com/office/drawing/2014/main" xmlns="" id="{00000000-0008-0000-0400-000003000000}"/>
            </a:ext>
          </a:extLst>
        </xdr:cNvPr>
        <xdr:cNvSpPr txBox="1"/>
      </xdr:nvSpPr>
      <xdr:spPr>
        <a:xfrm>
          <a:off x="1925241" y="2220634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10</xdr:col>
      <xdr:colOff>194122</xdr:colOff>
      <xdr:row>19</xdr:row>
      <xdr:rowOff>47911</xdr:rowOff>
    </xdr:from>
    <xdr:ext cx="5476876" cy="1470146"/>
    <xdr:sp macro="" textlink="">
      <xdr:nvSpPr>
        <xdr:cNvPr id="8" name="TextBox 7">
          <a:extLst>
            <a:ext uri="{FF2B5EF4-FFF2-40B4-BE49-F238E27FC236}">
              <a16:creationId xmlns:a16="http://schemas.microsoft.com/office/drawing/2014/main" xmlns="" id="{00000000-0008-0000-0400-000002000000}"/>
            </a:ext>
          </a:extLst>
        </xdr:cNvPr>
        <xdr:cNvSpPr txBox="1"/>
      </xdr:nvSpPr>
      <xdr:spPr>
        <a:xfrm>
          <a:off x="18276093" y="6327164"/>
          <a:ext cx="5476876" cy="1470146"/>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solidFill>
                <a:schemeClr val="dk1"/>
              </a:solidFill>
              <a:effectLst/>
              <a:latin typeface="+mn-lt"/>
              <a:ea typeface="+mn-ea"/>
              <a:cs typeface="+mn-cs"/>
            </a:rPr>
            <a:t>Implicit allowance</a:t>
          </a:r>
          <a:endParaRPr lang="en-GB">
            <a:effectLst/>
          </a:endParaRPr>
        </a:p>
        <a:p>
          <a:r>
            <a:rPr lang="en-GB" sz="1100">
              <a:solidFill>
                <a:schemeClr val="dk1"/>
              </a:solidFill>
              <a:effectLst/>
              <a:latin typeface="+mn-lt"/>
              <a:ea typeface="+mn-ea"/>
              <a:cs typeface="+mn-cs"/>
            </a:rPr>
            <a:t>We have not quantified an implicit allowance</a:t>
          </a:r>
          <a:r>
            <a:rPr lang="en-GB" sz="1100" baseline="0">
              <a:solidFill>
                <a:schemeClr val="dk1"/>
              </a:solidFill>
              <a:effectLst/>
              <a:latin typeface="+mn-lt"/>
              <a:ea typeface="+mn-ea"/>
              <a:cs typeface="+mn-cs"/>
            </a:rPr>
            <a:t> for the claim as it fails the 'need for adjustment'. </a:t>
          </a:r>
          <a:r>
            <a:rPr lang="en-GB" sz="1100" b="0" i="0" u="none" strike="noStrike" baseline="0">
              <a:solidFill>
                <a:schemeClr val="dk1"/>
              </a:solidFill>
              <a:effectLst/>
              <a:latin typeface="+mn-lt"/>
              <a:ea typeface="+mn-ea"/>
              <a:cs typeface="+mn-cs"/>
            </a:rPr>
            <a:t>O</a:t>
          </a:r>
          <a:r>
            <a:rPr lang="en-GB" sz="1100" b="0" i="0" u="none" strike="noStrike">
              <a:solidFill>
                <a:schemeClr val="dk1"/>
              </a:solidFill>
              <a:effectLst/>
              <a:latin typeface="+mn-lt"/>
              <a:ea typeface="+mn-ea"/>
              <a:cs typeface="+mn-cs"/>
            </a:rPr>
            <a:t>ur assessment response describes why we consider that</a:t>
          </a:r>
          <a:r>
            <a:rPr lang="en-GB" sz="1100" b="0" i="0" u="none" strike="noStrike" baseline="0">
              <a:solidFill>
                <a:schemeClr val="dk1"/>
              </a:solidFill>
              <a:effectLst/>
              <a:latin typeface="+mn-lt"/>
              <a:ea typeface="+mn-ea"/>
              <a:cs typeface="+mn-cs"/>
            </a:rPr>
            <a:t> there is no need for adjustment. </a:t>
          </a:r>
        </a:p>
        <a:p>
          <a:r>
            <a:rPr lang="en-GB" sz="1100">
              <a:solidFill>
                <a:schemeClr val="dk1"/>
              </a:solidFill>
              <a:effectLst/>
              <a:latin typeface="+mn-lt"/>
              <a:ea typeface="+mn-ea"/>
              <a:cs typeface="+mn-cs"/>
            </a:rPr>
            <a:t>There</a:t>
          </a:r>
          <a:r>
            <a:rPr lang="en-GB" sz="1100" baseline="0">
              <a:solidFill>
                <a:schemeClr val="dk1"/>
              </a:solidFill>
              <a:effectLst/>
              <a:latin typeface="+mn-lt"/>
              <a:ea typeface="+mn-ea"/>
              <a:cs typeface="+mn-cs"/>
            </a:rPr>
            <a:t> is an implicit allowance through density, which is a strong proxy for traffic volumes. Age and the number of connections are also likely to be correlated. The implicit allowance calculated by Thames Water is not applicable anymore since our model specification has changed since Thames Water's submission. </a:t>
          </a:r>
          <a:endParaRPr lang="en-GB">
            <a:effectLst/>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3</xdr:col>
      <xdr:colOff>1051721</xdr:colOff>
      <xdr:row>16</xdr:row>
      <xdr:rowOff>115997</xdr:rowOff>
    </xdr:from>
    <xdr:ext cx="8634014" cy="2408127"/>
    <xdr:sp macro="" textlink="">
      <xdr:nvSpPr>
        <xdr:cNvPr id="2" name="TextBox 1">
          <a:extLst>
            <a:ext uri="{FF2B5EF4-FFF2-40B4-BE49-F238E27FC236}">
              <a16:creationId xmlns:a16="http://schemas.microsoft.com/office/drawing/2014/main" xmlns="" id="{00000000-0008-0000-0400-000002000000}"/>
            </a:ext>
          </a:extLst>
        </xdr:cNvPr>
        <xdr:cNvSpPr txBox="1"/>
      </xdr:nvSpPr>
      <xdr:spPr>
        <a:xfrm>
          <a:off x="5736831" y="5313076"/>
          <a:ext cx="8634014" cy="2408127"/>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GB" sz="1050" b="1">
              <a:solidFill>
                <a:schemeClr val="dk1"/>
              </a:solidFill>
              <a:effectLst/>
              <a:latin typeface="+mn-lt"/>
              <a:ea typeface="+mn-ea"/>
              <a:cs typeface="+mn-cs"/>
            </a:rPr>
            <a:t>Implicit allowance</a:t>
          </a:r>
          <a:endParaRPr lang="en-GB" sz="1050">
            <a:effectLst/>
          </a:endParaRPr>
        </a:p>
      </xdr:txBody>
    </xdr:sp>
    <xdr:clientData/>
  </xdr:oneCellAnchor>
  <xdr:oneCellAnchor>
    <xdr:from>
      <xdr:col>10</xdr:col>
      <xdr:colOff>15876</xdr:colOff>
      <xdr:row>18</xdr:row>
      <xdr:rowOff>50513</xdr:rowOff>
    </xdr:from>
    <xdr:ext cx="7038577" cy="2330737"/>
    <xdr:sp macro="" textlink="">
      <xdr:nvSpPr>
        <xdr:cNvPr id="3" name="TextBox 2">
          <a:extLst>
            <a:ext uri="{FF2B5EF4-FFF2-40B4-BE49-F238E27FC236}">
              <a16:creationId xmlns:a16="http://schemas.microsoft.com/office/drawing/2014/main" xmlns="" id="{00000000-0008-0000-0400-000002000000}"/>
            </a:ext>
          </a:extLst>
        </xdr:cNvPr>
        <xdr:cNvSpPr txBox="1"/>
      </xdr:nvSpPr>
      <xdr:spPr>
        <a:xfrm>
          <a:off x="20447001" y="5277357"/>
          <a:ext cx="7038577" cy="2330737"/>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GB" sz="1050" b="1">
              <a:solidFill>
                <a:schemeClr val="dk1"/>
              </a:solidFill>
              <a:effectLst/>
              <a:latin typeface="+mn-lt"/>
              <a:ea typeface="+mn-ea"/>
              <a:cs typeface="+mn-cs"/>
            </a:rPr>
            <a:t>Implicit allowance</a:t>
          </a:r>
          <a:endParaRPr lang="en-GB" sz="1050">
            <a:effectLst/>
          </a:endParaRPr>
        </a:p>
        <a:p>
          <a:r>
            <a:rPr lang="en-GB" sz="1050">
              <a:solidFill>
                <a:schemeClr val="dk1"/>
              </a:solidFill>
              <a:effectLst/>
              <a:latin typeface="+mn-lt"/>
              <a:ea typeface="+mn-ea"/>
              <a:cs typeface="+mn-cs"/>
            </a:rPr>
            <a:t>The implicit</a:t>
          </a:r>
          <a:r>
            <a:rPr lang="en-GB" sz="1050" baseline="0">
              <a:solidFill>
                <a:schemeClr val="dk1"/>
              </a:solidFill>
              <a:effectLst/>
              <a:latin typeface="+mn-lt"/>
              <a:ea typeface="+mn-ea"/>
              <a:cs typeface="+mn-cs"/>
            </a:rPr>
            <a:t> allowance of</a:t>
          </a:r>
          <a:r>
            <a:rPr lang="en-GB" sz="1050">
              <a:solidFill>
                <a:schemeClr val="dk1"/>
              </a:solidFill>
              <a:effectLst/>
              <a:latin typeface="+mn-lt"/>
              <a:ea typeface="+mn-ea"/>
              <a:cs typeface="+mn-cs"/>
            </a:rPr>
            <a:t> £4.51m corresponds to the</a:t>
          </a:r>
          <a:r>
            <a:rPr lang="en-GB" sz="1050" baseline="0">
              <a:solidFill>
                <a:schemeClr val="dk1"/>
              </a:solidFill>
              <a:effectLst/>
              <a:latin typeface="+mn-lt"/>
              <a:ea typeface="+mn-ea"/>
              <a:cs typeface="+mn-cs"/>
            </a:rPr>
            <a:t> company'</a:t>
          </a:r>
          <a:r>
            <a:rPr lang="en-GB" sz="1050">
              <a:solidFill>
                <a:schemeClr val="dk1"/>
              </a:solidFill>
              <a:effectLst/>
              <a:latin typeface="+mn-lt"/>
              <a:ea typeface="+mn-ea"/>
              <a:cs typeface="+mn-cs"/>
            </a:rPr>
            <a:t>s estimate of TMA costs in wastewater,</a:t>
          </a:r>
          <a:r>
            <a:rPr lang="en-GB" sz="1050" baseline="0">
              <a:solidFill>
                <a:schemeClr val="dk1"/>
              </a:solidFill>
              <a:effectLst/>
              <a:latin typeface="+mn-lt"/>
              <a:ea typeface="+mn-ea"/>
              <a:cs typeface="+mn-cs"/>
            </a:rPr>
            <a:t> for which we </a:t>
          </a:r>
          <a:r>
            <a:rPr lang="en-GB" sz="1050">
              <a:solidFill>
                <a:schemeClr val="dk1"/>
              </a:solidFill>
              <a:effectLst/>
              <a:latin typeface="+mn-lt"/>
              <a:ea typeface="+mn-ea"/>
              <a:cs typeface="+mn-cs"/>
            </a:rPr>
            <a:t>make an allowance separately as part of the unmodelled costs. The claim fails materiality after deducting the</a:t>
          </a:r>
          <a:r>
            <a:rPr lang="en-GB" sz="1050" baseline="0">
              <a:solidFill>
                <a:schemeClr val="dk1"/>
              </a:solidFill>
              <a:effectLst/>
              <a:latin typeface="+mn-lt"/>
              <a:ea typeface="+mn-ea"/>
              <a:cs typeface="+mn-cs"/>
            </a:rPr>
            <a:t> TMA costs from the cost of the claim.</a:t>
          </a:r>
          <a:r>
            <a:rPr lang="en-GB" sz="1050">
              <a:solidFill>
                <a:schemeClr val="dk1"/>
              </a:solidFill>
              <a:effectLst/>
              <a:latin typeface="+mn-lt"/>
              <a:ea typeface="+mn-ea"/>
              <a:cs typeface="+mn-cs"/>
            </a:rPr>
            <a:t>  </a:t>
          </a:r>
          <a:endParaRPr lang="en-GB" sz="105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GB" sz="1050">
              <a:solidFill>
                <a:schemeClr val="dk1"/>
              </a:solidFill>
              <a:effectLst/>
              <a:latin typeface="+mn-lt"/>
              <a:ea typeface="+mn-ea"/>
              <a:cs typeface="+mn-cs"/>
            </a:rPr>
            <a:t>In addition to deducting TMA costs, we should also deduct the part of the claim cost accounted for by our econometric models via </a:t>
          </a:r>
          <a:r>
            <a:rPr lang="en-GB" sz="1050" baseline="0">
              <a:solidFill>
                <a:schemeClr val="dk1"/>
              </a:solidFill>
              <a:effectLst/>
              <a:latin typeface="+mn-lt"/>
              <a:ea typeface="+mn-ea"/>
              <a:cs typeface="+mn-cs"/>
            </a:rPr>
            <a:t>density drivers. We did not find it necessary to deduct this cost at this point because the claim already fails materiality after deducting the TMA costs.  It's</a:t>
          </a:r>
          <a:r>
            <a:rPr lang="en-GB" sz="1050">
              <a:solidFill>
                <a:schemeClr val="dk1"/>
              </a:solidFill>
              <a:effectLst/>
              <a:latin typeface="+mn-lt"/>
              <a:ea typeface="+mn-ea"/>
              <a:cs typeface="+mn-cs"/>
            </a:rPr>
            <a:t> implicit allowance estimate </a:t>
          </a:r>
          <a:r>
            <a:rPr lang="en-GB" sz="1050" baseline="0">
              <a:solidFill>
                <a:schemeClr val="dk1"/>
              </a:solidFill>
              <a:effectLst/>
              <a:latin typeface="+mn-lt"/>
              <a:ea typeface="+mn-ea"/>
              <a:cs typeface="+mn-cs"/>
            </a:rPr>
            <a:t>related to density drivers in wastewater ranges from £4.6m to £7.3m (Source: 'TMS.CSD006-SNP-01b-PR19-CA FE Urban productivity.pdf', Table 4-18, p.37). We did not find it necessary to deduct this cost at this point because the claim already fails materiality after deducting the TMA costs.</a:t>
          </a:r>
          <a:endParaRPr lang="en-GB" sz="1050">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FWSHARE/PR14/Cost%20assessment/Menus/Analysis/Menu%20assessment/PR14%20menu%20assessmen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OFWSHARE/PR19%20Modelling/Live%20models/Cost%20Assessment/Cost%20claims/Copy%20of%20FM_CAC_TMS_suspense%20mode%20sav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 Panel"/>
      <sheetName val="Scenarios"/>
      <sheetName val="Menu impact --&gt;"/>
      <sheetName val="CLEAR_SHEET"/>
      <sheetName val="Menu impact"/>
      <sheetName val="Inputs --&gt;"/>
      <sheetName val="F_Inputs"/>
      <sheetName val="F_Inputs_Clean"/>
      <sheetName val="Menu design"/>
      <sheetName val="Other_Inputs"/>
      <sheetName val="Sheet1"/>
      <sheetName val="Interface"/>
      <sheetName val="Summary"/>
      <sheetName val="Reference lists"/>
    </sheetNames>
    <sheetDataSet>
      <sheetData sheetId="0"/>
      <sheetData sheetId="1">
        <row r="13">
          <cell r="H13">
            <v>1</v>
          </cell>
        </row>
        <row r="16">
          <cell r="H16">
            <v>1</v>
          </cell>
        </row>
        <row r="18">
          <cell r="H18">
            <v>100</v>
          </cell>
        </row>
        <row r="20">
          <cell r="H20">
            <v>0</v>
          </cell>
        </row>
        <row r="22">
          <cell r="H22">
            <v>1</v>
          </cell>
        </row>
        <row r="26">
          <cell r="H26">
            <v>1</v>
          </cell>
        </row>
        <row r="42">
          <cell r="H42">
            <v>3.85E-2</v>
          </cell>
        </row>
        <row r="44">
          <cell r="H44">
            <v>0.625</v>
          </cell>
        </row>
        <row r="46">
          <cell r="H46">
            <v>0.2</v>
          </cell>
        </row>
      </sheetData>
      <sheetData sheetId="2">
        <row r="3">
          <cell r="E3" t="str">
            <v>Base case, Company bid and actuals = Company PR14 plans, no baseline adjustment</v>
          </cell>
          <cell r="F3" t="str">
            <v>Base case, Company bid and actuals = Company PR14 plans, baseline adjusted below 100 to bid</v>
          </cell>
          <cell r="G3" t="str">
            <v>Base case, Company bid and actuals = Company PR14 plans, baseline adjusted below 95 to 5% above bid</v>
          </cell>
          <cell r="H3" t="str">
            <v>Base case, Company bid and actuals = Company PR14 plans, baseline adjusted below 90 to 10% above bid</v>
          </cell>
          <cell r="I3" t="str">
            <v>Spare</v>
          </cell>
          <cell r="J3" t="str">
            <v>Spare</v>
          </cell>
        </row>
      </sheetData>
      <sheetData sheetId="3"/>
      <sheetData sheetId="4"/>
      <sheetData sheetId="5"/>
      <sheetData sheetId="6"/>
      <sheetData sheetId="7"/>
      <sheetData sheetId="8">
        <row r="7">
          <cell r="C7" t="str">
            <v>ANH</v>
          </cell>
          <cell r="D7" t="str">
            <v>W1ZZZ004</v>
          </cell>
        </row>
        <row r="8">
          <cell r="C8" t="str">
            <v>ANH</v>
          </cell>
          <cell r="D8" t="str">
            <v>W9010</v>
          </cell>
        </row>
        <row r="9">
          <cell r="C9" t="str">
            <v>ANH</v>
          </cell>
          <cell r="D9" t="str">
            <v>S1ZZZ004</v>
          </cell>
        </row>
        <row r="10">
          <cell r="C10" t="str">
            <v>ANH</v>
          </cell>
          <cell r="D10" t="str">
            <v>S9010</v>
          </cell>
        </row>
        <row r="11">
          <cell r="C11" t="str">
            <v>ANH</v>
          </cell>
          <cell r="D11" t="str">
            <v>BN1172</v>
          </cell>
        </row>
        <row r="12">
          <cell r="C12" t="str">
            <v>ANH</v>
          </cell>
          <cell r="D12" t="str">
            <v>BN1174</v>
          </cell>
        </row>
        <row r="13">
          <cell r="C13" t="str">
            <v>ANH</v>
          </cell>
          <cell r="D13" t="str">
            <v>BN1176</v>
          </cell>
        </row>
        <row r="14">
          <cell r="C14" t="str">
            <v>ANH</v>
          </cell>
          <cell r="D14" t="str">
            <v>A2004</v>
          </cell>
        </row>
        <row r="15">
          <cell r="C15" t="str">
            <v>ANH</v>
          </cell>
          <cell r="D15" t="str">
            <v>A2005</v>
          </cell>
        </row>
        <row r="16">
          <cell r="C16" t="str">
            <v>ANH</v>
          </cell>
          <cell r="D16" t="str">
            <v>C00007_W011</v>
          </cell>
        </row>
        <row r="17">
          <cell r="C17" t="str">
            <v>ANH</v>
          </cell>
          <cell r="D17" t="str">
            <v>C00008_S011</v>
          </cell>
        </row>
        <row r="18">
          <cell r="C18" t="str">
            <v>ANH</v>
          </cell>
          <cell r="D18" t="str">
            <v>W10004</v>
          </cell>
        </row>
        <row r="19">
          <cell r="C19" t="str">
            <v>ANH</v>
          </cell>
          <cell r="D19" t="str">
            <v>S10004</v>
          </cell>
        </row>
        <row r="20">
          <cell r="C20" t="str">
            <v>ANH</v>
          </cell>
          <cell r="D20" t="str">
            <v>W10001</v>
          </cell>
        </row>
        <row r="21">
          <cell r="C21" t="str">
            <v>ANH</v>
          </cell>
          <cell r="D21" t="str">
            <v>S10001</v>
          </cell>
        </row>
        <row r="22">
          <cell r="C22" t="str">
            <v>ANH</v>
          </cell>
          <cell r="D22" t="str">
            <v>A1013</v>
          </cell>
        </row>
        <row r="23">
          <cell r="C23" t="str">
            <v>ANH</v>
          </cell>
          <cell r="D23" t="str">
            <v>A1014</v>
          </cell>
        </row>
        <row r="24">
          <cell r="C24" t="str">
            <v>ANH</v>
          </cell>
          <cell r="D24" t="str">
            <v>A1005</v>
          </cell>
        </row>
        <row r="25">
          <cell r="C25" t="str">
            <v>ANH</v>
          </cell>
          <cell r="D25" t="str">
            <v>A1007</v>
          </cell>
        </row>
        <row r="26">
          <cell r="C26" t="str">
            <v>NES</v>
          </cell>
          <cell r="D26" t="str">
            <v>W1ZZZ004</v>
          </cell>
        </row>
        <row r="27">
          <cell r="C27" t="str">
            <v>NES</v>
          </cell>
          <cell r="D27" t="str">
            <v>W9010</v>
          </cell>
        </row>
        <row r="28">
          <cell r="C28" t="str">
            <v>NES</v>
          </cell>
          <cell r="D28" t="str">
            <v>S1ZZZ004</v>
          </cell>
        </row>
        <row r="29">
          <cell r="C29" t="str">
            <v>NES</v>
          </cell>
          <cell r="D29" t="str">
            <v>S9010</v>
          </cell>
        </row>
        <row r="30">
          <cell r="C30" t="str">
            <v>NES</v>
          </cell>
          <cell r="D30" t="str">
            <v>BN1172</v>
          </cell>
        </row>
        <row r="31">
          <cell r="C31" t="str">
            <v>NES</v>
          </cell>
          <cell r="D31" t="str">
            <v>BN1174</v>
          </cell>
        </row>
        <row r="32">
          <cell r="C32" t="str">
            <v>NES</v>
          </cell>
          <cell r="D32" t="str">
            <v>BN1176</v>
          </cell>
        </row>
        <row r="33">
          <cell r="C33" t="str">
            <v>NES</v>
          </cell>
          <cell r="D33" t="str">
            <v>A2004</v>
          </cell>
        </row>
        <row r="34">
          <cell r="C34" t="str">
            <v>NES</v>
          </cell>
          <cell r="D34" t="str">
            <v>A2005</v>
          </cell>
        </row>
        <row r="35">
          <cell r="C35" t="str">
            <v>NES</v>
          </cell>
          <cell r="D35" t="str">
            <v>C00007_W011</v>
          </cell>
        </row>
        <row r="36">
          <cell r="C36" t="str">
            <v>NES</v>
          </cell>
          <cell r="D36" t="str">
            <v>C00008_S011</v>
          </cell>
        </row>
        <row r="37">
          <cell r="C37" t="str">
            <v>NES</v>
          </cell>
          <cell r="D37" t="str">
            <v>W10004</v>
          </cell>
        </row>
        <row r="38">
          <cell r="C38" t="str">
            <v>NES</v>
          </cell>
          <cell r="D38" t="str">
            <v>S10004</v>
          </cell>
        </row>
        <row r="39">
          <cell r="C39" t="str">
            <v>NES</v>
          </cell>
          <cell r="D39" t="str">
            <v>W10001</v>
          </cell>
        </row>
        <row r="40">
          <cell r="C40" t="str">
            <v>NES</v>
          </cell>
          <cell r="D40" t="str">
            <v>S10001</v>
          </cell>
        </row>
        <row r="41">
          <cell r="C41" t="str">
            <v>NES</v>
          </cell>
          <cell r="D41" t="str">
            <v>A1013</v>
          </cell>
        </row>
        <row r="42">
          <cell r="C42" t="str">
            <v>NES</v>
          </cell>
          <cell r="D42" t="str">
            <v>A1014</v>
          </cell>
        </row>
        <row r="43">
          <cell r="C43" t="str">
            <v>NES</v>
          </cell>
          <cell r="D43" t="str">
            <v>A1005</v>
          </cell>
        </row>
        <row r="44">
          <cell r="C44" t="str">
            <v>NES</v>
          </cell>
          <cell r="D44" t="str">
            <v>A1007</v>
          </cell>
        </row>
        <row r="45">
          <cell r="C45" t="str">
            <v>NWT</v>
          </cell>
          <cell r="D45" t="str">
            <v>W1ZZZ004</v>
          </cell>
        </row>
        <row r="46">
          <cell r="C46" t="str">
            <v>NWT</v>
          </cell>
          <cell r="D46" t="str">
            <v>W9010</v>
          </cell>
        </row>
        <row r="47">
          <cell r="C47" t="str">
            <v>NWT</v>
          </cell>
          <cell r="D47" t="str">
            <v>S1ZZZ004</v>
          </cell>
        </row>
        <row r="48">
          <cell r="C48" t="str">
            <v>NWT</v>
          </cell>
          <cell r="D48" t="str">
            <v>S9010</v>
          </cell>
        </row>
        <row r="49">
          <cell r="C49" t="str">
            <v>NWT</v>
          </cell>
          <cell r="D49" t="str">
            <v>BN1172</v>
          </cell>
        </row>
        <row r="50">
          <cell r="C50" t="str">
            <v>NWT</v>
          </cell>
          <cell r="D50" t="str">
            <v>BN1174</v>
          </cell>
        </row>
        <row r="51">
          <cell r="C51" t="str">
            <v>NWT</v>
          </cell>
          <cell r="D51" t="str">
            <v>BN1176</v>
          </cell>
        </row>
        <row r="52">
          <cell r="C52" t="str">
            <v>NWT</v>
          </cell>
          <cell r="D52" t="str">
            <v>A2004</v>
          </cell>
        </row>
        <row r="53">
          <cell r="C53" t="str">
            <v>NWT</v>
          </cell>
          <cell r="D53" t="str">
            <v>A2005</v>
          </cell>
        </row>
        <row r="54">
          <cell r="C54" t="str">
            <v>NWT</v>
          </cell>
          <cell r="D54" t="str">
            <v>C00007_W011</v>
          </cell>
        </row>
        <row r="55">
          <cell r="C55" t="str">
            <v>NWT</v>
          </cell>
          <cell r="D55" t="str">
            <v>C00008_S011</v>
          </cell>
        </row>
        <row r="56">
          <cell r="C56" t="str">
            <v>NWT</v>
          </cell>
          <cell r="D56" t="str">
            <v>W10004</v>
          </cell>
        </row>
        <row r="57">
          <cell r="C57" t="str">
            <v>NWT</v>
          </cell>
          <cell r="D57" t="str">
            <v>S10004</v>
          </cell>
        </row>
        <row r="58">
          <cell r="C58" t="str">
            <v>NWT</v>
          </cell>
          <cell r="D58" t="str">
            <v>W10001</v>
          </cell>
        </row>
        <row r="59">
          <cell r="C59" t="str">
            <v>NWT</v>
          </cell>
          <cell r="D59" t="str">
            <v>S10001</v>
          </cell>
        </row>
        <row r="60">
          <cell r="C60" t="str">
            <v>NWT</v>
          </cell>
          <cell r="D60" t="str">
            <v>A1013</v>
          </cell>
        </row>
        <row r="61">
          <cell r="C61" t="str">
            <v>NWT</v>
          </cell>
          <cell r="D61" t="str">
            <v>A1014</v>
          </cell>
        </row>
        <row r="62">
          <cell r="C62" t="str">
            <v>NWT</v>
          </cell>
          <cell r="D62" t="str">
            <v>A1005</v>
          </cell>
        </row>
        <row r="63">
          <cell r="C63" t="str">
            <v>NWT</v>
          </cell>
          <cell r="D63" t="str">
            <v>A1007</v>
          </cell>
        </row>
        <row r="64">
          <cell r="C64" t="str">
            <v>SRN</v>
          </cell>
          <cell r="D64" t="str">
            <v>W1ZZZ004</v>
          </cell>
        </row>
        <row r="65">
          <cell r="C65" t="str">
            <v>SRN</v>
          </cell>
          <cell r="D65" t="str">
            <v>W9010</v>
          </cell>
        </row>
        <row r="66">
          <cell r="C66" t="str">
            <v>SRN</v>
          </cell>
          <cell r="D66" t="str">
            <v>S1ZZZ004</v>
          </cell>
        </row>
        <row r="67">
          <cell r="C67" t="str">
            <v>SRN</v>
          </cell>
          <cell r="D67" t="str">
            <v>S9010</v>
          </cell>
        </row>
        <row r="68">
          <cell r="C68" t="str">
            <v>SRN</v>
          </cell>
          <cell r="D68" t="str">
            <v>BN1172</v>
          </cell>
        </row>
        <row r="69">
          <cell r="C69" t="str">
            <v>SRN</v>
          </cell>
          <cell r="D69" t="str">
            <v>BN1174</v>
          </cell>
        </row>
        <row r="70">
          <cell r="C70" t="str">
            <v>SRN</v>
          </cell>
          <cell r="D70" t="str">
            <v>BN1176</v>
          </cell>
        </row>
        <row r="71">
          <cell r="C71" t="str">
            <v>SRN</v>
          </cell>
          <cell r="D71" t="str">
            <v>A2004</v>
          </cell>
        </row>
        <row r="72">
          <cell r="C72" t="str">
            <v>SRN</v>
          </cell>
          <cell r="D72" t="str">
            <v>A2005</v>
          </cell>
        </row>
        <row r="73">
          <cell r="C73" t="str">
            <v>SRN</v>
          </cell>
          <cell r="D73" t="str">
            <v>C00007_W011</v>
          </cell>
        </row>
        <row r="74">
          <cell r="C74" t="str">
            <v>SRN</v>
          </cell>
          <cell r="D74" t="str">
            <v>C00008_S011</v>
          </cell>
        </row>
        <row r="75">
          <cell r="C75" t="str">
            <v>SRN</v>
          </cell>
          <cell r="D75" t="str">
            <v>W10004</v>
          </cell>
        </row>
        <row r="76">
          <cell r="C76" t="str">
            <v>SRN</v>
          </cell>
          <cell r="D76" t="str">
            <v>S10004</v>
          </cell>
        </row>
        <row r="77">
          <cell r="C77" t="str">
            <v>SRN</v>
          </cell>
          <cell r="D77" t="str">
            <v>W10001</v>
          </cell>
        </row>
        <row r="78">
          <cell r="C78" t="str">
            <v>SRN</v>
          </cell>
          <cell r="D78" t="str">
            <v>S10001</v>
          </cell>
        </row>
        <row r="79">
          <cell r="C79" t="str">
            <v>SRN</v>
          </cell>
          <cell r="D79" t="str">
            <v>A1013</v>
          </cell>
        </row>
        <row r="80">
          <cell r="C80" t="str">
            <v>SRN</v>
          </cell>
          <cell r="D80" t="str">
            <v>A1014</v>
          </cell>
        </row>
        <row r="81">
          <cell r="C81" t="str">
            <v>SRN</v>
          </cell>
          <cell r="D81" t="str">
            <v>A1005</v>
          </cell>
        </row>
        <row r="82">
          <cell r="C82" t="str">
            <v>SRN</v>
          </cell>
          <cell r="D82" t="str">
            <v>A1007</v>
          </cell>
        </row>
        <row r="83">
          <cell r="C83" t="str">
            <v>SVT</v>
          </cell>
          <cell r="D83" t="str">
            <v>W1ZZZ004</v>
          </cell>
        </row>
        <row r="84">
          <cell r="C84" t="str">
            <v>SVT</v>
          </cell>
          <cell r="D84" t="str">
            <v>W9010</v>
          </cell>
        </row>
        <row r="85">
          <cell r="C85" t="str">
            <v>SVT</v>
          </cell>
          <cell r="D85" t="str">
            <v>S1ZZZ004</v>
          </cell>
        </row>
        <row r="86">
          <cell r="C86" t="str">
            <v>SVT</v>
          </cell>
          <cell r="D86" t="str">
            <v>S9010</v>
          </cell>
        </row>
        <row r="87">
          <cell r="C87" t="str">
            <v>SVT</v>
          </cell>
          <cell r="D87" t="str">
            <v>BN1172</v>
          </cell>
        </row>
        <row r="88">
          <cell r="C88" t="str">
            <v>SVT</v>
          </cell>
          <cell r="D88" t="str">
            <v>BN1174</v>
          </cell>
        </row>
        <row r="89">
          <cell r="C89" t="str">
            <v>SVT</v>
          </cell>
          <cell r="D89" t="str">
            <v>BN1176</v>
          </cell>
        </row>
        <row r="90">
          <cell r="C90" t="str">
            <v>SVT</v>
          </cell>
          <cell r="D90" t="str">
            <v>A2004</v>
          </cell>
        </row>
        <row r="91">
          <cell r="C91" t="str">
            <v>SVT</v>
          </cell>
          <cell r="D91" t="str">
            <v>A2005</v>
          </cell>
        </row>
        <row r="92">
          <cell r="C92" t="str">
            <v>SVT</v>
          </cell>
          <cell r="D92" t="str">
            <v>C00007_W011</v>
          </cell>
        </row>
        <row r="93">
          <cell r="C93" t="str">
            <v>SVT</v>
          </cell>
          <cell r="D93" t="str">
            <v>C00008_S011</v>
          </cell>
        </row>
        <row r="94">
          <cell r="C94" t="str">
            <v>SVT</v>
          </cell>
          <cell r="D94" t="str">
            <v>W10004</v>
          </cell>
        </row>
        <row r="95">
          <cell r="C95" t="str">
            <v>SVT</v>
          </cell>
          <cell r="D95" t="str">
            <v>S10004</v>
          </cell>
        </row>
        <row r="96">
          <cell r="C96" t="str">
            <v>SVT</v>
          </cell>
          <cell r="D96" t="str">
            <v>W10001</v>
          </cell>
        </row>
        <row r="97">
          <cell r="C97" t="str">
            <v>SVT</v>
          </cell>
          <cell r="D97" t="str">
            <v>S10001</v>
          </cell>
        </row>
        <row r="98">
          <cell r="C98" t="str">
            <v>SVT</v>
          </cell>
          <cell r="D98" t="str">
            <v>A1013</v>
          </cell>
        </row>
        <row r="99">
          <cell r="C99" t="str">
            <v>SVT</v>
          </cell>
          <cell r="D99" t="str">
            <v>A1014</v>
          </cell>
        </row>
        <row r="100">
          <cell r="C100" t="str">
            <v>SVT</v>
          </cell>
          <cell r="D100" t="str">
            <v>A1005</v>
          </cell>
        </row>
        <row r="101">
          <cell r="C101" t="str">
            <v>SVT</v>
          </cell>
          <cell r="D101" t="str">
            <v>A1007</v>
          </cell>
        </row>
        <row r="102">
          <cell r="C102" t="str">
            <v>SWT</v>
          </cell>
          <cell r="D102" t="str">
            <v>W1ZZZ004</v>
          </cell>
        </row>
        <row r="103">
          <cell r="C103" t="str">
            <v>SWT</v>
          </cell>
          <cell r="D103" t="str">
            <v>W9010</v>
          </cell>
        </row>
        <row r="104">
          <cell r="C104" t="str">
            <v>SWT</v>
          </cell>
          <cell r="D104" t="str">
            <v>S1ZZZ004</v>
          </cell>
        </row>
        <row r="105">
          <cell r="C105" t="str">
            <v>SWT</v>
          </cell>
          <cell r="D105" t="str">
            <v>S9010</v>
          </cell>
        </row>
        <row r="106">
          <cell r="C106" t="str">
            <v>SWT</v>
          </cell>
          <cell r="D106" t="str">
            <v>BN1172</v>
          </cell>
        </row>
        <row r="107">
          <cell r="C107" t="str">
            <v>SWT</v>
          </cell>
          <cell r="D107" t="str">
            <v>BN1174</v>
          </cell>
        </row>
        <row r="108">
          <cell r="C108" t="str">
            <v>SWT</v>
          </cell>
          <cell r="D108" t="str">
            <v>BN1176</v>
          </cell>
        </row>
        <row r="109">
          <cell r="C109" t="str">
            <v>SWT</v>
          </cell>
          <cell r="D109" t="str">
            <v>A2004</v>
          </cell>
        </row>
        <row r="110">
          <cell r="C110" t="str">
            <v>SWT</v>
          </cell>
          <cell r="D110" t="str">
            <v>A2005</v>
          </cell>
        </row>
        <row r="111">
          <cell r="C111" t="str">
            <v>SWT</v>
          </cell>
          <cell r="D111" t="str">
            <v>C00007_W011</v>
          </cell>
        </row>
        <row r="112">
          <cell r="C112" t="str">
            <v>SWT</v>
          </cell>
          <cell r="D112" t="str">
            <v>C00008_S011</v>
          </cell>
        </row>
        <row r="113">
          <cell r="C113" t="str">
            <v>SWT</v>
          </cell>
          <cell r="D113" t="str">
            <v>W10004</v>
          </cell>
        </row>
        <row r="114">
          <cell r="C114" t="str">
            <v>SWT</v>
          </cell>
          <cell r="D114" t="str">
            <v>S10004</v>
          </cell>
        </row>
        <row r="115">
          <cell r="C115" t="str">
            <v>SWT</v>
          </cell>
          <cell r="D115" t="str">
            <v>W10001</v>
          </cell>
        </row>
        <row r="116">
          <cell r="C116" t="str">
            <v>SWT</v>
          </cell>
          <cell r="D116" t="str">
            <v>S10001</v>
          </cell>
        </row>
        <row r="117">
          <cell r="C117" t="str">
            <v>SWT</v>
          </cell>
          <cell r="D117" t="str">
            <v>A1013</v>
          </cell>
        </row>
        <row r="118">
          <cell r="C118" t="str">
            <v>SWT</v>
          </cell>
          <cell r="D118" t="str">
            <v>A1014</v>
          </cell>
        </row>
        <row r="119">
          <cell r="C119" t="str">
            <v>SWT</v>
          </cell>
          <cell r="D119" t="str">
            <v>A1005</v>
          </cell>
        </row>
        <row r="120">
          <cell r="C120" t="str">
            <v>SWT</v>
          </cell>
          <cell r="D120" t="str">
            <v>A1007</v>
          </cell>
        </row>
        <row r="121">
          <cell r="C121" t="str">
            <v>TMS</v>
          </cell>
          <cell r="D121" t="str">
            <v>W1ZZZ004</v>
          </cell>
        </row>
        <row r="122">
          <cell r="C122" t="str">
            <v>TMS</v>
          </cell>
          <cell r="D122" t="str">
            <v>W9010</v>
          </cell>
        </row>
        <row r="123">
          <cell r="C123" t="str">
            <v>TMS</v>
          </cell>
          <cell r="D123" t="str">
            <v>S1ZZZ004</v>
          </cell>
        </row>
        <row r="124">
          <cell r="C124" t="str">
            <v>TMS</v>
          </cell>
          <cell r="D124" t="str">
            <v>S9010</v>
          </cell>
        </row>
        <row r="125">
          <cell r="C125" t="str">
            <v>TMS</v>
          </cell>
          <cell r="D125" t="str">
            <v>BN1172</v>
          </cell>
        </row>
        <row r="126">
          <cell r="C126" t="str">
            <v>TMS</v>
          </cell>
          <cell r="D126" t="str">
            <v>BN1174</v>
          </cell>
        </row>
        <row r="127">
          <cell r="C127" t="str">
            <v>TMS</v>
          </cell>
          <cell r="D127" t="str">
            <v>BN1176</v>
          </cell>
        </row>
        <row r="128">
          <cell r="C128" t="str">
            <v>TMS</v>
          </cell>
          <cell r="D128" t="str">
            <v>A2004</v>
          </cell>
        </row>
        <row r="129">
          <cell r="C129" t="str">
            <v>TMS</v>
          </cell>
          <cell r="D129" t="str">
            <v>A2005</v>
          </cell>
        </row>
        <row r="130">
          <cell r="C130" t="str">
            <v>TMS</v>
          </cell>
          <cell r="D130" t="str">
            <v>C00007_W011</v>
          </cell>
        </row>
        <row r="131">
          <cell r="C131" t="str">
            <v>TMS</v>
          </cell>
          <cell r="D131" t="str">
            <v>C00008_S011</v>
          </cell>
        </row>
        <row r="132">
          <cell r="C132" t="str">
            <v>TMS</v>
          </cell>
          <cell r="D132" t="str">
            <v>W10004</v>
          </cell>
        </row>
        <row r="133">
          <cell r="C133" t="str">
            <v>TMS</v>
          </cell>
          <cell r="D133" t="str">
            <v>S10004</v>
          </cell>
        </row>
        <row r="134">
          <cell r="C134" t="str">
            <v>TMS</v>
          </cell>
          <cell r="D134" t="str">
            <v>W10001</v>
          </cell>
        </row>
        <row r="135">
          <cell r="C135" t="str">
            <v>TMS</v>
          </cell>
          <cell r="D135" t="str">
            <v>S10001</v>
          </cell>
        </row>
        <row r="136">
          <cell r="C136" t="str">
            <v>TMS</v>
          </cell>
          <cell r="D136" t="str">
            <v>A1013</v>
          </cell>
        </row>
        <row r="137">
          <cell r="C137" t="str">
            <v>TMS</v>
          </cell>
          <cell r="D137" t="str">
            <v>A1014</v>
          </cell>
        </row>
        <row r="138">
          <cell r="C138" t="str">
            <v>TMS</v>
          </cell>
          <cell r="D138" t="str">
            <v>A1005</v>
          </cell>
        </row>
        <row r="139">
          <cell r="C139" t="str">
            <v>TMS</v>
          </cell>
          <cell r="D139" t="str">
            <v>A1007</v>
          </cell>
        </row>
        <row r="140">
          <cell r="C140" t="str">
            <v>WSH</v>
          </cell>
          <cell r="D140" t="str">
            <v>W1ZZZ004</v>
          </cell>
        </row>
        <row r="141">
          <cell r="C141" t="str">
            <v>WSH</v>
          </cell>
          <cell r="D141" t="str">
            <v>W9010</v>
          </cell>
        </row>
        <row r="142">
          <cell r="C142" t="str">
            <v>WSH</v>
          </cell>
          <cell r="D142" t="str">
            <v>S1ZZZ004</v>
          </cell>
        </row>
        <row r="143">
          <cell r="C143" t="str">
            <v>WSH</v>
          </cell>
          <cell r="D143" t="str">
            <v>S9010</v>
          </cell>
        </row>
        <row r="144">
          <cell r="C144" t="str">
            <v>WSH</v>
          </cell>
          <cell r="D144" t="str">
            <v>BN1172</v>
          </cell>
        </row>
        <row r="145">
          <cell r="C145" t="str">
            <v>WSH</v>
          </cell>
          <cell r="D145" t="str">
            <v>BN1174</v>
          </cell>
        </row>
        <row r="146">
          <cell r="C146" t="str">
            <v>WSH</v>
          </cell>
          <cell r="D146" t="str">
            <v>BN1176</v>
          </cell>
        </row>
        <row r="147">
          <cell r="C147" t="str">
            <v>WSH</v>
          </cell>
          <cell r="D147" t="str">
            <v>A2004</v>
          </cell>
        </row>
        <row r="148">
          <cell r="C148" t="str">
            <v>WSH</v>
          </cell>
          <cell r="D148" t="str">
            <v>A2005</v>
          </cell>
        </row>
        <row r="149">
          <cell r="C149" t="str">
            <v>WSH</v>
          </cell>
          <cell r="D149" t="str">
            <v>C00007_W011</v>
          </cell>
        </row>
        <row r="150">
          <cell r="C150" t="str">
            <v>WSH</v>
          </cell>
          <cell r="D150" t="str">
            <v>C00008_S011</v>
          </cell>
        </row>
        <row r="151">
          <cell r="C151" t="str">
            <v>WSH</v>
          </cell>
          <cell r="D151" t="str">
            <v>W10004</v>
          </cell>
        </row>
        <row r="152">
          <cell r="C152" t="str">
            <v>WSH</v>
          </cell>
          <cell r="D152" t="str">
            <v>S10004</v>
          </cell>
        </row>
        <row r="153">
          <cell r="C153" t="str">
            <v>WSH</v>
          </cell>
          <cell r="D153" t="str">
            <v>W10001</v>
          </cell>
        </row>
        <row r="154">
          <cell r="C154" t="str">
            <v>WSH</v>
          </cell>
          <cell r="D154" t="str">
            <v>S10001</v>
          </cell>
        </row>
        <row r="155">
          <cell r="C155" t="str">
            <v>WSH</v>
          </cell>
          <cell r="D155" t="str">
            <v>A1013</v>
          </cell>
        </row>
        <row r="156">
          <cell r="C156" t="str">
            <v>WSH</v>
          </cell>
          <cell r="D156" t="str">
            <v>A1014</v>
          </cell>
        </row>
        <row r="157">
          <cell r="C157" t="str">
            <v>WSH</v>
          </cell>
          <cell r="D157" t="str">
            <v>A1005</v>
          </cell>
        </row>
        <row r="158">
          <cell r="C158" t="str">
            <v>WSH</v>
          </cell>
          <cell r="D158" t="str">
            <v>A1007</v>
          </cell>
        </row>
        <row r="159">
          <cell r="C159" t="str">
            <v>WSX</v>
          </cell>
          <cell r="D159" t="str">
            <v>W1ZZZ004</v>
          </cell>
        </row>
        <row r="160">
          <cell r="C160" t="str">
            <v>WSX</v>
          </cell>
          <cell r="D160" t="str">
            <v>W9010</v>
          </cell>
        </row>
        <row r="161">
          <cell r="C161" t="str">
            <v>WSX</v>
          </cell>
          <cell r="D161" t="str">
            <v>S1ZZZ004</v>
          </cell>
        </row>
        <row r="162">
          <cell r="C162" t="str">
            <v>WSX</v>
          </cell>
          <cell r="D162" t="str">
            <v>S9010</v>
          </cell>
        </row>
        <row r="163">
          <cell r="C163" t="str">
            <v>WSX</v>
          </cell>
          <cell r="D163" t="str">
            <v>BN1172</v>
          </cell>
        </row>
        <row r="164">
          <cell r="C164" t="str">
            <v>WSX</v>
          </cell>
          <cell r="D164" t="str">
            <v>BN1174</v>
          </cell>
        </row>
        <row r="165">
          <cell r="C165" t="str">
            <v>WSX</v>
          </cell>
          <cell r="D165" t="str">
            <v>BN1176</v>
          </cell>
        </row>
        <row r="166">
          <cell r="C166" t="str">
            <v>WSX</v>
          </cell>
          <cell r="D166" t="str">
            <v>A2004</v>
          </cell>
        </row>
        <row r="167">
          <cell r="C167" t="str">
            <v>WSX</v>
          </cell>
          <cell r="D167" t="str">
            <v>A2005</v>
          </cell>
        </row>
        <row r="168">
          <cell r="C168" t="str">
            <v>WSX</v>
          </cell>
          <cell r="D168" t="str">
            <v>C00007_W011</v>
          </cell>
        </row>
        <row r="169">
          <cell r="C169" t="str">
            <v>WSX</v>
          </cell>
          <cell r="D169" t="str">
            <v>C00008_S011</v>
          </cell>
        </row>
        <row r="170">
          <cell r="C170" t="str">
            <v>WSX</v>
          </cell>
          <cell r="D170" t="str">
            <v>W10004</v>
          </cell>
        </row>
        <row r="171">
          <cell r="C171" t="str">
            <v>WSX</v>
          </cell>
          <cell r="D171" t="str">
            <v>S10004</v>
          </cell>
        </row>
        <row r="172">
          <cell r="C172" t="str">
            <v>WSX</v>
          </cell>
          <cell r="D172" t="str">
            <v>W10001</v>
          </cell>
        </row>
        <row r="173">
          <cell r="C173" t="str">
            <v>WSX</v>
          </cell>
          <cell r="D173" t="str">
            <v>S10001</v>
          </cell>
        </row>
        <row r="174">
          <cell r="C174" t="str">
            <v>WSX</v>
          </cell>
          <cell r="D174" t="str">
            <v>A1013</v>
          </cell>
        </row>
        <row r="175">
          <cell r="C175" t="str">
            <v>WSX</v>
          </cell>
          <cell r="D175" t="str">
            <v>A1014</v>
          </cell>
        </row>
        <row r="176">
          <cell r="C176" t="str">
            <v>WSX</v>
          </cell>
          <cell r="D176" t="str">
            <v>A1005</v>
          </cell>
        </row>
        <row r="177">
          <cell r="C177" t="str">
            <v>WSX</v>
          </cell>
          <cell r="D177" t="str">
            <v>A1007</v>
          </cell>
        </row>
        <row r="178">
          <cell r="C178" t="str">
            <v>YKY</v>
          </cell>
          <cell r="D178" t="str">
            <v>W1ZZZ004</v>
          </cell>
        </row>
        <row r="179">
          <cell r="C179" t="str">
            <v>YKY</v>
          </cell>
          <cell r="D179" t="str">
            <v>W9010</v>
          </cell>
        </row>
        <row r="180">
          <cell r="C180" t="str">
            <v>YKY</v>
          </cell>
          <cell r="D180" t="str">
            <v>S1ZZZ004</v>
          </cell>
        </row>
        <row r="181">
          <cell r="C181" t="str">
            <v>YKY</v>
          </cell>
          <cell r="D181" t="str">
            <v>S9010</v>
          </cell>
        </row>
        <row r="182">
          <cell r="C182" t="str">
            <v>YKY</v>
          </cell>
          <cell r="D182" t="str">
            <v>BN1172</v>
          </cell>
        </row>
        <row r="183">
          <cell r="C183" t="str">
            <v>YKY</v>
          </cell>
          <cell r="D183" t="str">
            <v>BN1174</v>
          </cell>
        </row>
        <row r="184">
          <cell r="C184" t="str">
            <v>YKY</v>
          </cell>
          <cell r="D184" t="str">
            <v>BN1176</v>
          </cell>
        </row>
        <row r="185">
          <cell r="C185" t="str">
            <v>YKY</v>
          </cell>
          <cell r="D185" t="str">
            <v>A2004</v>
          </cell>
        </row>
        <row r="186">
          <cell r="C186" t="str">
            <v>YKY</v>
          </cell>
          <cell r="D186" t="str">
            <v>A2005</v>
          </cell>
        </row>
        <row r="187">
          <cell r="C187" t="str">
            <v>YKY</v>
          </cell>
          <cell r="D187" t="str">
            <v>C00007_W011</v>
          </cell>
        </row>
        <row r="188">
          <cell r="C188" t="str">
            <v>YKY</v>
          </cell>
          <cell r="D188" t="str">
            <v>C00008_S011</v>
          </cell>
        </row>
        <row r="189">
          <cell r="C189" t="str">
            <v>YKY</v>
          </cell>
          <cell r="D189" t="str">
            <v>W10004</v>
          </cell>
        </row>
        <row r="190">
          <cell r="C190" t="str">
            <v>YKY</v>
          </cell>
          <cell r="D190" t="str">
            <v>S10004</v>
          </cell>
        </row>
        <row r="191">
          <cell r="C191" t="str">
            <v>YKY</v>
          </cell>
          <cell r="D191" t="str">
            <v>W10001</v>
          </cell>
        </row>
        <row r="192">
          <cell r="C192" t="str">
            <v>YKY</v>
          </cell>
          <cell r="D192" t="str">
            <v>S10001</v>
          </cell>
        </row>
        <row r="193">
          <cell r="C193" t="str">
            <v>YKY</v>
          </cell>
          <cell r="D193" t="str">
            <v>A1013</v>
          </cell>
        </row>
        <row r="194">
          <cell r="C194" t="str">
            <v>YKY</v>
          </cell>
          <cell r="D194" t="str">
            <v>A1014</v>
          </cell>
        </row>
        <row r="195">
          <cell r="C195" t="str">
            <v>YKY</v>
          </cell>
          <cell r="D195" t="str">
            <v>A1005</v>
          </cell>
        </row>
        <row r="196">
          <cell r="C196" t="str">
            <v>YKY</v>
          </cell>
          <cell r="D196" t="str">
            <v>A1007</v>
          </cell>
        </row>
        <row r="197">
          <cell r="C197" t="str">
            <v>AFW</v>
          </cell>
          <cell r="D197" t="str">
            <v>W1ZZZ004</v>
          </cell>
        </row>
        <row r="198">
          <cell r="C198" t="str">
            <v>AFW</v>
          </cell>
          <cell r="D198" t="str">
            <v>W9010</v>
          </cell>
        </row>
        <row r="199">
          <cell r="C199" t="str">
            <v>AFW</v>
          </cell>
          <cell r="D199" t="str">
            <v>S1ZZZ004</v>
          </cell>
        </row>
        <row r="200">
          <cell r="C200" t="str">
            <v>AFW</v>
          </cell>
          <cell r="D200" t="str">
            <v>S9010</v>
          </cell>
        </row>
        <row r="201">
          <cell r="C201" t="str">
            <v>AFW</v>
          </cell>
          <cell r="D201" t="str">
            <v>BN1172</v>
          </cell>
        </row>
        <row r="202">
          <cell r="C202" t="str">
            <v>AFW</v>
          </cell>
          <cell r="D202" t="str">
            <v>BN1174</v>
          </cell>
        </row>
        <row r="203">
          <cell r="C203" t="str">
            <v>AFW</v>
          </cell>
          <cell r="D203" t="str">
            <v>BN1176</v>
          </cell>
        </row>
        <row r="204">
          <cell r="C204" t="str">
            <v>AFW</v>
          </cell>
          <cell r="D204" t="str">
            <v>A2004</v>
          </cell>
        </row>
        <row r="205">
          <cell r="C205" t="str">
            <v>AFW</v>
          </cell>
          <cell r="D205" t="str">
            <v>A2005</v>
          </cell>
        </row>
        <row r="206">
          <cell r="C206" t="str">
            <v>AFW</v>
          </cell>
          <cell r="D206" t="str">
            <v>C00007_W011</v>
          </cell>
        </row>
        <row r="207">
          <cell r="C207" t="str">
            <v>AFW</v>
          </cell>
          <cell r="D207" t="str">
            <v>C00008_S011</v>
          </cell>
        </row>
        <row r="208">
          <cell r="C208" t="str">
            <v>AFW</v>
          </cell>
          <cell r="D208" t="str">
            <v>W10004</v>
          </cell>
        </row>
        <row r="209">
          <cell r="C209" t="str">
            <v>AFW</v>
          </cell>
          <cell r="D209" t="str">
            <v>S10004</v>
          </cell>
        </row>
        <row r="210">
          <cell r="C210" t="str">
            <v>AFW</v>
          </cell>
          <cell r="D210" t="str">
            <v>W10001</v>
          </cell>
        </row>
        <row r="211">
          <cell r="C211" t="str">
            <v>AFW</v>
          </cell>
          <cell r="D211" t="str">
            <v>S10001</v>
          </cell>
        </row>
        <row r="212">
          <cell r="C212" t="str">
            <v>AFW</v>
          </cell>
          <cell r="D212" t="str">
            <v>A1013</v>
          </cell>
        </row>
        <row r="213">
          <cell r="C213" t="str">
            <v>AFW</v>
          </cell>
          <cell r="D213" t="str">
            <v>A1014</v>
          </cell>
        </row>
        <row r="214">
          <cell r="C214" t="str">
            <v>AFW</v>
          </cell>
          <cell r="D214" t="str">
            <v>A1005</v>
          </cell>
        </row>
        <row r="215">
          <cell r="C215" t="str">
            <v>AFW</v>
          </cell>
          <cell r="D215" t="str">
            <v>A1007</v>
          </cell>
        </row>
        <row r="216">
          <cell r="C216" t="str">
            <v>BRL</v>
          </cell>
          <cell r="D216" t="str">
            <v>W1ZZZ004</v>
          </cell>
        </row>
        <row r="217">
          <cell r="C217" t="str">
            <v>BRL</v>
          </cell>
          <cell r="D217" t="str">
            <v>W9010</v>
          </cell>
        </row>
        <row r="218">
          <cell r="C218" t="str">
            <v>BRL</v>
          </cell>
          <cell r="D218" t="str">
            <v>S1ZZZ004</v>
          </cell>
        </row>
        <row r="219">
          <cell r="C219" t="str">
            <v>BRL</v>
          </cell>
          <cell r="D219" t="str">
            <v>S9010</v>
          </cell>
        </row>
        <row r="220">
          <cell r="C220" t="str">
            <v>BRL</v>
          </cell>
          <cell r="D220" t="str">
            <v>BN1172</v>
          </cell>
        </row>
        <row r="221">
          <cell r="C221" t="str">
            <v>BRL</v>
          </cell>
          <cell r="D221" t="str">
            <v>BN1174</v>
          </cell>
        </row>
        <row r="222">
          <cell r="C222" t="str">
            <v>BRL</v>
          </cell>
          <cell r="D222" t="str">
            <v>BN1176</v>
          </cell>
        </row>
        <row r="223">
          <cell r="C223" t="str">
            <v>BRL</v>
          </cell>
          <cell r="D223" t="str">
            <v>A2004</v>
          </cell>
        </row>
        <row r="224">
          <cell r="C224" t="str">
            <v>BRL</v>
          </cell>
          <cell r="D224" t="str">
            <v>A2005</v>
          </cell>
        </row>
        <row r="225">
          <cell r="C225" t="str">
            <v>BRL</v>
          </cell>
          <cell r="D225" t="str">
            <v>C00007_W011</v>
          </cell>
        </row>
        <row r="226">
          <cell r="C226" t="str">
            <v>BRL</v>
          </cell>
          <cell r="D226" t="str">
            <v>C00008_S011</v>
          </cell>
        </row>
        <row r="227">
          <cell r="C227" t="str">
            <v>BRL</v>
          </cell>
          <cell r="D227" t="str">
            <v>W10004</v>
          </cell>
        </row>
        <row r="228">
          <cell r="C228" t="str">
            <v>BRL</v>
          </cell>
          <cell r="D228" t="str">
            <v>S10004</v>
          </cell>
        </row>
        <row r="229">
          <cell r="C229" t="str">
            <v>BRL</v>
          </cell>
          <cell r="D229" t="str">
            <v>W10001</v>
          </cell>
        </row>
        <row r="230">
          <cell r="C230" t="str">
            <v>BRL</v>
          </cell>
          <cell r="D230" t="str">
            <v>S10001</v>
          </cell>
        </row>
        <row r="231">
          <cell r="C231" t="str">
            <v>BRL</v>
          </cell>
          <cell r="D231" t="str">
            <v>A1013</v>
          </cell>
        </row>
        <row r="232">
          <cell r="C232" t="str">
            <v>BRL</v>
          </cell>
          <cell r="D232" t="str">
            <v>A1014</v>
          </cell>
        </row>
        <row r="233">
          <cell r="C233" t="str">
            <v>BRL</v>
          </cell>
          <cell r="D233" t="str">
            <v>A1005</v>
          </cell>
        </row>
        <row r="234">
          <cell r="C234" t="str">
            <v>BRL</v>
          </cell>
          <cell r="D234" t="str">
            <v>A1007</v>
          </cell>
        </row>
        <row r="235">
          <cell r="C235" t="str">
            <v>DVW</v>
          </cell>
          <cell r="D235" t="str">
            <v>W1ZZZ004</v>
          </cell>
        </row>
        <row r="236">
          <cell r="C236" t="str">
            <v>DVW</v>
          </cell>
          <cell r="D236" t="str">
            <v>W9010</v>
          </cell>
        </row>
        <row r="237">
          <cell r="C237" t="str">
            <v>DVW</v>
          </cell>
          <cell r="D237" t="str">
            <v>S1ZZZ004</v>
          </cell>
        </row>
        <row r="238">
          <cell r="C238" t="str">
            <v>DVW</v>
          </cell>
          <cell r="D238" t="str">
            <v>S9010</v>
          </cell>
        </row>
        <row r="239">
          <cell r="C239" t="str">
            <v>DVW</v>
          </cell>
          <cell r="D239" t="str">
            <v>BN1172</v>
          </cell>
        </row>
        <row r="240">
          <cell r="C240" t="str">
            <v>DVW</v>
          </cell>
          <cell r="D240" t="str">
            <v>BN1174</v>
          </cell>
        </row>
        <row r="241">
          <cell r="C241" t="str">
            <v>DVW</v>
          </cell>
          <cell r="D241" t="str">
            <v>BN1176</v>
          </cell>
        </row>
        <row r="242">
          <cell r="C242" t="str">
            <v>DVW</v>
          </cell>
          <cell r="D242" t="str">
            <v>A2004</v>
          </cell>
        </row>
        <row r="243">
          <cell r="C243" t="str">
            <v>DVW</v>
          </cell>
          <cell r="D243" t="str">
            <v>A2005</v>
          </cell>
        </row>
        <row r="244">
          <cell r="C244" t="str">
            <v>DVW</v>
          </cell>
          <cell r="D244" t="str">
            <v>C00007_W011</v>
          </cell>
        </row>
        <row r="245">
          <cell r="C245" t="str">
            <v>DVW</v>
          </cell>
          <cell r="D245" t="str">
            <v>C00008_S011</v>
          </cell>
        </row>
        <row r="246">
          <cell r="C246" t="str">
            <v>DVW</v>
          </cell>
          <cell r="D246" t="str">
            <v>W10004</v>
          </cell>
        </row>
        <row r="247">
          <cell r="C247" t="str">
            <v>DVW</v>
          </cell>
          <cell r="D247" t="str">
            <v>S10004</v>
          </cell>
        </row>
        <row r="248">
          <cell r="C248" t="str">
            <v>DVW</v>
          </cell>
          <cell r="D248" t="str">
            <v>W10001</v>
          </cell>
        </row>
        <row r="249">
          <cell r="C249" t="str">
            <v>DVW</v>
          </cell>
          <cell r="D249" t="str">
            <v>S10001</v>
          </cell>
        </row>
        <row r="250">
          <cell r="C250" t="str">
            <v>DVW</v>
          </cell>
          <cell r="D250" t="str">
            <v>A1013</v>
          </cell>
        </row>
        <row r="251">
          <cell r="C251" t="str">
            <v>DVW</v>
          </cell>
          <cell r="D251" t="str">
            <v>A1014</v>
          </cell>
        </row>
        <row r="252">
          <cell r="C252" t="str">
            <v>DVW</v>
          </cell>
          <cell r="D252" t="str">
            <v>A1005</v>
          </cell>
        </row>
        <row r="253">
          <cell r="C253" t="str">
            <v>DVW</v>
          </cell>
          <cell r="D253" t="str">
            <v>A1007</v>
          </cell>
        </row>
        <row r="254">
          <cell r="C254" t="str">
            <v>PRT</v>
          </cell>
          <cell r="D254" t="str">
            <v>W1ZZZ004</v>
          </cell>
        </row>
        <row r="255">
          <cell r="C255" t="str">
            <v>PRT</v>
          </cell>
          <cell r="D255" t="str">
            <v>W9010</v>
          </cell>
        </row>
        <row r="256">
          <cell r="C256" t="str">
            <v>PRT</v>
          </cell>
          <cell r="D256" t="str">
            <v>S1ZZZ004</v>
          </cell>
        </row>
        <row r="257">
          <cell r="C257" t="str">
            <v>PRT</v>
          </cell>
          <cell r="D257" t="str">
            <v>S9010</v>
          </cell>
        </row>
        <row r="258">
          <cell r="C258" t="str">
            <v>PRT</v>
          </cell>
          <cell r="D258" t="str">
            <v>BN1172</v>
          </cell>
        </row>
        <row r="259">
          <cell r="C259" t="str">
            <v>PRT</v>
          </cell>
          <cell r="D259" t="str">
            <v>BN1174</v>
          </cell>
        </row>
        <row r="260">
          <cell r="C260" t="str">
            <v>PRT</v>
          </cell>
          <cell r="D260" t="str">
            <v>BN1176</v>
          </cell>
        </row>
        <row r="261">
          <cell r="C261" t="str">
            <v>PRT</v>
          </cell>
          <cell r="D261" t="str">
            <v>A2004</v>
          </cell>
        </row>
        <row r="262">
          <cell r="C262" t="str">
            <v>PRT</v>
          </cell>
          <cell r="D262" t="str">
            <v>A2005</v>
          </cell>
        </row>
        <row r="263">
          <cell r="C263" t="str">
            <v>PRT</v>
          </cell>
          <cell r="D263" t="str">
            <v>C00007_W011</v>
          </cell>
        </row>
        <row r="264">
          <cell r="C264" t="str">
            <v>PRT</v>
          </cell>
          <cell r="D264" t="str">
            <v>C00008_S011</v>
          </cell>
        </row>
        <row r="265">
          <cell r="C265" t="str">
            <v>PRT</v>
          </cell>
          <cell r="D265" t="str">
            <v>W10004</v>
          </cell>
        </row>
        <row r="266">
          <cell r="C266" t="str">
            <v>PRT</v>
          </cell>
          <cell r="D266" t="str">
            <v>S10004</v>
          </cell>
        </row>
        <row r="267">
          <cell r="C267" t="str">
            <v>PRT</v>
          </cell>
          <cell r="D267" t="str">
            <v>W10001</v>
          </cell>
        </row>
        <row r="268">
          <cell r="C268" t="str">
            <v>PRT</v>
          </cell>
          <cell r="D268" t="str">
            <v>S10001</v>
          </cell>
        </row>
        <row r="269">
          <cell r="C269" t="str">
            <v>PRT</v>
          </cell>
          <cell r="D269" t="str">
            <v>A1013</v>
          </cell>
        </row>
        <row r="270">
          <cell r="C270" t="str">
            <v>PRT</v>
          </cell>
          <cell r="D270" t="str">
            <v>A1014</v>
          </cell>
        </row>
        <row r="271">
          <cell r="C271" t="str">
            <v>PRT</v>
          </cell>
          <cell r="D271" t="str">
            <v>A1005</v>
          </cell>
        </row>
        <row r="272">
          <cell r="C272" t="str">
            <v>PRT</v>
          </cell>
          <cell r="D272" t="str">
            <v>A1007</v>
          </cell>
        </row>
        <row r="273">
          <cell r="C273" t="str">
            <v>SBW</v>
          </cell>
          <cell r="D273" t="str">
            <v>W1ZZZ004</v>
          </cell>
        </row>
        <row r="274">
          <cell r="C274" t="str">
            <v>SBW</v>
          </cell>
          <cell r="D274" t="str">
            <v>W9010</v>
          </cell>
        </row>
        <row r="275">
          <cell r="C275" t="str">
            <v>SBW</v>
          </cell>
          <cell r="D275" t="str">
            <v>S1ZZZ004</v>
          </cell>
        </row>
        <row r="276">
          <cell r="C276" t="str">
            <v>SBW</v>
          </cell>
          <cell r="D276" t="str">
            <v>S9010</v>
          </cell>
        </row>
        <row r="277">
          <cell r="C277" t="str">
            <v>SBW</v>
          </cell>
          <cell r="D277" t="str">
            <v>BN1172</v>
          </cell>
        </row>
        <row r="278">
          <cell r="C278" t="str">
            <v>SBW</v>
          </cell>
          <cell r="D278" t="str">
            <v>BN1174</v>
          </cell>
        </row>
        <row r="279">
          <cell r="C279" t="str">
            <v>SBW</v>
          </cell>
          <cell r="D279" t="str">
            <v>BN1176</v>
          </cell>
        </row>
        <row r="280">
          <cell r="C280" t="str">
            <v>SBW</v>
          </cell>
          <cell r="D280" t="str">
            <v>A2004</v>
          </cell>
        </row>
        <row r="281">
          <cell r="C281" t="str">
            <v>SBW</v>
          </cell>
          <cell r="D281" t="str">
            <v>A2005</v>
          </cell>
        </row>
        <row r="282">
          <cell r="C282" t="str">
            <v>SBW</v>
          </cell>
          <cell r="D282" t="str">
            <v>C00007_W011</v>
          </cell>
        </row>
        <row r="283">
          <cell r="C283" t="str">
            <v>SBW</v>
          </cell>
          <cell r="D283" t="str">
            <v>C00008_S011</v>
          </cell>
        </row>
        <row r="284">
          <cell r="C284" t="str">
            <v>SBW</v>
          </cell>
          <cell r="D284" t="str">
            <v>W10004</v>
          </cell>
        </row>
        <row r="285">
          <cell r="C285" t="str">
            <v>SBW</v>
          </cell>
          <cell r="D285" t="str">
            <v>S10004</v>
          </cell>
        </row>
        <row r="286">
          <cell r="C286" t="str">
            <v>SBW</v>
          </cell>
          <cell r="D286" t="str">
            <v>W10001</v>
          </cell>
        </row>
        <row r="287">
          <cell r="C287" t="str">
            <v>SBW</v>
          </cell>
          <cell r="D287" t="str">
            <v>S10001</v>
          </cell>
        </row>
        <row r="288">
          <cell r="C288" t="str">
            <v>SBW</v>
          </cell>
          <cell r="D288" t="str">
            <v>A1013</v>
          </cell>
        </row>
        <row r="289">
          <cell r="C289" t="str">
            <v>SBW</v>
          </cell>
          <cell r="D289" t="str">
            <v>A1014</v>
          </cell>
        </row>
        <row r="290">
          <cell r="C290" t="str">
            <v>SBW</v>
          </cell>
          <cell r="D290" t="str">
            <v>A1005</v>
          </cell>
        </row>
        <row r="291">
          <cell r="C291" t="str">
            <v>SBW</v>
          </cell>
          <cell r="D291" t="str">
            <v>A1007</v>
          </cell>
        </row>
        <row r="292">
          <cell r="C292" t="str">
            <v>SES</v>
          </cell>
          <cell r="D292" t="str">
            <v>W1ZZZ004</v>
          </cell>
        </row>
        <row r="293">
          <cell r="C293" t="str">
            <v>SES</v>
          </cell>
          <cell r="D293" t="str">
            <v>W9010</v>
          </cell>
        </row>
        <row r="294">
          <cell r="C294" t="str">
            <v>SES</v>
          </cell>
          <cell r="D294" t="str">
            <v>S1ZZZ004</v>
          </cell>
        </row>
        <row r="295">
          <cell r="C295" t="str">
            <v>SES</v>
          </cell>
          <cell r="D295" t="str">
            <v>S9010</v>
          </cell>
        </row>
        <row r="296">
          <cell r="C296" t="str">
            <v>SES</v>
          </cell>
          <cell r="D296" t="str">
            <v>BN1172</v>
          </cell>
        </row>
        <row r="297">
          <cell r="C297" t="str">
            <v>SES</v>
          </cell>
          <cell r="D297" t="str">
            <v>BN1174</v>
          </cell>
        </row>
        <row r="298">
          <cell r="C298" t="str">
            <v>SES</v>
          </cell>
          <cell r="D298" t="str">
            <v>BN1176</v>
          </cell>
        </row>
        <row r="299">
          <cell r="C299" t="str">
            <v>SES</v>
          </cell>
          <cell r="D299" t="str">
            <v>A2004</v>
          </cell>
        </row>
        <row r="300">
          <cell r="C300" t="str">
            <v>SES</v>
          </cell>
          <cell r="D300" t="str">
            <v>A2005</v>
          </cell>
        </row>
        <row r="301">
          <cell r="C301" t="str">
            <v>SES</v>
          </cell>
          <cell r="D301" t="str">
            <v>C00007_W011</v>
          </cell>
        </row>
        <row r="302">
          <cell r="C302" t="str">
            <v>SES</v>
          </cell>
          <cell r="D302" t="str">
            <v>C00008_S011</v>
          </cell>
        </row>
        <row r="303">
          <cell r="C303" t="str">
            <v>SES</v>
          </cell>
          <cell r="D303" t="str">
            <v>W10004</v>
          </cell>
        </row>
        <row r="304">
          <cell r="C304" t="str">
            <v>SES</v>
          </cell>
          <cell r="D304" t="str">
            <v>S10004</v>
          </cell>
        </row>
        <row r="305">
          <cell r="C305" t="str">
            <v>SES</v>
          </cell>
          <cell r="D305" t="str">
            <v>W10001</v>
          </cell>
        </row>
        <row r="306">
          <cell r="C306" t="str">
            <v>SES</v>
          </cell>
          <cell r="D306" t="str">
            <v>S10001</v>
          </cell>
        </row>
        <row r="307">
          <cell r="C307" t="str">
            <v>SES</v>
          </cell>
          <cell r="D307" t="str">
            <v>A1013</v>
          </cell>
        </row>
        <row r="308">
          <cell r="C308" t="str">
            <v>SES</v>
          </cell>
          <cell r="D308" t="str">
            <v>A1014</v>
          </cell>
        </row>
        <row r="309">
          <cell r="C309" t="str">
            <v>SES</v>
          </cell>
          <cell r="D309" t="str">
            <v>A1005</v>
          </cell>
        </row>
        <row r="310">
          <cell r="C310" t="str">
            <v>SES</v>
          </cell>
          <cell r="D310" t="str">
            <v>A1007</v>
          </cell>
        </row>
        <row r="311">
          <cell r="C311" t="str">
            <v>SEW</v>
          </cell>
          <cell r="D311" t="str">
            <v>W1ZZZ004</v>
          </cell>
        </row>
        <row r="312">
          <cell r="C312" t="str">
            <v>SEW</v>
          </cell>
          <cell r="D312" t="str">
            <v>W9010</v>
          </cell>
        </row>
        <row r="313">
          <cell r="C313" t="str">
            <v>SEW</v>
          </cell>
          <cell r="D313" t="str">
            <v>S1ZZZ004</v>
          </cell>
        </row>
        <row r="314">
          <cell r="C314" t="str">
            <v>SEW</v>
          </cell>
          <cell r="D314" t="str">
            <v>S9010</v>
          </cell>
        </row>
        <row r="315">
          <cell r="C315" t="str">
            <v>SEW</v>
          </cell>
          <cell r="D315" t="str">
            <v>BN1172</v>
          </cell>
        </row>
        <row r="316">
          <cell r="C316" t="str">
            <v>SEW</v>
          </cell>
          <cell r="D316" t="str">
            <v>BN1174</v>
          </cell>
        </row>
        <row r="317">
          <cell r="C317" t="str">
            <v>SEW</v>
          </cell>
          <cell r="D317" t="str">
            <v>BN1176</v>
          </cell>
        </row>
        <row r="318">
          <cell r="C318" t="str">
            <v>SEW</v>
          </cell>
          <cell r="D318" t="str">
            <v>A2004</v>
          </cell>
        </row>
        <row r="319">
          <cell r="C319" t="str">
            <v>SEW</v>
          </cell>
          <cell r="D319" t="str">
            <v>A2005</v>
          </cell>
        </row>
        <row r="320">
          <cell r="C320" t="str">
            <v>SEW</v>
          </cell>
          <cell r="D320" t="str">
            <v>C00007_W011</v>
          </cell>
        </row>
        <row r="321">
          <cell r="C321" t="str">
            <v>SEW</v>
          </cell>
          <cell r="D321" t="str">
            <v>C00008_S011</v>
          </cell>
        </row>
        <row r="322">
          <cell r="C322" t="str">
            <v>SEW</v>
          </cell>
          <cell r="D322" t="str">
            <v>W10004</v>
          </cell>
        </row>
        <row r="323">
          <cell r="C323" t="str">
            <v>SEW</v>
          </cell>
          <cell r="D323" t="str">
            <v>S10004</v>
          </cell>
        </row>
        <row r="324">
          <cell r="C324" t="str">
            <v>SEW</v>
          </cell>
          <cell r="D324" t="str">
            <v>W10001</v>
          </cell>
        </row>
        <row r="325">
          <cell r="C325" t="str">
            <v>SEW</v>
          </cell>
          <cell r="D325" t="str">
            <v>S10001</v>
          </cell>
        </row>
        <row r="326">
          <cell r="C326" t="str">
            <v>SEW</v>
          </cell>
          <cell r="D326" t="str">
            <v>A1013</v>
          </cell>
        </row>
        <row r="327">
          <cell r="C327" t="str">
            <v>SEW</v>
          </cell>
          <cell r="D327" t="str">
            <v>A1014</v>
          </cell>
        </row>
        <row r="328">
          <cell r="C328" t="str">
            <v>SEW</v>
          </cell>
          <cell r="D328" t="str">
            <v>A1005</v>
          </cell>
        </row>
        <row r="329">
          <cell r="C329" t="str">
            <v>SEW</v>
          </cell>
          <cell r="D329" t="str">
            <v>A1007</v>
          </cell>
        </row>
        <row r="330">
          <cell r="C330" t="str">
            <v>SSC</v>
          </cell>
          <cell r="D330" t="str">
            <v>W1ZZZ004</v>
          </cell>
        </row>
        <row r="331">
          <cell r="C331" t="str">
            <v>SSC</v>
          </cell>
          <cell r="D331" t="str">
            <v>W9010</v>
          </cell>
        </row>
        <row r="332">
          <cell r="C332" t="str">
            <v>SSC</v>
          </cell>
          <cell r="D332" t="str">
            <v>S1ZZZ004</v>
          </cell>
        </row>
        <row r="333">
          <cell r="C333" t="str">
            <v>SSC</v>
          </cell>
          <cell r="D333" t="str">
            <v>S9010</v>
          </cell>
        </row>
        <row r="334">
          <cell r="C334" t="str">
            <v>SSC</v>
          </cell>
          <cell r="D334" t="str">
            <v>BN1172</v>
          </cell>
        </row>
        <row r="335">
          <cell r="C335" t="str">
            <v>SSC</v>
          </cell>
          <cell r="D335" t="str">
            <v>BN1174</v>
          </cell>
        </row>
        <row r="336">
          <cell r="C336" t="str">
            <v>SSC</v>
          </cell>
          <cell r="D336" t="str">
            <v>BN1176</v>
          </cell>
        </row>
        <row r="337">
          <cell r="C337" t="str">
            <v>SSC</v>
          </cell>
          <cell r="D337" t="str">
            <v>A2004</v>
          </cell>
        </row>
        <row r="338">
          <cell r="C338" t="str">
            <v>SSC</v>
          </cell>
          <cell r="D338" t="str">
            <v>A2005</v>
          </cell>
        </row>
        <row r="339">
          <cell r="C339" t="str">
            <v>SSC</v>
          </cell>
          <cell r="D339" t="str">
            <v>C00007_W011</v>
          </cell>
        </row>
        <row r="340">
          <cell r="C340" t="str">
            <v>SSC</v>
          </cell>
          <cell r="D340" t="str">
            <v>C00008_S011</v>
          </cell>
        </row>
        <row r="341">
          <cell r="C341" t="str">
            <v>SSC</v>
          </cell>
          <cell r="D341" t="str">
            <v>W10004</v>
          </cell>
        </row>
        <row r="342">
          <cell r="C342" t="str">
            <v>SSC</v>
          </cell>
          <cell r="D342" t="str">
            <v>S10004</v>
          </cell>
        </row>
        <row r="343">
          <cell r="C343" t="str">
            <v>SSC</v>
          </cell>
          <cell r="D343" t="str">
            <v>W10001</v>
          </cell>
        </row>
        <row r="344">
          <cell r="C344" t="str">
            <v>SSC</v>
          </cell>
          <cell r="D344" t="str">
            <v>S10001</v>
          </cell>
        </row>
        <row r="345">
          <cell r="C345" t="str">
            <v>SSC</v>
          </cell>
          <cell r="D345" t="str">
            <v>A1013</v>
          </cell>
        </row>
        <row r="346">
          <cell r="C346" t="str">
            <v>SSC</v>
          </cell>
          <cell r="D346" t="str">
            <v>A1014</v>
          </cell>
        </row>
        <row r="347">
          <cell r="C347" t="str">
            <v>SSC</v>
          </cell>
          <cell r="D347" t="str">
            <v>A1005</v>
          </cell>
        </row>
        <row r="348">
          <cell r="C348" t="str">
            <v>SSC</v>
          </cell>
          <cell r="D348" t="str">
            <v>A1007</v>
          </cell>
        </row>
      </sheetData>
      <sheetData sheetId="9">
        <row r="10">
          <cell r="D10" t="str">
            <v>Draft standard menu</v>
          </cell>
          <cell r="E10" t="str">
            <v>Draft enhanced menu</v>
          </cell>
          <cell r="F10" t="str">
            <v>Spare 1</v>
          </cell>
          <cell r="G10" t="str">
            <v>Spare 2</v>
          </cell>
          <cell r="H10" t="str">
            <v>Spare 3</v>
          </cell>
          <cell r="I10" t="str">
            <v>Spare 4</v>
          </cell>
        </row>
      </sheetData>
      <sheetData sheetId="10">
        <row r="21">
          <cell r="D21" t="str">
            <v>ANH</v>
          </cell>
          <cell r="E21" t="str">
            <v>NES</v>
          </cell>
          <cell r="F21" t="str">
            <v>NWT</v>
          </cell>
          <cell r="G21" t="str">
            <v>SRN</v>
          </cell>
          <cell r="H21" t="str">
            <v>SVT</v>
          </cell>
          <cell r="I21" t="str">
            <v>SWT</v>
          </cell>
          <cell r="J21" t="str">
            <v>TMS</v>
          </cell>
          <cell r="K21" t="str">
            <v>WSH</v>
          </cell>
          <cell r="L21" t="str">
            <v>WSX</v>
          </cell>
          <cell r="M21" t="str">
            <v>YKY</v>
          </cell>
          <cell r="N21" t="str">
            <v>AFW</v>
          </cell>
          <cell r="O21" t="str">
            <v>BRL</v>
          </cell>
          <cell r="P21" t="str">
            <v>DVW</v>
          </cell>
          <cell r="Q21" t="str">
            <v>PRT</v>
          </cell>
          <cell r="R21" t="str">
            <v>SBW</v>
          </cell>
          <cell r="S21" t="str">
            <v>SES</v>
          </cell>
          <cell r="T21" t="str">
            <v>SEW</v>
          </cell>
          <cell r="U21" t="str">
            <v>SSC</v>
          </cell>
        </row>
      </sheetData>
      <sheetData sheetId="1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_Inputs TMS"/>
      <sheetName val="TMS-R202001"/>
      <sheetName val="TMS-WN601001"/>
      <sheetName val="TMS-R201001"/>
      <sheetName val="TMS-WN604001"/>
      <sheetName val="TMS-BIO701001"/>
      <sheetName val="TMS-WN603001"/>
      <sheetName val="TMS-WN602001"/>
      <sheetName val="TMS-WWN801001"/>
      <sheetName val="Profiling"/>
      <sheetName val="Interface"/>
      <sheetName val="Assessment gates"/>
    </sheetNames>
    <sheetDataSet>
      <sheetData sheetId="0"/>
      <sheetData sheetId="1">
        <row r="43">
          <cell r="A43" t="str">
            <v>TMS</v>
          </cell>
        </row>
        <row r="45">
          <cell r="Q45">
            <v>11.1</v>
          </cell>
          <cell r="R45">
            <v>11.1</v>
          </cell>
          <cell r="S45">
            <v>11.1</v>
          </cell>
          <cell r="T45">
            <v>11.1</v>
          </cell>
          <cell r="U45">
            <v>11.1</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showGridLines="0" tabSelected="1" zoomScaleNormal="100" workbookViewId="0"/>
  </sheetViews>
  <sheetFormatPr defaultColWidth="9.28515625" defaultRowHeight="15" x14ac:dyDescent="0.3"/>
  <cols>
    <col min="1" max="1" width="1.5703125" style="2" customWidth="1"/>
    <col min="2" max="2" width="9.28515625" style="2" customWidth="1"/>
    <col min="3" max="3" width="9.28515625" style="2"/>
    <col min="4" max="5" width="9.28515625" style="2" customWidth="1"/>
    <col min="6" max="8" width="9.28515625" style="2"/>
    <col min="9" max="9" width="3.28515625" style="2" customWidth="1"/>
    <col min="10" max="10" width="9.28515625" style="2"/>
    <col min="11" max="11" width="16.28515625" style="2" bestFit="1" customWidth="1"/>
    <col min="12" max="12" width="9.28515625" style="2" customWidth="1"/>
    <col min="13" max="13" width="11.5703125" style="2" bestFit="1" customWidth="1"/>
    <col min="14" max="16384" width="9.28515625" style="2"/>
  </cols>
  <sheetData>
    <row r="1" spans="1:11" ht="21.75" x14ac:dyDescent="0.45">
      <c r="A1" s="7"/>
      <c r="B1" s="9" t="s">
        <v>0</v>
      </c>
      <c r="C1" s="10"/>
      <c r="D1" s="11"/>
      <c r="K1" s="8"/>
    </row>
    <row r="2" spans="1:11" ht="9" customHeight="1" x14ac:dyDescent="0.3"/>
  </sheetData>
  <conditionalFormatting sqref="L11:L15">
    <cfRule type="expression" dxfId="41" priority="3">
      <formula>L11="Error"</formula>
    </cfRule>
    <cfRule type="expression" dxfId="40" priority="4">
      <formula>L11="Ok"</formula>
    </cfRule>
  </conditionalFormatting>
  <conditionalFormatting sqref="L11:L15">
    <cfRule type="expression" dxfId="39" priority="1">
      <formula>$BZ$6="Error"</formula>
    </cfRule>
    <cfRule type="expression" dxfId="38" priority="2">
      <formula>$BZ$6="Ok"</formula>
    </cfRule>
  </conditionalFormatting>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N44"/>
  <sheetViews>
    <sheetView showGridLines="0" zoomScaleNormal="100" workbookViewId="0">
      <pane ySplit="1" topLeftCell="A2" activePane="bottomLeft" state="frozen"/>
      <selection activeCell="C27" sqref="C27"/>
      <selection pane="bottomLeft"/>
    </sheetView>
  </sheetViews>
  <sheetFormatPr defaultColWidth="8.85546875" defaultRowHeight="15" x14ac:dyDescent="0.3"/>
  <cols>
    <col min="1" max="1" width="2" style="1" customWidth="1"/>
    <col min="2" max="2" width="43" style="1" customWidth="1"/>
    <col min="3" max="3" width="20.5703125" style="1" customWidth="1"/>
    <col min="4" max="4" width="137" style="1" customWidth="1"/>
    <col min="5" max="5" width="4.85546875" style="1" customWidth="1"/>
    <col min="6" max="6" width="26.5703125" style="1" customWidth="1"/>
    <col min="7" max="8" width="8.5703125" style="1" customWidth="1"/>
    <col min="9" max="9" width="26.42578125" style="1" customWidth="1"/>
    <col min="10" max="10" width="8.5703125" style="1" customWidth="1"/>
    <col min="11" max="11" width="117.5703125" style="1" customWidth="1"/>
    <col min="12" max="14" width="8.5703125" style="1" customWidth="1"/>
    <col min="15" max="16384" width="8.85546875" style="1"/>
  </cols>
  <sheetData>
    <row r="1" spans="2:13" s="3" customFormat="1" ht="21.75" x14ac:dyDescent="0.3">
      <c r="B1" s="12" t="s">
        <v>350</v>
      </c>
      <c r="C1" s="12"/>
      <c r="D1" s="12"/>
      <c r="E1" s="12"/>
      <c r="F1" s="12"/>
      <c r="G1" s="1"/>
      <c r="H1" s="4"/>
      <c r="I1" s="2"/>
    </row>
    <row r="2" spans="2:13" s="3" customFormat="1" ht="21.75" x14ac:dyDescent="0.3">
      <c r="B2" s="13" t="s">
        <v>9</v>
      </c>
      <c r="C2" s="21"/>
      <c r="D2" s="1"/>
      <c r="E2" s="1"/>
      <c r="F2" s="1"/>
      <c r="G2" s="1"/>
      <c r="H2" s="4"/>
      <c r="I2" s="2"/>
    </row>
    <row r="3" spans="2:13" x14ac:dyDescent="0.3">
      <c r="B3" s="20" t="s">
        <v>10</v>
      </c>
      <c r="C3" s="22"/>
    </row>
    <row r="4" spans="2:13" x14ac:dyDescent="0.3">
      <c r="B4" s="20" t="s">
        <v>11</v>
      </c>
      <c r="C4" s="29"/>
    </row>
    <row r="5" spans="2:13" x14ac:dyDescent="0.3">
      <c r="B5" s="20" t="s">
        <v>459</v>
      </c>
      <c r="C5" s="29"/>
    </row>
    <row r="6" spans="2:13" ht="15.75" x14ac:dyDescent="0.3">
      <c r="B6" s="18"/>
      <c r="C6" s="19"/>
      <c r="D6" s="19"/>
    </row>
    <row r="7" spans="2:13" x14ac:dyDescent="0.3">
      <c r="B7" s="13" t="s">
        <v>13</v>
      </c>
    </row>
    <row r="8" spans="2:13" ht="77.25" customHeight="1" x14ac:dyDescent="0.3">
      <c r="B8" s="64" t="s">
        <v>14</v>
      </c>
      <c r="C8" s="184" t="s">
        <v>509</v>
      </c>
      <c r="D8" s="184"/>
    </row>
    <row r="9" spans="2:13" ht="21.75" x14ac:dyDescent="0.45">
      <c r="B9" s="14" t="s">
        <v>1</v>
      </c>
      <c r="C9" s="68" t="s">
        <v>46</v>
      </c>
      <c r="D9" s="17"/>
      <c r="I9" s="150" t="s">
        <v>462</v>
      </c>
      <c r="J9" s="151"/>
      <c r="K9" s="151"/>
      <c r="L9" s="151"/>
      <c r="M9" s="151"/>
    </row>
    <row r="10" spans="2:13" ht="30" x14ac:dyDescent="0.3">
      <c r="B10" s="14" t="s">
        <v>15</v>
      </c>
      <c r="C10" s="26" t="s">
        <v>36</v>
      </c>
      <c r="D10" s="30"/>
      <c r="I10" s="151"/>
      <c r="J10" s="151"/>
      <c r="K10" s="151"/>
      <c r="L10" s="151"/>
      <c r="M10" s="151"/>
    </row>
    <row r="11" spans="2:13" x14ac:dyDescent="0.3">
      <c r="B11" s="14" t="s">
        <v>16</v>
      </c>
      <c r="C11" s="6" t="s">
        <v>319</v>
      </c>
      <c r="D11" s="17"/>
      <c r="I11" s="151"/>
      <c r="J11" s="151"/>
      <c r="K11" s="151"/>
      <c r="L11" s="151"/>
      <c r="M11" s="151"/>
    </row>
    <row r="12" spans="2:13" x14ac:dyDescent="0.3">
      <c r="B12" s="14" t="s">
        <v>17</v>
      </c>
      <c r="C12" s="5"/>
      <c r="D12" s="70"/>
      <c r="I12" s="152" t="s">
        <v>17</v>
      </c>
      <c r="J12" s="153">
        <v>45.454999999999998</v>
      </c>
      <c r="K12" s="154"/>
      <c r="L12" s="154"/>
      <c r="M12" s="154"/>
    </row>
    <row r="13" spans="2:13" x14ac:dyDescent="0.3">
      <c r="B13" s="66"/>
      <c r="C13" s="66"/>
      <c r="D13" s="66"/>
      <c r="I13" s="154"/>
      <c r="J13" s="154"/>
      <c r="K13" s="154"/>
      <c r="L13" s="154"/>
      <c r="M13" s="154"/>
    </row>
    <row r="14" spans="2:13" x14ac:dyDescent="0.3">
      <c r="B14" s="13" t="s">
        <v>366</v>
      </c>
      <c r="C14" s="66"/>
      <c r="D14" s="66"/>
      <c r="I14" s="155" t="s">
        <v>366</v>
      </c>
      <c r="J14" s="154"/>
      <c r="K14" s="154"/>
      <c r="L14" s="154"/>
      <c r="M14" s="154"/>
    </row>
    <row r="15" spans="2:13" ht="112.5" customHeight="1" x14ac:dyDescent="0.3">
      <c r="B15" s="14" t="s">
        <v>33</v>
      </c>
      <c r="C15" s="64"/>
      <c r="D15" s="61"/>
      <c r="I15" s="153" t="s">
        <v>33</v>
      </c>
      <c r="J15" s="152" t="s">
        <v>322</v>
      </c>
      <c r="K15" s="156" t="s">
        <v>524</v>
      </c>
      <c r="L15" s="154"/>
      <c r="M15" s="154"/>
    </row>
    <row r="16" spans="2:13" x14ac:dyDescent="0.3">
      <c r="B16" s="6" t="s">
        <v>365</v>
      </c>
      <c r="C16" s="78"/>
      <c r="D16" s="66"/>
      <c r="I16" s="153" t="s">
        <v>365</v>
      </c>
      <c r="J16" s="157">
        <v>0</v>
      </c>
      <c r="K16" s="154"/>
      <c r="L16" s="154"/>
      <c r="M16" s="154"/>
    </row>
    <row r="17" spans="2:13" x14ac:dyDescent="0.3">
      <c r="B17" s="32" t="s">
        <v>436</v>
      </c>
      <c r="C17" s="67"/>
      <c r="D17" s="66"/>
      <c r="I17" s="153" t="s">
        <v>436</v>
      </c>
      <c r="J17" s="158"/>
      <c r="K17" s="154"/>
      <c r="L17" s="154"/>
      <c r="M17" s="154"/>
    </row>
    <row r="18" spans="2:13" x14ac:dyDescent="0.3">
      <c r="B18" s="32" t="s">
        <v>437</v>
      </c>
      <c r="C18" s="67"/>
      <c r="D18" s="66"/>
      <c r="I18" s="153" t="s">
        <v>437</v>
      </c>
      <c r="J18" s="158"/>
      <c r="K18" s="154"/>
      <c r="L18" s="154"/>
      <c r="M18" s="154"/>
    </row>
    <row r="19" spans="2:13" x14ac:dyDescent="0.3">
      <c r="B19" s="32" t="s">
        <v>438</v>
      </c>
      <c r="C19" s="67"/>
      <c r="D19" s="66"/>
      <c r="I19" s="153" t="s">
        <v>438</v>
      </c>
      <c r="J19" s="158"/>
      <c r="K19" s="154"/>
      <c r="L19" s="154"/>
      <c r="M19" s="154"/>
    </row>
    <row r="20" spans="2:13" x14ac:dyDescent="0.3">
      <c r="B20" s="32" t="s">
        <v>439</v>
      </c>
      <c r="C20" s="32"/>
      <c r="D20" s="66"/>
      <c r="I20" s="153" t="s">
        <v>439</v>
      </c>
      <c r="J20" s="153"/>
      <c r="K20" s="154"/>
      <c r="L20" s="154"/>
      <c r="M20" s="154"/>
    </row>
    <row r="21" spans="2:13" x14ac:dyDescent="0.3">
      <c r="B21" s="137" t="s">
        <v>435</v>
      </c>
      <c r="C21" s="80" t="b">
        <f>SUM(C17:C20)=C16</f>
        <v>1</v>
      </c>
      <c r="D21" s="66"/>
      <c r="I21" s="159" t="s">
        <v>435</v>
      </c>
      <c r="J21" s="160" t="b">
        <v>1</v>
      </c>
      <c r="K21" s="154"/>
      <c r="L21" s="154"/>
      <c r="M21" s="154"/>
    </row>
    <row r="22" spans="2:13" x14ac:dyDescent="0.3">
      <c r="B22" s="13"/>
      <c r="I22" s="154"/>
      <c r="J22" s="154"/>
      <c r="K22" s="154"/>
      <c r="L22" s="154"/>
      <c r="M22" s="154"/>
    </row>
    <row r="23" spans="2:13" x14ac:dyDescent="0.3">
      <c r="B23" s="13" t="s">
        <v>19</v>
      </c>
      <c r="I23" s="155" t="s">
        <v>19</v>
      </c>
      <c r="J23" s="154"/>
      <c r="K23" s="154"/>
      <c r="L23" s="154"/>
      <c r="M23" s="154"/>
    </row>
    <row r="24" spans="2:13" x14ac:dyDescent="0.3">
      <c r="B24" s="6" t="s">
        <v>20</v>
      </c>
      <c r="C24" s="64"/>
      <c r="I24" s="153" t="s">
        <v>20</v>
      </c>
      <c r="J24" s="161">
        <v>4.51</v>
      </c>
      <c r="K24" s="154"/>
      <c r="L24" s="154"/>
      <c r="M24" s="154"/>
    </row>
    <row r="25" spans="2:13" x14ac:dyDescent="0.3">
      <c r="B25" s="6" t="s">
        <v>18</v>
      </c>
      <c r="C25" s="133"/>
      <c r="I25" s="153" t="s">
        <v>18</v>
      </c>
      <c r="J25" s="157">
        <v>4270.9001898185215</v>
      </c>
      <c r="K25" s="154"/>
      <c r="L25" s="154"/>
      <c r="M25" s="154"/>
    </row>
    <row r="26" spans="2:13" ht="30" x14ac:dyDescent="0.3">
      <c r="B26" s="26" t="s">
        <v>21</v>
      </c>
      <c r="C26" s="69"/>
      <c r="I26" s="162" t="s">
        <v>21</v>
      </c>
      <c r="J26" s="163">
        <v>9.5869718748308724E-3</v>
      </c>
      <c r="K26" s="154"/>
      <c r="L26" s="154"/>
      <c r="M26" s="154"/>
    </row>
    <row r="27" spans="2:13" ht="30" x14ac:dyDescent="0.3">
      <c r="B27" s="26" t="s">
        <v>22</v>
      </c>
      <c r="C27" s="6"/>
      <c r="I27" s="162" t="s">
        <v>22</v>
      </c>
      <c r="J27" s="153" t="s">
        <v>375</v>
      </c>
      <c r="K27" s="154"/>
      <c r="L27" s="154"/>
      <c r="M27" s="154"/>
    </row>
    <row r="28" spans="2:13" x14ac:dyDescent="0.3">
      <c r="I28" s="154"/>
      <c r="J28" s="154"/>
      <c r="K28" s="154"/>
      <c r="L28" s="154"/>
      <c r="M28" s="154"/>
    </row>
    <row r="29" spans="2:13" ht="30" x14ac:dyDescent="0.3">
      <c r="B29" s="13" t="s">
        <v>23</v>
      </c>
      <c r="F29" s="13" t="s">
        <v>24</v>
      </c>
      <c r="I29" s="164" t="s">
        <v>23</v>
      </c>
      <c r="J29" s="165"/>
      <c r="K29" s="165"/>
      <c r="L29" s="165"/>
      <c r="M29" s="164" t="s">
        <v>24</v>
      </c>
    </row>
    <row r="30" spans="2:13" x14ac:dyDescent="0.3">
      <c r="B30" s="64" t="s">
        <v>25</v>
      </c>
      <c r="C30" s="56"/>
      <c r="D30" s="14"/>
      <c r="F30" s="14"/>
      <c r="I30" s="156" t="s">
        <v>25</v>
      </c>
      <c r="J30" s="156" t="s">
        <v>328</v>
      </c>
      <c r="K30" s="156"/>
      <c r="L30" s="165"/>
      <c r="M30" s="156"/>
    </row>
    <row r="31" spans="2:13" ht="267.75" customHeight="1" x14ac:dyDescent="0.3">
      <c r="B31" s="64" t="s">
        <v>26</v>
      </c>
      <c r="C31" s="64"/>
      <c r="D31" s="65"/>
      <c r="F31" s="31"/>
      <c r="I31" s="156" t="s">
        <v>26</v>
      </c>
      <c r="J31" s="156" t="s">
        <v>320</v>
      </c>
      <c r="K31" s="156" t="s">
        <v>525</v>
      </c>
      <c r="L31" s="165"/>
      <c r="M31" s="156" t="s">
        <v>403</v>
      </c>
    </row>
    <row r="32" spans="2:13" ht="90" x14ac:dyDescent="0.3">
      <c r="B32" s="64" t="s">
        <v>27</v>
      </c>
      <c r="C32" s="64"/>
      <c r="D32" s="50"/>
      <c r="F32" s="14"/>
      <c r="I32" s="156" t="s">
        <v>27</v>
      </c>
      <c r="J32" s="156" t="s">
        <v>321</v>
      </c>
      <c r="K32" s="156" t="s">
        <v>469</v>
      </c>
      <c r="L32" s="165"/>
      <c r="M32" s="156"/>
    </row>
    <row r="33" spans="2:14" x14ac:dyDescent="0.3">
      <c r="B33" s="64" t="s">
        <v>28</v>
      </c>
      <c r="C33" s="14"/>
      <c r="D33" s="14"/>
      <c r="F33" s="14"/>
      <c r="I33" s="156" t="s">
        <v>28</v>
      </c>
      <c r="J33" s="156" t="s">
        <v>328</v>
      </c>
      <c r="K33" s="156"/>
      <c r="L33" s="165"/>
      <c r="M33" s="156"/>
    </row>
    <row r="34" spans="2:14" ht="315" customHeight="1" x14ac:dyDescent="0.3">
      <c r="B34" s="116" t="s">
        <v>29</v>
      </c>
      <c r="C34" s="116"/>
      <c r="D34" s="117"/>
      <c r="F34" s="15"/>
      <c r="I34" s="156" t="s">
        <v>29</v>
      </c>
      <c r="J34" s="156" t="s">
        <v>321</v>
      </c>
      <c r="K34" s="156" t="s">
        <v>526</v>
      </c>
      <c r="L34" s="165"/>
      <c r="M34" s="156" t="s">
        <v>346</v>
      </c>
    </row>
    <row r="35" spans="2:14" ht="45" x14ac:dyDescent="0.3">
      <c r="B35" s="121" t="s">
        <v>30</v>
      </c>
      <c r="C35" s="122"/>
      <c r="D35" s="123"/>
      <c r="F35" s="15"/>
      <c r="I35" s="156" t="s">
        <v>30</v>
      </c>
      <c r="J35" s="156" t="s">
        <v>324</v>
      </c>
      <c r="K35" s="156" t="s">
        <v>409</v>
      </c>
      <c r="L35" s="165"/>
      <c r="M35" s="156"/>
    </row>
    <row r="36" spans="2:14" x14ac:dyDescent="0.3">
      <c r="B36" s="118" t="s">
        <v>31</v>
      </c>
      <c r="C36" s="119"/>
      <c r="D36" s="120"/>
      <c r="F36" s="14"/>
      <c r="I36" s="156" t="s">
        <v>31</v>
      </c>
      <c r="J36" s="156" t="s">
        <v>328</v>
      </c>
      <c r="K36" s="156"/>
      <c r="L36" s="165"/>
      <c r="M36" s="156"/>
    </row>
    <row r="37" spans="2:14" x14ac:dyDescent="0.3">
      <c r="B37" s="64" t="s">
        <v>32</v>
      </c>
      <c r="C37" s="56"/>
      <c r="D37" s="14"/>
      <c r="F37" s="14"/>
      <c r="I37" s="156" t="s">
        <v>32</v>
      </c>
      <c r="J37" s="156" t="s">
        <v>328</v>
      </c>
      <c r="K37" s="156"/>
      <c r="L37" s="165"/>
      <c r="M37" s="156"/>
    </row>
    <row r="38" spans="2:14" x14ac:dyDescent="0.3">
      <c r="B38" s="13"/>
      <c r="C38" s="77"/>
    </row>
    <row r="39" spans="2:14" x14ac:dyDescent="0.3">
      <c r="B39" s="13"/>
      <c r="C39" s="77"/>
    </row>
    <row r="44" spans="2:14" x14ac:dyDescent="0.3">
      <c r="N44" s="4"/>
    </row>
  </sheetData>
  <mergeCells count="1">
    <mergeCell ref="C8:D8"/>
  </mergeCells>
  <conditionalFormatting sqref="C21">
    <cfRule type="containsText" dxfId="9" priority="3" operator="containsText" text="True">
      <formula>NOT(ISERROR(SEARCH("True",C21)))</formula>
    </cfRule>
    <cfRule type="containsText" dxfId="8" priority="4" operator="containsText" text="False">
      <formula>NOT(ISERROR(SEARCH("False",C21)))</formula>
    </cfRule>
  </conditionalFormatting>
  <conditionalFormatting sqref="J21">
    <cfRule type="containsText" dxfId="7" priority="1" operator="containsText" text="True">
      <formula>NOT(ISERROR(SEARCH("True",J21)))</formula>
    </cfRule>
    <cfRule type="containsText" dxfId="6" priority="2" operator="containsText" text="False">
      <formula>NOT(ISERROR(SEARCH("False",J21)))</formula>
    </cfRule>
  </conditionalFormatting>
  <dataValidations count="6">
    <dataValidation type="list" allowBlank="1" showInputMessage="1" showErrorMessage="1" sqref="C27">
      <formula1>"Yes,No"</formula1>
    </dataValidation>
    <dataValidation type="list" allowBlank="1" showInputMessage="1" showErrorMessage="1" sqref="C15">
      <formula1>"Accept, Partial accept, Reject"</formula1>
    </dataValidation>
    <dataValidation type="list" allowBlank="1" showInputMessage="1" showErrorMessage="1" sqref="C9">
      <formula1>"ANH,NES,NWT,SRN,SVE,SWB,TMS,WSH,WSX,YKY,AFW,BRL,HDD,PRT,SES,SEW,SSC"</formula1>
    </dataValidation>
    <dataValidation type="list" allowBlank="1" showInputMessage="1" showErrorMessage="1" sqref="C10">
      <formula1>#REF!</formula1>
    </dataValidation>
    <dataValidation type="list" allowBlank="1" showInputMessage="1" showErrorMessage="1" sqref="C36:C37 C30:C34">
      <formula1>"Pass, Partial pass, Fail, Not assessed, N/A"</formula1>
    </dataValidation>
    <dataValidation type="list" allowBlank="1" showInputMessage="1" showErrorMessage="1" sqref="B18:B20">
      <formula1>#REF!</formula1>
    </dataValidation>
  </dataValidation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N70"/>
  <sheetViews>
    <sheetView showGridLines="0" zoomScaleNormal="100" workbookViewId="0"/>
  </sheetViews>
  <sheetFormatPr defaultColWidth="8.85546875" defaultRowHeight="12.75" x14ac:dyDescent="0.2"/>
  <cols>
    <col min="1" max="1" width="2.42578125" style="91" customWidth="1"/>
    <col min="2" max="2" width="20" style="93" customWidth="1"/>
    <col min="3" max="3" width="23.5703125" style="91" customWidth="1"/>
    <col min="4" max="4" width="16.85546875" style="91" customWidth="1"/>
    <col min="5" max="5" width="12.42578125" style="91" customWidth="1"/>
    <col min="6" max="6" width="13.85546875" style="91" customWidth="1"/>
    <col min="7" max="8" width="11" style="91" customWidth="1"/>
    <col min="9" max="9" width="19.5703125" style="91" customWidth="1"/>
    <col min="10" max="10" width="9.42578125" style="91" customWidth="1"/>
    <col min="11" max="11" width="19.5703125" style="91" customWidth="1"/>
    <col min="12" max="12" width="9.42578125" style="91" customWidth="1"/>
    <col min="13" max="13" width="19.5703125" style="91" customWidth="1"/>
    <col min="14" max="14" width="9.42578125" style="91" customWidth="1"/>
    <col min="15" max="15" width="11.42578125" style="91" customWidth="1"/>
    <col min="16" max="16" width="16.42578125" style="91" customWidth="1"/>
    <col min="17" max="17" width="16.5703125" style="91" customWidth="1"/>
    <col min="18" max="18" width="21" style="91" customWidth="1"/>
    <col min="19" max="19" width="19.5703125" style="91" customWidth="1"/>
    <col min="20" max="20" width="23" style="91" customWidth="1"/>
    <col min="21" max="21" width="17.42578125" style="91" customWidth="1"/>
    <col min="22" max="16384" width="8.85546875" style="91"/>
  </cols>
  <sheetData>
    <row r="1" spans="2:14" s="89" customFormat="1" ht="15" customHeight="1" x14ac:dyDescent="0.2">
      <c r="B1" s="90" t="s">
        <v>416</v>
      </c>
      <c r="C1" s="102"/>
      <c r="D1" s="102"/>
      <c r="E1" s="102"/>
      <c r="F1" s="102"/>
    </row>
    <row r="2" spans="2:14" ht="15" customHeight="1" x14ac:dyDescent="0.25">
      <c r="B2" s="104" t="s">
        <v>417</v>
      </c>
      <c r="C2" s="92"/>
      <c r="D2" s="92"/>
      <c r="E2" s="92"/>
      <c r="F2" s="92"/>
    </row>
    <row r="3" spans="2:14" x14ac:dyDescent="0.2">
      <c r="I3" s="95" t="s">
        <v>440</v>
      </c>
      <c r="J3" s="96"/>
      <c r="K3" s="95" t="s">
        <v>441</v>
      </c>
      <c r="L3" s="96"/>
      <c r="M3" s="95" t="s">
        <v>442</v>
      </c>
      <c r="N3" s="96"/>
    </row>
    <row r="4" spans="2:14" ht="30" customHeight="1" x14ac:dyDescent="0.2">
      <c r="B4" s="97" t="s">
        <v>34</v>
      </c>
      <c r="C4" s="98" t="s">
        <v>35</v>
      </c>
      <c r="D4" s="98" t="s">
        <v>15</v>
      </c>
      <c r="E4" s="98" t="s">
        <v>351</v>
      </c>
      <c r="F4" s="98" t="s">
        <v>371</v>
      </c>
      <c r="G4" s="98" t="s">
        <v>372</v>
      </c>
      <c r="H4" s="98" t="s">
        <v>446</v>
      </c>
      <c r="I4" s="99" t="s">
        <v>373</v>
      </c>
      <c r="J4" s="99" t="s">
        <v>374</v>
      </c>
      <c r="K4" s="99" t="s">
        <v>373</v>
      </c>
      <c r="L4" s="99" t="s">
        <v>374</v>
      </c>
      <c r="M4" s="99" t="s">
        <v>373</v>
      </c>
      <c r="N4" s="99" t="s">
        <v>374</v>
      </c>
    </row>
    <row r="5" spans="2:14" ht="30" customHeight="1" x14ac:dyDescent="0.2">
      <c r="B5" s="103" t="str">
        <f>RR_transience!C11</f>
        <v>TMS-R202001</v>
      </c>
      <c r="C5" s="103" t="str">
        <f>RR_transience!B1</f>
        <v>Population Transience</v>
      </c>
      <c r="D5" s="103" t="str">
        <f>'RR_CRM and billing'!C10</f>
        <v>Residential retail</v>
      </c>
      <c r="E5" s="176">
        <f>RR_transience!C12</f>
        <v>63.011999999999993</v>
      </c>
      <c r="F5" s="100">
        <f>RR_transience!$C$16</f>
        <v>0</v>
      </c>
      <c r="G5" s="100" t="str">
        <f>RR_transience!$C$15</f>
        <v>Reject</v>
      </c>
      <c r="H5" s="100">
        <f>RR_transience!$C$17</f>
        <v>0</v>
      </c>
      <c r="I5" s="100" t="str">
        <f>RR_transience!B18</f>
        <v>Enhancement Line 1 (£m)</v>
      </c>
      <c r="J5" s="100">
        <f>RR_transience!C18</f>
        <v>0</v>
      </c>
      <c r="K5" s="100" t="str">
        <f>RR_transience!B19</f>
        <v>Enhancement Line 2 (£m)</v>
      </c>
      <c r="L5" s="100">
        <f>RR_transience!C19</f>
        <v>0</v>
      </c>
      <c r="M5" s="100" t="str">
        <f>RR_transience!B20</f>
        <v>Enhancement Line 3 (£m)</v>
      </c>
      <c r="N5" s="100">
        <f>RR_transience!C20</f>
        <v>0</v>
      </c>
    </row>
    <row r="6" spans="2:14" ht="38.25" x14ac:dyDescent="0.2">
      <c r="B6" s="103" t="str">
        <f>'WN_water stress SDB'!C11</f>
        <v>TMS-WN601001</v>
      </c>
      <c r="C6" s="103" t="str">
        <f>'WN_water stress SDB'!B1</f>
        <v>Incremental cost of water stress on balancing supply/demand</v>
      </c>
      <c r="D6" s="103" t="str">
        <f>'WN_water stress SDB'!C10</f>
        <v>water network plus</v>
      </c>
      <c r="E6" s="176">
        <f>'WN_water stress SDB'!C12</f>
        <v>164.995</v>
      </c>
      <c r="F6" s="100">
        <f>'WN_water stress SDB'!$C$15</f>
        <v>0</v>
      </c>
      <c r="G6" s="100" t="str">
        <f>'WN_water stress SDB'!$C$14</f>
        <v>Partial accept</v>
      </c>
      <c r="H6" s="100">
        <f>'WN_water stress SDB'!$C$16</f>
        <v>0</v>
      </c>
      <c r="I6" s="138" t="str">
        <f>'WN_water stress SDB'!B17</f>
        <v>WW_Metering (excluding new connections) for meters requested by optants, customers and businesses</v>
      </c>
      <c r="J6" s="101">
        <f>'WN_water stress SDB'!C17</f>
        <v>0</v>
      </c>
      <c r="K6" s="101" t="str">
        <f>'WN_water stress SDB'!B18</f>
        <v>Enhancement Line 2 (£m)</v>
      </c>
      <c r="L6" s="101">
        <f>'WN_water stress SDB'!C18</f>
        <v>0</v>
      </c>
      <c r="M6" s="101" t="str">
        <f>'WN_water stress SDB'!B19</f>
        <v>Enhancement Line 3 (£m)</v>
      </c>
      <c r="N6" s="101">
        <f>'WN_water stress SDB'!C19</f>
        <v>0</v>
      </c>
    </row>
    <row r="7" spans="2:14" ht="30" customHeight="1" x14ac:dyDescent="0.2">
      <c r="B7" s="103" t="str">
        <f>'RR_CRM and billing'!$C$11</f>
        <v>TMS-R201001</v>
      </c>
      <c r="C7" s="103" t="str">
        <f>'RR_CRM and billing'!$B$1</f>
        <v>CRM and Billing System - legacy depreciation costs</v>
      </c>
      <c r="D7" s="103" t="str">
        <f>'RR_CRM and billing'!$C$10</f>
        <v>Residential retail</v>
      </c>
      <c r="E7" s="176">
        <f>'RR_CRM and billing'!C12</f>
        <v>66.844999999999999</v>
      </c>
      <c r="F7" s="100">
        <f>'RR_CRM and billing'!$C$16</f>
        <v>0</v>
      </c>
      <c r="G7" s="100" t="str">
        <f>'RR_CRM and billing'!$C$15</f>
        <v>Reject</v>
      </c>
      <c r="H7" s="100">
        <f>'RR_CRM and billing'!$C$17</f>
        <v>0</v>
      </c>
      <c r="I7" s="101" t="str">
        <f>'RR_CRM and billing'!B18</f>
        <v>Enhancement Line 1 (£m)</v>
      </c>
      <c r="J7" s="101">
        <f>'RR_CRM and billing'!C18</f>
        <v>0</v>
      </c>
      <c r="K7" s="101" t="str">
        <f>'RR_CRM and billing'!B19</f>
        <v>Enhancement Line 2 (£m)</v>
      </c>
      <c r="L7" s="101">
        <f>'RR_CRM and billing'!C19</f>
        <v>0</v>
      </c>
      <c r="M7" s="101" t="str">
        <f>'RR_CRM and billing'!B20</f>
        <v>Enhancement Line 3 (£m)</v>
      </c>
      <c r="N7" s="101">
        <f>'RR_CRM and billing'!C20</f>
        <v>0</v>
      </c>
    </row>
    <row r="8" spans="2:14" ht="38.25" x14ac:dyDescent="0.2">
      <c r="B8" s="103" t="str">
        <f>'WN_resilience NE'!$C$11</f>
        <v>TMS-WN604001</v>
      </c>
      <c r="C8" s="103" t="str">
        <f>'WN_resilience NE'!$B$1</f>
        <v xml:space="preserve">Improving system resilience of North East London water supply </v>
      </c>
      <c r="D8" s="103" t="str">
        <f>'WN_resilience NE'!$C10</f>
        <v>water network plus</v>
      </c>
      <c r="E8" s="176">
        <f>'WN_resilience NE'!C12</f>
        <v>0</v>
      </c>
      <c r="F8" s="100">
        <f>'WN_resilience NE'!$C$16</f>
        <v>0</v>
      </c>
      <c r="G8" s="100">
        <f>'WN_resilience NE'!$C$15</f>
        <v>0</v>
      </c>
      <c r="H8" s="100">
        <f>'WN_resilience NE'!$C$17</f>
        <v>0</v>
      </c>
      <c r="I8" s="101" t="str">
        <f>'WN_resilience NE'!B18</f>
        <v>Enhancement Line 1 (£m)</v>
      </c>
      <c r="J8" s="101">
        <f>'WN_resilience NE'!C18</f>
        <v>0</v>
      </c>
      <c r="K8" s="101" t="str">
        <f>'WN_resilience NE'!B19</f>
        <v>Enhancement Line 2 (£m)</v>
      </c>
      <c r="L8" s="101">
        <f>'WN_resilience NE'!C19</f>
        <v>0</v>
      </c>
      <c r="M8" s="101" t="str">
        <f>'WN_resilience NE'!B20</f>
        <v>Enhancement Line 3 (£m)</v>
      </c>
      <c r="N8" s="101">
        <f>'WN_resilience NE'!C20</f>
        <v>0</v>
      </c>
    </row>
    <row r="9" spans="2:14" ht="25.5" x14ac:dyDescent="0.2">
      <c r="B9" s="103" t="str">
        <f>'BR_growth and quality'!$C$11</f>
        <v>TMS-BIO701001</v>
      </c>
      <c r="C9" s="103" t="str">
        <f>'BR_growth and quality'!$B$1</f>
        <v>Growth and quality investment for bioresources</v>
      </c>
      <c r="D9" s="103" t="str">
        <f>'BR_growth and quality'!$C$10</f>
        <v>Bioresources</v>
      </c>
      <c r="E9" s="176">
        <f>'BR_growth and quality'!C12</f>
        <v>38.732080264499999</v>
      </c>
      <c r="F9" s="100">
        <f>'BR_growth and quality'!$C$16</f>
        <v>0</v>
      </c>
      <c r="G9" s="100" t="str">
        <f>'BR_growth and quality'!$C$15</f>
        <v>Reject</v>
      </c>
      <c r="H9" s="100">
        <f>'BR_growth and quality'!$C$17</f>
        <v>0</v>
      </c>
      <c r="I9" s="101" t="str">
        <f>'BR_growth and quality'!B18</f>
        <v>WWW_Sludge quality and growth</v>
      </c>
      <c r="J9" s="101">
        <f>'BR_growth and quality'!C18</f>
        <v>0</v>
      </c>
      <c r="K9" s="101">
        <f>'BR_growth and quality'!B19</f>
        <v>0</v>
      </c>
      <c r="L9" s="101">
        <f>'BR_growth and quality'!C19</f>
        <v>0</v>
      </c>
      <c r="M9" s="101">
        <f>'BR_growth and quality'!B20</f>
        <v>0</v>
      </c>
      <c r="N9" s="101">
        <f>'BR_growth and quality'!C20</f>
        <v>0</v>
      </c>
    </row>
    <row r="10" spans="2:14" ht="30" customHeight="1" x14ac:dyDescent="0.2">
      <c r="B10" s="103" t="str">
        <f>WN_density!$C$11</f>
        <v>TMS-WN603001</v>
      </c>
      <c r="C10" s="103" t="str">
        <f>WN_density!$B$1</f>
        <v>Urban productivity (water)</v>
      </c>
      <c r="D10" s="103" t="str">
        <f>WN_density!$C10</f>
        <v>water network plus</v>
      </c>
      <c r="E10" s="176">
        <f>WN_density!C12</f>
        <v>0</v>
      </c>
      <c r="F10" s="100">
        <f>WN_density!$C$16</f>
        <v>0</v>
      </c>
      <c r="G10" s="100">
        <f>WN_density!$C$15</f>
        <v>0</v>
      </c>
      <c r="H10" s="100">
        <f>WN_density!$C$17</f>
        <v>0</v>
      </c>
      <c r="I10" s="101" t="str">
        <f>WN_density!B18</f>
        <v>Enhancement Line 1 (£m)</v>
      </c>
      <c r="J10" s="101">
        <f>WN_density!C18</f>
        <v>0</v>
      </c>
      <c r="K10" s="101" t="str">
        <f>WN_density!B19</f>
        <v>Enhancement Line 2 (£m)</v>
      </c>
      <c r="L10" s="101">
        <f>WN_density!C19</f>
        <v>0</v>
      </c>
      <c r="M10" s="101" t="str">
        <f>WN_density!B20</f>
        <v>Enhancement Line 3 (£m)</v>
      </c>
      <c r="N10" s="101">
        <f>WN_density!C20</f>
        <v>0</v>
      </c>
    </row>
    <row r="11" spans="2:14" ht="30" customHeight="1" x14ac:dyDescent="0.2">
      <c r="B11" s="103" t="str">
        <f>'WN_network maintenance'!$C$11</f>
        <v>TMS-WN602001</v>
      </c>
      <c r="C11" s="103" t="str">
        <f>'WN_network maintenance'!$B$1</f>
        <v>Network maintenance</v>
      </c>
      <c r="D11" s="103" t="str">
        <f>'WN_network maintenance'!$C10</f>
        <v>water network plus</v>
      </c>
      <c r="E11" s="176">
        <f>'WN_network maintenance'!C12</f>
        <v>120.15</v>
      </c>
      <c r="F11" s="100">
        <f>'WN_network maintenance'!$C$16</f>
        <v>0</v>
      </c>
      <c r="G11" s="100" t="str">
        <f>'WN_network maintenance'!$C$15</f>
        <v>Reject</v>
      </c>
      <c r="H11" s="100">
        <f>'WN_network maintenance'!$C$17</f>
        <v>0</v>
      </c>
      <c r="I11" s="101" t="str">
        <f>'WN_network maintenance'!B18</f>
        <v>Enhancement Line 1 (£m)</v>
      </c>
      <c r="J11" s="101">
        <f>'WN_network maintenance'!C18</f>
        <v>0</v>
      </c>
      <c r="K11" s="101" t="str">
        <f>'WN_network maintenance'!B19</f>
        <v>Enhancement Line 2 (£m)</v>
      </c>
      <c r="L11" s="101">
        <f>'WN_network maintenance'!C19</f>
        <v>0</v>
      </c>
      <c r="M11" s="101" t="str">
        <f>'WN_network maintenance'!B20</f>
        <v>Enhancement Line 3 (£m)</v>
      </c>
      <c r="N11" s="101">
        <f>'WN_network maintenance'!C20</f>
        <v>0</v>
      </c>
    </row>
    <row r="12" spans="2:14" ht="30" customHeight="1" x14ac:dyDescent="0.2">
      <c r="B12" s="103" t="str">
        <f>WWN_density!$C$11</f>
        <v>TMS-WWN801001</v>
      </c>
      <c r="C12" s="103" t="str">
        <f>WWN_density!$B$1</f>
        <v>Urban productivity (wastewater)</v>
      </c>
      <c r="D12" s="103" t="str">
        <f>WWN_density!$C10</f>
        <v>Wastewater network plus</v>
      </c>
      <c r="E12" s="100">
        <f>WWN_density!C12</f>
        <v>0</v>
      </c>
      <c r="F12" s="100">
        <f>WWN_density!$C$16</f>
        <v>0</v>
      </c>
      <c r="G12" s="100">
        <f>WWN_density!C$15</f>
        <v>0</v>
      </c>
      <c r="H12" s="100">
        <f>WWN_density!C$17</f>
        <v>0</v>
      </c>
      <c r="I12" s="101" t="str">
        <f>WWN_density!B18</f>
        <v>Enhancement Line 1 (£m)</v>
      </c>
      <c r="J12" s="101">
        <f>WWN_density!C18</f>
        <v>0</v>
      </c>
      <c r="K12" s="101" t="str">
        <f>WWN_density!B19</f>
        <v>Enhancement Line 2 (£m)</v>
      </c>
      <c r="L12" s="101">
        <f>WWN_density!C19</f>
        <v>0</v>
      </c>
      <c r="M12" s="101" t="str">
        <f>WWN_density!B20</f>
        <v>Enhancement Line 3 (£m)</v>
      </c>
      <c r="N12" s="101">
        <f>WWN_density!C20</f>
        <v>0</v>
      </c>
    </row>
    <row r="13" spans="2:14" x14ac:dyDescent="0.2">
      <c r="B13" s="103" t="s">
        <v>447</v>
      </c>
      <c r="C13" s="103" t="s">
        <v>448</v>
      </c>
      <c r="D13" s="103" t="s">
        <v>15</v>
      </c>
      <c r="E13" s="143" t="s">
        <v>449</v>
      </c>
      <c r="F13" s="94" t="s">
        <v>450</v>
      </c>
      <c r="G13" s="94" t="s">
        <v>451</v>
      </c>
      <c r="H13" s="94" t="s">
        <v>446</v>
      </c>
      <c r="I13" s="94" t="s">
        <v>452</v>
      </c>
      <c r="J13" s="94" t="s">
        <v>374</v>
      </c>
      <c r="K13" s="94" t="s">
        <v>453</v>
      </c>
      <c r="L13" s="94" t="s">
        <v>374</v>
      </c>
      <c r="M13" s="94" t="s">
        <v>454</v>
      </c>
      <c r="N13" s="94" t="s">
        <v>374</v>
      </c>
    </row>
    <row r="14" spans="2:14" ht="25.5" x14ac:dyDescent="0.2">
      <c r="B14" s="103" t="s">
        <v>455</v>
      </c>
      <c r="C14" s="103" t="s">
        <v>448</v>
      </c>
      <c r="D14" s="103" t="s">
        <v>15</v>
      </c>
      <c r="E14" s="143" t="s">
        <v>449</v>
      </c>
      <c r="F14" s="94" t="s">
        <v>450</v>
      </c>
      <c r="G14" s="94" t="s">
        <v>451</v>
      </c>
      <c r="H14" s="94" t="s">
        <v>446</v>
      </c>
      <c r="I14" s="94" t="s">
        <v>452</v>
      </c>
      <c r="J14" s="94" t="s">
        <v>374</v>
      </c>
      <c r="K14" s="94" t="s">
        <v>453</v>
      </c>
      <c r="L14" s="94" t="s">
        <v>374</v>
      </c>
      <c r="M14" s="94" t="s">
        <v>454</v>
      </c>
      <c r="N14" s="94" t="s">
        <v>374</v>
      </c>
    </row>
    <row r="15" spans="2:14" ht="25.5" x14ac:dyDescent="0.2">
      <c r="B15" s="103" t="s">
        <v>456</v>
      </c>
      <c r="C15" s="103" t="s">
        <v>448</v>
      </c>
      <c r="D15" s="103" t="s">
        <v>15</v>
      </c>
      <c r="E15" s="143" t="s">
        <v>449</v>
      </c>
      <c r="F15" s="94" t="s">
        <v>450</v>
      </c>
      <c r="G15" s="94" t="s">
        <v>451</v>
      </c>
      <c r="H15" s="94" t="s">
        <v>446</v>
      </c>
      <c r="I15" s="94" t="s">
        <v>452</v>
      </c>
      <c r="J15" s="94" t="s">
        <v>374</v>
      </c>
      <c r="K15" s="94" t="s">
        <v>453</v>
      </c>
      <c r="L15" s="94" t="s">
        <v>374</v>
      </c>
      <c r="M15" s="94" t="s">
        <v>454</v>
      </c>
      <c r="N15" s="94" t="s">
        <v>374</v>
      </c>
    </row>
    <row r="16" spans="2:14" ht="25.5" x14ac:dyDescent="0.2">
      <c r="B16" s="103" t="s">
        <v>457</v>
      </c>
      <c r="C16" s="103" t="s">
        <v>448</v>
      </c>
      <c r="D16" s="103" t="s">
        <v>15</v>
      </c>
      <c r="E16" s="143" t="s">
        <v>449</v>
      </c>
      <c r="F16" s="94" t="s">
        <v>450</v>
      </c>
      <c r="G16" s="94" t="s">
        <v>451</v>
      </c>
      <c r="H16" s="94" t="s">
        <v>446</v>
      </c>
      <c r="I16" s="94" t="s">
        <v>452</v>
      </c>
      <c r="J16" s="94" t="s">
        <v>374</v>
      </c>
      <c r="K16" s="94" t="s">
        <v>453</v>
      </c>
      <c r="L16" s="94" t="s">
        <v>374</v>
      </c>
      <c r="M16" s="94" t="s">
        <v>454</v>
      </c>
      <c r="N16" s="94" t="s">
        <v>374</v>
      </c>
    </row>
    <row r="18" spans="2:5" x14ac:dyDescent="0.2">
      <c r="B18" s="139" t="s">
        <v>443</v>
      </c>
      <c r="E18" s="146" t="s">
        <v>458</v>
      </c>
    </row>
    <row r="19" spans="2:5" x14ac:dyDescent="0.2">
      <c r="B19" s="140" t="s">
        <v>444</v>
      </c>
      <c r="C19" s="141">
        <f>SUMIF($D$5:$D$16,$B19,$F$5:$F$16)</f>
        <v>0</v>
      </c>
      <c r="E19" s="91" t="b">
        <f>RR_transience!$C$21='WN_water stress SDB'!$C$20='RR_CRM and billing'!$C$21='WN_resilience NE'!$C$21='BR_growth and quality'!$C$21=WN_density!$C$21='WN_network maintenance'!$C$21=WWN_density!$C$21=TRUE</f>
        <v>1</v>
      </c>
    </row>
    <row r="20" spans="2:5" x14ac:dyDescent="0.2">
      <c r="B20" s="140" t="s">
        <v>445</v>
      </c>
      <c r="C20" s="141">
        <f t="shared" ref="C20:C23" si="0">SUMIF($D$5:$D$16,$B20,$F$5:$F$16)</f>
        <v>0</v>
      </c>
    </row>
    <row r="21" spans="2:5" x14ac:dyDescent="0.2">
      <c r="B21" s="140" t="s">
        <v>7</v>
      </c>
      <c r="C21" s="141">
        <f t="shared" si="0"/>
        <v>0</v>
      </c>
    </row>
    <row r="22" spans="2:5" x14ac:dyDescent="0.2">
      <c r="B22" s="140" t="s">
        <v>36</v>
      </c>
      <c r="C22" s="141">
        <f t="shared" si="0"/>
        <v>0</v>
      </c>
    </row>
    <row r="23" spans="2:5" x14ac:dyDescent="0.2">
      <c r="B23" s="140" t="s">
        <v>8</v>
      </c>
      <c r="C23" s="141">
        <f t="shared" si="0"/>
        <v>0</v>
      </c>
    </row>
    <row r="24" spans="2:5" x14ac:dyDescent="0.2">
      <c r="B24" s="91"/>
    </row>
    <row r="25" spans="2:5" x14ac:dyDescent="0.2">
      <c r="B25" s="91"/>
    </row>
    <row r="26" spans="2:5" x14ac:dyDescent="0.2">
      <c r="B26" s="91"/>
    </row>
    <row r="30" spans="2:5" x14ac:dyDescent="0.2">
      <c r="B30" s="142"/>
    </row>
    <row r="31" spans="2:5" x14ac:dyDescent="0.2">
      <c r="B31" s="142"/>
    </row>
    <row r="32" spans="2:5" x14ac:dyDescent="0.2">
      <c r="B32" s="142"/>
    </row>
    <row r="33" spans="2:2" x14ac:dyDescent="0.2">
      <c r="B33" s="142"/>
    </row>
    <row r="34" spans="2:2" x14ac:dyDescent="0.2">
      <c r="B34" s="142"/>
    </row>
    <row r="35" spans="2:2" x14ac:dyDescent="0.2">
      <c r="B35" s="142"/>
    </row>
    <row r="36" spans="2:2" x14ac:dyDescent="0.2">
      <c r="B36" s="142"/>
    </row>
    <row r="37" spans="2:2" x14ac:dyDescent="0.2">
      <c r="B37" s="142"/>
    </row>
    <row r="38" spans="2:2" x14ac:dyDescent="0.2">
      <c r="B38" s="142"/>
    </row>
    <row r="39" spans="2:2" x14ac:dyDescent="0.2">
      <c r="B39" s="142"/>
    </row>
    <row r="40" spans="2:2" x14ac:dyDescent="0.2">
      <c r="B40" s="142"/>
    </row>
    <row r="41" spans="2:2" x14ac:dyDescent="0.2">
      <c r="B41" s="142"/>
    </row>
    <row r="42" spans="2:2" x14ac:dyDescent="0.2">
      <c r="B42" s="142"/>
    </row>
    <row r="43" spans="2:2" x14ac:dyDescent="0.2">
      <c r="B43" s="142"/>
    </row>
    <row r="44" spans="2:2" x14ac:dyDescent="0.2">
      <c r="B44" s="142"/>
    </row>
    <row r="45" spans="2:2" x14ac:dyDescent="0.2">
      <c r="B45" s="142"/>
    </row>
    <row r="46" spans="2:2" x14ac:dyDescent="0.2">
      <c r="B46" s="142"/>
    </row>
    <row r="47" spans="2:2" x14ac:dyDescent="0.2">
      <c r="B47" s="142"/>
    </row>
    <row r="48" spans="2:2" x14ac:dyDescent="0.2">
      <c r="B48" s="142"/>
    </row>
    <row r="49" spans="2:2" x14ac:dyDescent="0.2">
      <c r="B49" s="142"/>
    </row>
    <row r="50" spans="2:2" x14ac:dyDescent="0.2">
      <c r="B50" s="142"/>
    </row>
    <row r="51" spans="2:2" x14ac:dyDescent="0.2">
      <c r="B51" s="142"/>
    </row>
    <row r="52" spans="2:2" x14ac:dyDescent="0.2">
      <c r="B52" s="142"/>
    </row>
    <row r="53" spans="2:2" x14ac:dyDescent="0.2">
      <c r="B53" s="142"/>
    </row>
    <row r="54" spans="2:2" x14ac:dyDescent="0.2">
      <c r="B54" s="142"/>
    </row>
    <row r="55" spans="2:2" x14ac:dyDescent="0.2">
      <c r="B55" s="142"/>
    </row>
    <row r="56" spans="2:2" x14ac:dyDescent="0.2">
      <c r="B56" s="142"/>
    </row>
    <row r="57" spans="2:2" x14ac:dyDescent="0.2">
      <c r="B57" s="142"/>
    </row>
    <row r="58" spans="2:2" x14ac:dyDescent="0.2">
      <c r="B58" s="142"/>
    </row>
    <row r="59" spans="2:2" x14ac:dyDescent="0.2">
      <c r="B59" s="142"/>
    </row>
    <row r="60" spans="2:2" x14ac:dyDescent="0.2">
      <c r="B60" s="142"/>
    </row>
    <row r="61" spans="2:2" x14ac:dyDescent="0.2">
      <c r="B61" s="142"/>
    </row>
    <row r="62" spans="2:2" x14ac:dyDescent="0.2">
      <c r="B62" s="142"/>
    </row>
    <row r="63" spans="2:2" x14ac:dyDescent="0.2">
      <c r="B63" s="142"/>
    </row>
    <row r="64" spans="2:2" x14ac:dyDescent="0.2">
      <c r="B64" s="142"/>
    </row>
    <row r="65" spans="2:2" x14ac:dyDescent="0.2">
      <c r="B65" s="142"/>
    </row>
    <row r="66" spans="2:2" x14ac:dyDescent="0.2">
      <c r="B66" s="142"/>
    </row>
    <row r="67" spans="2:2" x14ac:dyDescent="0.2">
      <c r="B67" s="142"/>
    </row>
    <row r="68" spans="2:2" x14ac:dyDescent="0.2">
      <c r="B68" s="142"/>
    </row>
    <row r="69" spans="2:2" x14ac:dyDescent="0.2">
      <c r="B69" s="142"/>
    </row>
    <row r="70" spans="2:2" x14ac:dyDescent="0.2">
      <c r="B70" s="142"/>
    </row>
  </sheetData>
  <conditionalFormatting sqref="B15:B16 D15:F16">
    <cfRule type="containsText" dxfId="5" priority="3" operator="containsText" text="Fail">
      <formula>NOT(ISERROR(SEARCH("Fail",B15)))</formula>
    </cfRule>
    <cfRule type="containsText" dxfId="4" priority="4" operator="containsText" text="Marginal pass">
      <formula>NOT(ISERROR(SEARCH("Marginal pass",B15)))</formula>
    </cfRule>
    <cfRule type="containsText" dxfId="3" priority="5" operator="containsText" text="Partial Pass">
      <formula>NOT(ISERROR(SEARCH("Partial Pass",B15)))</formula>
    </cfRule>
    <cfRule type="containsText" dxfId="2" priority="6" operator="containsText" text="Pass">
      <formula>NOT(ISERROR(SEARCH("Pass",B15)))</formula>
    </cfRule>
  </conditionalFormatting>
  <conditionalFormatting sqref="E19">
    <cfRule type="containsText" dxfId="1" priority="1" operator="containsText" text="TRUE">
      <formula>NOT(ISERROR(SEARCH("TRUE",E19)))</formula>
    </cfRule>
    <cfRule type="containsText" dxfId="0" priority="2" operator="containsText" text="FALSE">
      <formula>NOT(ISERROR(SEARCH("FALSE",E19)))</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211"/>
  <sheetViews>
    <sheetView showGridLines="0" zoomScaleNormal="100" workbookViewId="0"/>
  </sheetViews>
  <sheetFormatPr defaultColWidth="8.85546875" defaultRowHeight="15" x14ac:dyDescent="0.25"/>
  <cols>
    <col min="1" max="1" width="4.5703125" customWidth="1"/>
    <col min="2" max="2" width="10.140625" customWidth="1"/>
    <col min="3" max="3" width="45.42578125" customWidth="1"/>
    <col min="4" max="4" width="4.140625" customWidth="1"/>
    <col min="5" max="5" width="15.85546875" customWidth="1"/>
    <col min="6" max="6" width="5.7109375" customWidth="1"/>
    <col min="7" max="21" width="9.85546875" customWidth="1"/>
  </cols>
  <sheetData>
    <row r="1" spans="1:21" x14ac:dyDescent="0.25">
      <c r="C1" t="s">
        <v>461</v>
      </c>
    </row>
    <row r="2" spans="1:21" x14ac:dyDescent="0.25">
      <c r="A2" t="s">
        <v>318</v>
      </c>
      <c r="B2" t="s">
        <v>317</v>
      </c>
      <c r="C2" t="s">
        <v>316</v>
      </c>
      <c r="D2" t="s">
        <v>315</v>
      </c>
      <c r="E2" t="s">
        <v>314</v>
      </c>
      <c r="F2" t="s">
        <v>313</v>
      </c>
      <c r="G2" t="s">
        <v>312</v>
      </c>
      <c r="H2" t="s">
        <v>311</v>
      </c>
      <c r="I2" t="s">
        <v>310</v>
      </c>
      <c r="J2" t="s">
        <v>309</v>
      </c>
      <c r="K2" t="s">
        <v>308</v>
      </c>
      <c r="L2" t="s">
        <v>307</v>
      </c>
      <c r="M2" t="s">
        <v>306</v>
      </c>
      <c r="N2" t="s">
        <v>305</v>
      </c>
      <c r="O2" t="s">
        <v>304</v>
      </c>
      <c r="P2" t="s">
        <v>303</v>
      </c>
      <c r="Q2" t="s">
        <v>2</v>
      </c>
      <c r="R2" t="s">
        <v>3</v>
      </c>
      <c r="S2" t="s">
        <v>4</v>
      </c>
      <c r="T2" t="s">
        <v>5</v>
      </c>
      <c r="U2" t="s">
        <v>6</v>
      </c>
    </row>
    <row r="4" spans="1:21" x14ac:dyDescent="0.25">
      <c r="F4" t="s">
        <v>42</v>
      </c>
      <c r="G4" t="s">
        <v>42</v>
      </c>
      <c r="H4" t="s">
        <v>42</v>
      </c>
      <c r="I4" t="s">
        <v>42</v>
      </c>
      <c r="J4" t="s">
        <v>42</v>
      </c>
      <c r="K4" t="s">
        <v>42</v>
      </c>
      <c r="L4" t="s">
        <v>42</v>
      </c>
      <c r="M4" t="s">
        <v>42</v>
      </c>
      <c r="N4" t="s">
        <v>42</v>
      </c>
      <c r="O4" t="s">
        <v>42</v>
      </c>
      <c r="P4" t="s">
        <v>42</v>
      </c>
      <c r="Q4" t="s">
        <v>42</v>
      </c>
      <c r="R4" t="s">
        <v>42</v>
      </c>
      <c r="S4" t="s">
        <v>42</v>
      </c>
      <c r="T4" t="s">
        <v>42</v>
      </c>
      <c r="U4" t="s">
        <v>42</v>
      </c>
    </row>
    <row r="5" spans="1:21" x14ac:dyDescent="0.25">
      <c r="F5" t="s">
        <v>471</v>
      </c>
      <c r="G5" t="s">
        <v>471</v>
      </c>
      <c r="H5" t="s">
        <v>471</v>
      </c>
      <c r="I5" t="s">
        <v>471</v>
      </c>
      <c r="J5" t="s">
        <v>471</v>
      </c>
      <c r="K5" t="s">
        <v>471</v>
      </c>
      <c r="L5" t="s">
        <v>471</v>
      </c>
      <c r="M5" t="s">
        <v>471</v>
      </c>
      <c r="N5" t="s">
        <v>471</v>
      </c>
      <c r="O5" t="s">
        <v>471</v>
      </c>
      <c r="P5" t="s">
        <v>471</v>
      </c>
      <c r="Q5" t="s">
        <v>471</v>
      </c>
      <c r="R5" t="s">
        <v>471</v>
      </c>
      <c r="S5" t="s">
        <v>471</v>
      </c>
      <c r="T5" t="s">
        <v>471</v>
      </c>
      <c r="U5" t="s">
        <v>471</v>
      </c>
    </row>
    <row r="6" spans="1:21" x14ac:dyDescent="0.25">
      <c r="F6" t="s">
        <v>302</v>
      </c>
      <c r="G6" t="s">
        <v>302</v>
      </c>
      <c r="H6" t="s">
        <v>302</v>
      </c>
      <c r="I6" t="s">
        <v>302</v>
      </c>
      <c r="J6" t="s">
        <v>302</v>
      </c>
      <c r="K6" t="s">
        <v>302</v>
      </c>
      <c r="L6" t="s">
        <v>302</v>
      </c>
      <c r="M6" t="s">
        <v>302</v>
      </c>
      <c r="N6" t="s">
        <v>302</v>
      </c>
      <c r="O6" t="s">
        <v>302</v>
      </c>
      <c r="P6" t="s">
        <v>302</v>
      </c>
      <c r="Q6" t="s">
        <v>302</v>
      </c>
      <c r="R6" t="s">
        <v>302</v>
      </c>
      <c r="S6" t="s">
        <v>302</v>
      </c>
      <c r="T6" t="s">
        <v>302</v>
      </c>
      <c r="U6" t="s">
        <v>302</v>
      </c>
    </row>
    <row r="7" spans="1:21" x14ac:dyDescent="0.25">
      <c r="A7" t="s">
        <v>46</v>
      </c>
      <c r="B7" t="s">
        <v>301</v>
      </c>
      <c r="C7" t="s">
        <v>138</v>
      </c>
      <c r="D7" t="s">
        <v>75</v>
      </c>
      <c r="E7" t="s">
        <v>42</v>
      </c>
    </row>
    <row r="8" spans="1:21" x14ac:dyDescent="0.25">
      <c r="A8" t="s">
        <v>46</v>
      </c>
      <c r="B8" t="s">
        <v>300</v>
      </c>
      <c r="C8" t="s">
        <v>135</v>
      </c>
      <c r="D8" t="s">
        <v>75</v>
      </c>
      <c r="E8" t="s">
        <v>42</v>
      </c>
    </row>
    <row r="9" spans="1:21" x14ac:dyDescent="0.25">
      <c r="A9" t="s">
        <v>46</v>
      </c>
      <c r="B9" t="s">
        <v>299</v>
      </c>
      <c r="C9" t="s">
        <v>132</v>
      </c>
      <c r="D9" t="s">
        <v>43</v>
      </c>
      <c r="E9" t="s">
        <v>42</v>
      </c>
      <c r="F9" s="149"/>
      <c r="G9" s="149"/>
      <c r="H9" s="149"/>
      <c r="I9" s="149"/>
      <c r="J9" s="149"/>
      <c r="K9" s="149"/>
      <c r="L9" s="149"/>
      <c r="M9" s="149"/>
      <c r="N9" s="149"/>
      <c r="O9" s="149"/>
      <c r="P9" s="149"/>
      <c r="Q9" s="149"/>
      <c r="R9" s="149"/>
      <c r="S9" s="149"/>
      <c r="T9" s="149"/>
      <c r="U9" s="149"/>
    </row>
    <row r="10" spans="1:21" x14ac:dyDescent="0.25">
      <c r="A10" t="s">
        <v>46</v>
      </c>
      <c r="B10" t="s">
        <v>298</v>
      </c>
      <c r="C10" t="s">
        <v>130</v>
      </c>
      <c r="D10" t="s">
        <v>43</v>
      </c>
      <c r="E10" t="s">
        <v>42</v>
      </c>
      <c r="F10" s="149"/>
      <c r="G10" s="149"/>
      <c r="H10" s="149"/>
      <c r="I10" s="149"/>
      <c r="J10" s="149"/>
      <c r="K10" s="149"/>
      <c r="L10" s="149"/>
      <c r="M10" s="149"/>
      <c r="N10" s="149"/>
      <c r="O10" s="149"/>
      <c r="P10" s="149"/>
      <c r="Q10" s="149"/>
      <c r="R10" s="149"/>
      <c r="S10" s="149"/>
      <c r="T10" s="149"/>
      <c r="U10" s="149"/>
    </row>
    <row r="11" spans="1:21" x14ac:dyDescent="0.25">
      <c r="A11" t="s">
        <v>46</v>
      </c>
      <c r="B11" t="s">
        <v>297</v>
      </c>
      <c r="C11" t="s">
        <v>128</v>
      </c>
      <c r="D11" t="s">
        <v>75</v>
      </c>
      <c r="E11" t="s">
        <v>42</v>
      </c>
    </row>
    <row r="12" spans="1:21" x14ac:dyDescent="0.25">
      <c r="A12" t="s">
        <v>46</v>
      </c>
      <c r="B12" t="s">
        <v>296</v>
      </c>
      <c r="C12" t="s">
        <v>125</v>
      </c>
      <c r="D12" t="s">
        <v>75</v>
      </c>
      <c r="E12" t="s">
        <v>42</v>
      </c>
    </row>
    <row r="13" spans="1:21" x14ac:dyDescent="0.25">
      <c r="A13" t="s">
        <v>46</v>
      </c>
      <c r="B13" t="s">
        <v>295</v>
      </c>
      <c r="C13" t="s">
        <v>122</v>
      </c>
      <c r="D13" t="s">
        <v>43</v>
      </c>
      <c r="E13" t="s">
        <v>42</v>
      </c>
      <c r="F13" s="149"/>
      <c r="G13" s="149"/>
      <c r="H13" s="149"/>
      <c r="I13" s="149"/>
      <c r="J13" s="149"/>
      <c r="K13" s="149"/>
      <c r="L13" s="149"/>
      <c r="M13" s="149"/>
      <c r="N13" s="149"/>
      <c r="O13" s="149"/>
      <c r="P13" s="149"/>
      <c r="Q13" s="149"/>
      <c r="R13" s="149"/>
      <c r="S13" s="149"/>
      <c r="T13" s="149"/>
      <c r="U13" s="149"/>
    </row>
    <row r="14" spans="1:21" x14ac:dyDescent="0.25">
      <c r="A14" t="s">
        <v>46</v>
      </c>
      <c r="B14" t="s">
        <v>294</v>
      </c>
      <c r="C14" t="s">
        <v>120</v>
      </c>
      <c r="D14" t="s">
        <v>43</v>
      </c>
      <c r="E14" t="s">
        <v>42</v>
      </c>
      <c r="F14" s="149"/>
      <c r="G14" s="149"/>
      <c r="H14" s="149"/>
      <c r="I14" s="149"/>
      <c r="J14" s="149"/>
      <c r="K14" s="149"/>
      <c r="L14" s="149"/>
      <c r="M14" s="149"/>
      <c r="N14" s="149"/>
      <c r="O14" s="149"/>
      <c r="P14" s="149"/>
      <c r="Q14" s="149"/>
      <c r="R14" s="149"/>
      <c r="S14" s="149"/>
      <c r="T14" s="149"/>
      <c r="U14" s="149"/>
    </row>
    <row r="15" spans="1:21" x14ac:dyDescent="0.25">
      <c r="A15" t="s">
        <v>46</v>
      </c>
      <c r="B15" t="s">
        <v>293</v>
      </c>
      <c r="C15" t="s">
        <v>118</v>
      </c>
      <c r="D15" t="s">
        <v>75</v>
      </c>
      <c r="E15" t="s">
        <v>42</v>
      </c>
    </row>
    <row r="16" spans="1:21" x14ac:dyDescent="0.25">
      <c r="A16" t="s">
        <v>46</v>
      </c>
      <c r="B16" t="s">
        <v>292</v>
      </c>
      <c r="C16" t="s">
        <v>116</v>
      </c>
      <c r="D16" t="s">
        <v>75</v>
      </c>
      <c r="E16" t="s">
        <v>42</v>
      </c>
    </row>
    <row r="17" spans="1:21" x14ac:dyDescent="0.25">
      <c r="A17" t="s">
        <v>46</v>
      </c>
      <c r="B17" t="s">
        <v>291</v>
      </c>
      <c r="C17" t="s">
        <v>114</v>
      </c>
      <c r="D17" t="s">
        <v>43</v>
      </c>
      <c r="E17" t="s">
        <v>42</v>
      </c>
      <c r="F17" s="149"/>
      <c r="G17" s="149"/>
      <c r="H17" s="149"/>
      <c r="I17" s="149"/>
      <c r="J17" s="149"/>
      <c r="K17" s="149"/>
      <c r="L17" s="149"/>
      <c r="M17" s="149"/>
      <c r="N17" s="149"/>
      <c r="O17" s="149"/>
      <c r="P17" s="149"/>
      <c r="Q17" s="149"/>
      <c r="R17" s="149"/>
      <c r="S17" s="149"/>
      <c r="T17" s="149"/>
      <c r="U17" s="149"/>
    </row>
    <row r="18" spans="1:21" x14ac:dyDescent="0.25">
      <c r="A18" t="s">
        <v>46</v>
      </c>
      <c r="B18" t="s">
        <v>290</v>
      </c>
      <c r="C18" t="s">
        <v>112</v>
      </c>
      <c r="D18" t="s">
        <v>43</v>
      </c>
      <c r="E18" t="s">
        <v>42</v>
      </c>
      <c r="F18" s="149"/>
      <c r="G18" s="149"/>
      <c r="H18" s="149"/>
      <c r="I18" s="149"/>
      <c r="J18" s="149"/>
      <c r="K18" s="149"/>
      <c r="L18" s="149"/>
      <c r="M18" s="149"/>
      <c r="N18" s="149"/>
      <c r="O18" s="149"/>
      <c r="P18" s="149"/>
      <c r="Q18" s="149"/>
      <c r="R18" s="149"/>
      <c r="S18" s="149"/>
      <c r="T18" s="149"/>
      <c r="U18" s="149"/>
    </row>
    <row r="19" spans="1:21" x14ac:dyDescent="0.25">
      <c r="A19" t="s">
        <v>46</v>
      </c>
      <c r="B19" t="s">
        <v>289</v>
      </c>
      <c r="C19" t="s">
        <v>110</v>
      </c>
      <c r="D19" t="s">
        <v>75</v>
      </c>
      <c r="E19" t="s">
        <v>42</v>
      </c>
    </row>
    <row r="20" spans="1:21" x14ac:dyDescent="0.25">
      <c r="A20" t="s">
        <v>46</v>
      </c>
      <c r="B20" t="s">
        <v>288</v>
      </c>
      <c r="C20" t="s">
        <v>108</v>
      </c>
      <c r="D20" t="s">
        <v>75</v>
      </c>
      <c r="E20" t="s">
        <v>42</v>
      </c>
    </row>
    <row r="21" spans="1:21" x14ac:dyDescent="0.25">
      <c r="A21" t="s">
        <v>46</v>
      </c>
      <c r="B21" t="s">
        <v>287</v>
      </c>
      <c r="C21" t="s">
        <v>106</v>
      </c>
      <c r="D21" t="s">
        <v>43</v>
      </c>
      <c r="E21" t="s">
        <v>42</v>
      </c>
      <c r="F21" s="149"/>
      <c r="G21" s="149"/>
      <c r="H21" s="149"/>
      <c r="I21" s="149"/>
      <c r="J21" s="149"/>
      <c r="K21" s="149"/>
      <c r="L21" s="149"/>
      <c r="M21" s="149"/>
      <c r="N21" s="149"/>
      <c r="O21" s="149"/>
      <c r="P21" s="149"/>
      <c r="Q21" s="149"/>
      <c r="R21" s="149"/>
      <c r="S21" s="149"/>
      <c r="T21" s="149"/>
      <c r="U21" s="149"/>
    </row>
    <row r="22" spans="1:21" x14ac:dyDescent="0.25">
      <c r="A22" t="s">
        <v>46</v>
      </c>
      <c r="B22" t="s">
        <v>286</v>
      </c>
      <c r="C22" t="s">
        <v>104</v>
      </c>
      <c r="D22" t="s">
        <v>43</v>
      </c>
      <c r="E22" t="s">
        <v>42</v>
      </c>
      <c r="F22" s="149"/>
      <c r="G22" s="149"/>
      <c r="H22" s="149"/>
      <c r="I22" s="149"/>
      <c r="J22" s="149"/>
      <c r="K22" s="149"/>
      <c r="L22" s="149"/>
      <c r="M22" s="149"/>
      <c r="N22" s="149"/>
      <c r="O22" s="149"/>
      <c r="P22" s="149"/>
      <c r="Q22" s="149"/>
      <c r="R22" s="149"/>
      <c r="S22" s="149"/>
      <c r="T22" s="149"/>
      <c r="U22" s="149"/>
    </row>
    <row r="23" spans="1:21" x14ac:dyDescent="0.25">
      <c r="A23" t="s">
        <v>46</v>
      </c>
      <c r="B23" t="s">
        <v>285</v>
      </c>
      <c r="C23" t="s">
        <v>102</v>
      </c>
      <c r="D23" t="s">
        <v>75</v>
      </c>
      <c r="E23" t="s">
        <v>42</v>
      </c>
    </row>
    <row r="24" spans="1:21" x14ac:dyDescent="0.25">
      <c r="A24" t="s">
        <v>46</v>
      </c>
      <c r="B24" t="s">
        <v>284</v>
      </c>
      <c r="C24" t="s">
        <v>100</v>
      </c>
      <c r="D24" t="s">
        <v>75</v>
      </c>
      <c r="E24" t="s">
        <v>42</v>
      </c>
    </row>
    <row r="25" spans="1:21" x14ac:dyDescent="0.25">
      <c r="A25" t="s">
        <v>46</v>
      </c>
      <c r="B25" t="s">
        <v>283</v>
      </c>
      <c r="C25" t="s">
        <v>98</v>
      </c>
      <c r="D25" t="s">
        <v>43</v>
      </c>
      <c r="E25" t="s">
        <v>42</v>
      </c>
      <c r="F25" s="149"/>
      <c r="G25" s="149"/>
      <c r="H25" s="149"/>
      <c r="I25" s="149"/>
      <c r="J25" s="149"/>
      <c r="K25" s="149"/>
      <c r="L25" s="149"/>
      <c r="M25" s="149"/>
      <c r="N25" s="149"/>
      <c r="O25" s="149"/>
      <c r="P25" s="149"/>
      <c r="Q25" s="149"/>
      <c r="R25" s="149"/>
      <c r="S25" s="149"/>
      <c r="T25" s="149"/>
      <c r="U25" s="149"/>
    </row>
    <row r="26" spans="1:21" x14ac:dyDescent="0.25">
      <c r="A26" t="s">
        <v>46</v>
      </c>
      <c r="B26" t="s">
        <v>282</v>
      </c>
      <c r="C26" t="s">
        <v>96</v>
      </c>
      <c r="D26" t="s">
        <v>43</v>
      </c>
      <c r="E26" t="s">
        <v>42</v>
      </c>
      <c r="F26" s="149"/>
      <c r="G26" s="149"/>
      <c r="H26" s="149"/>
      <c r="I26" s="149"/>
      <c r="J26" s="149"/>
      <c r="K26" s="149"/>
      <c r="L26" s="149"/>
      <c r="M26" s="149"/>
      <c r="N26" s="149"/>
      <c r="O26" s="149"/>
      <c r="P26" s="149"/>
      <c r="Q26" s="149"/>
      <c r="R26" s="149"/>
      <c r="S26" s="149"/>
      <c r="T26" s="149"/>
      <c r="U26" s="149"/>
    </row>
    <row r="27" spans="1:21" x14ac:dyDescent="0.25">
      <c r="A27" t="s">
        <v>46</v>
      </c>
      <c r="B27" t="s">
        <v>281</v>
      </c>
      <c r="C27" t="s">
        <v>94</v>
      </c>
      <c r="D27" t="s">
        <v>75</v>
      </c>
      <c r="E27" t="s">
        <v>42</v>
      </c>
    </row>
    <row r="28" spans="1:21" x14ac:dyDescent="0.25">
      <c r="A28" t="s">
        <v>46</v>
      </c>
      <c r="B28" t="s">
        <v>280</v>
      </c>
      <c r="C28" t="s">
        <v>92</v>
      </c>
      <c r="D28" t="s">
        <v>75</v>
      </c>
      <c r="E28" t="s">
        <v>42</v>
      </c>
    </row>
    <row r="29" spans="1:21" x14ac:dyDescent="0.25">
      <c r="A29" t="s">
        <v>46</v>
      </c>
      <c r="B29" t="s">
        <v>279</v>
      </c>
      <c r="C29" t="s">
        <v>90</v>
      </c>
      <c r="D29" t="s">
        <v>43</v>
      </c>
      <c r="E29" t="s">
        <v>42</v>
      </c>
      <c r="F29" s="149"/>
      <c r="G29" s="149"/>
      <c r="H29" s="149"/>
      <c r="I29" s="149"/>
      <c r="J29" s="149"/>
      <c r="K29" s="149"/>
      <c r="L29" s="149"/>
      <c r="M29" s="149"/>
      <c r="N29" s="149"/>
      <c r="O29" s="149"/>
      <c r="P29" s="149"/>
      <c r="Q29" s="149"/>
      <c r="R29" s="149"/>
      <c r="S29" s="149"/>
      <c r="T29" s="149"/>
      <c r="U29" s="149"/>
    </row>
    <row r="30" spans="1:21" x14ac:dyDescent="0.25">
      <c r="A30" t="s">
        <v>46</v>
      </c>
      <c r="B30" t="s">
        <v>278</v>
      </c>
      <c r="C30" t="s">
        <v>88</v>
      </c>
      <c r="D30" t="s">
        <v>43</v>
      </c>
      <c r="E30" t="s">
        <v>42</v>
      </c>
      <c r="F30" s="149"/>
      <c r="G30" s="149"/>
      <c r="H30" s="149"/>
      <c r="I30" s="149"/>
      <c r="J30" s="149"/>
      <c r="K30" s="149"/>
      <c r="L30" s="149"/>
      <c r="M30" s="149"/>
      <c r="N30" s="149"/>
      <c r="O30" s="149"/>
      <c r="P30" s="149"/>
      <c r="Q30" s="149"/>
      <c r="R30" s="149"/>
      <c r="S30" s="149"/>
      <c r="T30" s="149"/>
      <c r="U30" s="149"/>
    </row>
    <row r="31" spans="1:21" x14ac:dyDescent="0.25">
      <c r="A31" t="s">
        <v>46</v>
      </c>
      <c r="B31" t="s">
        <v>277</v>
      </c>
      <c r="C31" t="s">
        <v>86</v>
      </c>
      <c r="D31" t="s">
        <v>75</v>
      </c>
      <c r="E31" t="s">
        <v>42</v>
      </c>
    </row>
    <row r="32" spans="1:21" x14ac:dyDescent="0.25">
      <c r="A32" t="s">
        <v>46</v>
      </c>
      <c r="B32" t="s">
        <v>276</v>
      </c>
      <c r="C32" t="s">
        <v>84</v>
      </c>
      <c r="D32" t="s">
        <v>75</v>
      </c>
      <c r="E32" t="s">
        <v>42</v>
      </c>
    </row>
    <row r="33" spans="1:21" x14ac:dyDescent="0.25">
      <c r="A33" t="s">
        <v>46</v>
      </c>
      <c r="B33" t="s">
        <v>275</v>
      </c>
      <c r="C33" t="s">
        <v>82</v>
      </c>
      <c r="D33" t="s">
        <v>43</v>
      </c>
      <c r="E33" t="s">
        <v>42</v>
      </c>
      <c r="F33" s="149"/>
      <c r="G33" s="149"/>
      <c r="H33" s="149"/>
      <c r="I33" s="149"/>
      <c r="J33" s="149"/>
      <c r="K33" s="149"/>
      <c r="L33" s="149"/>
      <c r="M33" s="149"/>
      <c r="N33" s="149"/>
      <c r="O33" s="149"/>
      <c r="P33" s="149"/>
      <c r="Q33" s="149"/>
      <c r="R33" s="149"/>
      <c r="S33" s="149"/>
      <c r="T33" s="149"/>
      <c r="U33" s="149"/>
    </row>
    <row r="34" spans="1:21" x14ac:dyDescent="0.25">
      <c r="A34" t="s">
        <v>46</v>
      </c>
      <c r="B34" t="s">
        <v>274</v>
      </c>
      <c r="C34" t="s">
        <v>80</v>
      </c>
      <c r="D34" t="s">
        <v>43</v>
      </c>
      <c r="E34" t="s">
        <v>42</v>
      </c>
      <c r="F34" s="149"/>
      <c r="G34" s="149"/>
      <c r="H34" s="149"/>
      <c r="I34" s="149"/>
      <c r="J34" s="149"/>
      <c r="K34" s="149"/>
      <c r="L34" s="149"/>
      <c r="M34" s="149"/>
      <c r="N34" s="149"/>
      <c r="O34" s="149"/>
      <c r="P34" s="149"/>
      <c r="Q34" s="149"/>
      <c r="R34" s="149"/>
      <c r="S34" s="149"/>
      <c r="T34" s="149"/>
      <c r="U34" s="149"/>
    </row>
    <row r="35" spans="1:21" x14ac:dyDescent="0.25">
      <c r="A35" t="s">
        <v>46</v>
      </c>
      <c r="B35" t="s">
        <v>273</v>
      </c>
      <c r="C35" t="s">
        <v>78</v>
      </c>
      <c r="D35" t="s">
        <v>75</v>
      </c>
      <c r="E35" t="s">
        <v>42</v>
      </c>
    </row>
    <row r="36" spans="1:21" x14ac:dyDescent="0.25">
      <c r="A36" t="s">
        <v>46</v>
      </c>
      <c r="B36" t="s">
        <v>272</v>
      </c>
      <c r="C36" t="s">
        <v>76</v>
      </c>
      <c r="D36" t="s">
        <v>75</v>
      </c>
      <c r="E36" t="s">
        <v>42</v>
      </c>
    </row>
    <row r="37" spans="1:21" x14ac:dyDescent="0.25">
      <c r="A37" t="s">
        <v>46</v>
      </c>
      <c r="B37" t="s">
        <v>271</v>
      </c>
      <c r="C37" t="s">
        <v>73</v>
      </c>
      <c r="D37" t="s">
        <v>43</v>
      </c>
      <c r="E37" t="s">
        <v>42</v>
      </c>
      <c r="F37" s="149"/>
      <c r="G37" s="149"/>
      <c r="H37" s="149"/>
      <c r="I37" s="149"/>
      <c r="J37" s="149"/>
      <c r="K37" s="149"/>
      <c r="L37" s="149"/>
      <c r="M37" s="149"/>
      <c r="N37" s="149"/>
      <c r="O37" s="149"/>
      <c r="P37" s="149"/>
      <c r="Q37" s="149"/>
      <c r="R37" s="149"/>
      <c r="S37" s="149"/>
      <c r="T37" s="149"/>
      <c r="U37" s="149"/>
    </row>
    <row r="38" spans="1:21" x14ac:dyDescent="0.25">
      <c r="A38" t="s">
        <v>46</v>
      </c>
      <c r="B38" t="s">
        <v>270</v>
      </c>
      <c r="C38" t="s">
        <v>71</v>
      </c>
      <c r="D38" t="s">
        <v>43</v>
      </c>
      <c r="E38" t="s">
        <v>42</v>
      </c>
      <c r="F38" s="149"/>
      <c r="G38" s="149"/>
      <c r="H38" s="149"/>
      <c r="I38" s="149"/>
      <c r="J38" s="149"/>
      <c r="K38" s="149"/>
      <c r="L38" s="149"/>
      <c r="M38" s="149"/>
      <c r="N38" s="149"/>
      <c r="O38" s="149"/>
      <c r="P38" s="149"/>
      <c r="Q38" s="149"/>
      <c r="R38" s="149"/>
      <c r="S38" s="149"/>
      <c r="T38" s="149"/>
      <c r="U38" s="149"/>
    </row>
    <row r="39" spans="1:21" x14ac:dyDescent="0.25">
      <c r="A39" t="s">
        <v>46</v>
      </c>
      <c r="B39" t="s">
        <v>269</v>
      </c>
      <c r="C39" t="s">
        <v>138</v>
      </c>
      <c r="D39" t="s">
        <v>75</v>
      </c>
      <c r="E39" t="s">
        <v>42</v>
      </c>
      <c r="F39" t="s">
        <v>37</v>
      </c>
    </row>
    <row r="40" spans="1:21" x14ac:dyDescent="0.25">
      <c r="A40" t="s">
        <v>46</v>
      </c>
      <c r="B40" t="s">
        <v>268</v>
      </c>
      <c r="C40" t="s">
        <v>135</v>
      </c>
      <c r="D40" t="s">
        <v>75</v>
      </c>
      <c r="E40" t="s">
        <v>42</v>
      </c>
      <c r="F40" t="s">
        <v>124</v>
      </c>
    </row>
    <row r="41" spans="1:21" x14ac:dyDescent="0.25">
      <c r="A41" t="s">
        <v>46</v>
      </c>
      <c r="B41" t="s">
        <v>267</v>
      </c>
      <c r="C41" t="s">
        <v>132</v>
      </c>
      <c r="D41" t="s">
        <v>43</v>
      </c>
      <c r="E41" t="s">
        <v>42</v>
      </c>
      <c r="F41" s="149"/>
      <c r="G41" s="149"/>
      <c r="H41" s="149"/>
      <c r="I41" s="149"/>
      <c r="J41" s="149"/>
      <c r="K41" s="149"/>
      <c r="L41" s="149"/>
      <c r="M41" s="149"/>
      <c r="N41" s="149"/>
      <c r="O41" s="149">
        <v>100.38141011079</v>
      </c>
      <c r="P41" s="149">
        <v>96.663842949445794</v>
      </c>
      <c r="Q41" s="149">
        <v>32.999000000000002</v>
      </c>
      <c r="R41" s="149">
        <v>32.999000000000002</v>
      </c>
      <c r="S41" s="149">
        <v>32.999000000000002</v>
      </c>
      <c r="T41" s="149">
        <v>32.999000000000002</v>
      </c>
      <c r="U41" s="149">
        <v>32.999000000000002</v>
      </c>
    </row>
    <row r="42" spans="1:21" x14ac:dyDescent="0.25">
      <c r="A42" t="s">
        <v>46</v>
      </c>
      <c r="B42" t="s">
        <v>266</v>
      </c>
      <c r="C42" t="s">
        <v>130</v>
      </c>
      <c r="D42" t="s">
        <v>43</v>
      </c>
      <c r="E42" t="s">
        <v>42</v>
      </c>
      <c r="F42" s="149"/>
      <c r="G42" s="149">
        <v>65.896629669398195</v>
      </c>
      <c r="H42" s="149">
        <v>61.846760341833097</v>
      </c>
      <c r="I42" s="149">
        <v>61.298583731928602</v>
      </c>
      <c r="J42" s="149">
        <v>92.545220496768593</v>
      </c>
      <c r="K42" s="149">
        <v>129.840760795552</v>
      </c>
      <c r="L42" s="149">
        <v>140.41865109419399</v>
      </c>
      <c r="M42" s="149">
        <v>134.417940896098</v>
      </c>
      <c r="N42" s="149">
        <v>83.175076994968705</v>
      </c>
      <c r="O42" s="149"/>
      <c r="P42" s="149"/>
      <c r="Q42" s="149"/>
      <c r="R42" s="149"/>
      <c r="S42" s="149"/>
      <c r="T42" s="149"/>
      <c r="U42" s="149"/>
    </row>
    <row r="43" spans="1:21" x14ac:dyDescent="0.25">
      <c r="A43" t="s">
        <v>46</v>
      </c>
      <c r="B43" t="s">
        <v>265</v>
      </c>
      <c r="C43" t="s">
        <v>128</v>
      </c>
      <c r="D43" t="s">
        <v>75</v>
      </c>
      <c r="E43" t="s">
        <v>42</v>
      </c>
      <c r="F43" t="s">
        <v>41</v>
      </c>
    </row>
    <row r="44" spans="1:21" x14ac:dyDescent="0.25">
      <c r="A44" t="s">
        <v>46</v>
      </c>
      <c r="B44" t="s">
        <v>264</v>
      </c>
      <c r="C44" t="s">
        <v>125</v>
      </c>
      <c r="D44" t="s">
        <v>75</v>
      </c>
      <c r="E44" t="s">
        <v>42</v>
      </c>
      <c r="F44" t="s">
        <v>124</v>
      </c>
    </row>
    <row r="45" spans="1:21" x14ac:dyDescent="0.25">
      <c r="A45" t="s">
        <v>46</v>
      </c>
      <c r="B45" t="s">
        <v>263</v>
      </c>
      <c r="C45" t="s">
        <v>122</v>
      </c>
      <c r="D45" t="s">
        <v>43</v>
      </c>
      <c r="E45" t="s">
        <v>42</v>
      </c>
      <c r="F45" s="149"/>
      <c r="G45" s="149"/>
      <c r="H45" s="149"/>
      <c r="I45" s="149"/>
      <c r="J45" s="149"/>
      <c r="K45" s="149"/>
      <c r="L45" s="149"/>
      <c r="M45" s="149"/>
      <c r="N45" s="149"/>
      <c r="O45" s="149">
        <v>11.3740403722257</v>
      </c>
      <c r="P45" s="149">
        <v>11.619653235305501</v>
      </c>
      <c r="Q45" s="149">
        <v>24.03</v>
      </c>
      <c r="R45" s="149">
        <v>24.03</v>
      </c>
      <c r="S45" s="149">
        <v>24.03</v>
      </c>
      <c r="T45" s="149">
        <v>24.03</v>
      </c>
      <c r="U45" s="149">
        <v>24.03</v>
      </c>
    </row>
    <row r="46" spans="1:21" x14ac:dyDescent="0.25">
      <c r="A46" t="s">
        <v>46</v>
      </c>
      <c r="B46" t="s">
        <v>262</v>
      </c>
      <c r="C46" t="s">
        <v>120</v>
      </c>
      <c r="D46" t="s">
        <v>43</v>
      </c>
      <c r="E46" t="s">
        <v>42</v>
      </c>
      <c r="F46" s="149"/>
      <c r="G46" s="149">
        <v>9.6750911699718891</v>
      </c>
      <c r="H46" s="149">
        <v>10.036942595157401</v>
      </c>
      <c r="I46" s="149">
        <v>10.2790637693624</v>
      </c>
      <c r="J46" s="149">
        <v>10.493691330379299</v>
      </c>
      <c r="K46" s="149">
        <v>10.6134215813598</v>
      </c>
      <c r="L46" s="149">
        <v>10.660426791003999</v>
      </c>
      <c r="M46" s="149">
        <v>10.8067637644246</v>
      </c>
      <c r="N46" s="149">
        <v>11.1</v>
      </c>
      <c r="O46" s="149"/>
      <c r="P46" s="149"/>
      <c r="Q46" s="149"/>
      <c r="R46" s="149"/>
      <c r="S46" s="149"/>
      <c r="T46" s="149"/>
      <c r="U46" s="149"/>
    </row>
    <row r="47" spans="1:21" x14ac:dyDescent="0.25">
      <c r="A47" t="s">
        <v>46</v>
      </c>
      <c r="B47" t="s">
        <v>261</v>
      </c>
      <c r="C47" t="s">
        <v>118</v>
      </c>
      <c r="D47" t="s">
        <v>75</v>
      </c>
      <c r="E47" t="s">
        <v>42</v>
      </c>
      <c r="F47" t="s">
        <v>40</v>
      </c>
    </row>
    <row r="48" spans="1:21" x14ac:dyDescent="0.25">
      <c r="A48" t="s">
        <v>46</v>
      </c>
      <c r="B48" t="s">
        <v>260</v>
      </c>
      <c r="C48" t="s">
        <v>116</v>
      </c>
      <c r="D48" t="s">
        <v>75</v>
      </c>
      <c r="E48" t="s">
        <v>42</v>
      </c>
      <c r="F48" t="s">
        <v>124</v>
      </c>
    </row>
    <row r="49" spans="1:21" x14ac:dyDescent="0.25">
      <c r="A49" t="s">
        <v>46</v>
      </c>
      <c r="B49" t="s">
        <v>259</v>
      </c>
      <c r="C49" t="s">
        <v>114</v>
      </c>
      <c r="D49" t="s">
        <v>43</v>
      </c>
      <c r="E49" t="s">
        <v>42</v>
      </c>
      <c r="F49" s="149"/>
      <c r="G49" s="149"/>
      <c r="H49" s="149"/>
      <c r="I49" s="149"/>
      <c r="J49" s="149"/>
      <c r="K49" s="149"/>
      <c r="L49" s="149"/>
      <c r="M49" s="149"/>
      <c r="N49" s="149"/>
      <c r="O49" s="149">
        <v>0</v>
      </c>
      <c r="P49" s="149">
        <v>0</v>
      </c>
      <c r="Q49" s="149">
        <v>0</v>
      </c>
      <c r="R49" s="149">
        <v>0</v>
      </c>
      <c r="S49" s="149">
        <v>0</v>
      </c>
      <c r="T49" s="149">
        <v>0</v>
      </c>
      <c r="U49" s="149">
        <v>0</v>
      </c>
    </row>
    <row r="50" spans="1:21" x14ac:dyDescent="0.25">
      <c r="A50" t="s">
        <v>46</v>
      </c>
      <c r="B50" t="s">
        <v>258</v>
      </c>
      <c r="C50" t="s">
        <v>112</v>
      </c>
      <c r="D50" t="s">
        <v>43</v>
      </c>
      <c r="E50" t="s">
        <v>42</v>
      </c>
      <c r="F50" s="149"/>
      <c r="G50" s="149">
        <v>0</v>
      </c>
      <c r="H50" s="149">
        <v>0</v>
      </c>
      <c r="I50" s="149">
        <v>0</v>
      </c>
      <c r="J50" s="149">
        <v>0</v>
      </c>
      <c r="K50" s="149">
        <v>0</v>
      </c>
      <c r="L50" s="149">
        <v>0</v>
      </c>
      <c r="M50" s="149">
        <v>0</v>
      </c>
      <c r="N50" s="149">
        <v>0</v>
      </c>
      <c r="O50" s="149"/>
      <c r="P50" s="149"/>
      <c r="Q50" s="149"/>
      <c r="R50" s="149"/>
      <c r="S50" s="149"/>
      <c r="T50" s="149"/>
      <c r="U50" s="149"/>
    </row>
    <row r="51" spans="1:21" x14ac:dyDescent="0.25">
      <c r="A51" t="s">
        <v>46</v>
      </c>
      <c r="B51" t="s">
        <v>257</v>
      </c>
      <c r="C51" t="s">
        <v>110</v>
      </c>
      <c r="D51" t="s">
        <v>75</v>
      </c>
      <c r="E51" t="s">
        <v>42</v>
      </c>
      <c r="F51" t="s">
        <v>256</v>
      </c>
    </row>
    <row r="52" spans="1:21" x14ac:dyDescent="0.25">
      <c r="A52" t="s">
        <v>46</v>
      </c>
      <c r="B52" t="s">
        <v>255</v>
      </c>
      <c r="C52" t="s">
        <v>108</v>
      </c>
      <c r="D52" t="s">
        <v>75</v>
      </c>
      <c r="E52" t="s">
        <v>42</v>
      </c>
      <c r="F52" t="s">
        <v>134</v>
      </c>
    </row>
    <row r="53" spans="1:21" x14ac:dyDescent="0.25">
      <c r="A53" t="s">
        <v>46</v>
      </c>
      <c r="B53" t="s">
        <v>254</v>
      </c>
      <c r="C53" t="s">
        <v>106</v>
      </c>
      <c r="D53" t="s">
        <v>43</v>
      </c>
      <c r="E53" t="s">
        <v>42</v>
      </c>
      <c r="F53" s="149"/>
      <c r="G53" s="149"/>
      <c r="H53" s="149"/>
      <c r="I53" s="149"/>
      <c r="J53" s="149"/>
      <c r="K53" s="149"/>
      <c r="L53" s="149"/>
      <c r="M53" s="149"/>
      <c r="N53" s="149"/>
      <c r="O53" s="149">
        <v>0</v>
      </c>
      <c r="P53" s="149">
        <v>0</v>
      </c>
      <c r="Q53" s="149">
        <v>0</v>
      </c>
      <c r="R53" s="149">
        <v>0</v>
      </c>
      <c r="S53" s="149">
        <v>0</v>
      </c>
      <c r="T53" s="149">
        <v>0</v>
      </c>
      <c r="U53" s="149">
        <v>0</v>
      </c>
    </row>
    <row r="54" spans="1:21" x14ac:dyDescent="0.25">
      <c r="A54" t="s">
        <v>46</v>
      </c>
      <c r="B54" t="s">
        <v>253</v>
      </c>
      <c r="C54" t="s">
        <v>104</v>
      </c>
      <c r="D54" t="s">
        <v>43</v>
      </c>
      <c r="E54" t="s">
        <v>42</v>
      </c>
      <c r="F54" s="149"/>
      <c r="G54" s="149">
        <v>0</v>
      </c>
      <c r="H54" s="149">
        <v>0</v>
      </c>
      <c r="I54" s="149">
        <v>0</v>
      </c>
      <c r="J54" s="149">
        <v>0</v>
      </c>
      <c r="K54" s="149">
        <v>0</v>
      </c>
      <c r="L54" s="149">
        <v>0</v>
      </c>
      <c r="M54" s="149">
        <v>0</v>
      </c>
      <c r="N54" s="149">
        <v>0</v>
      </c>
      <c r="O54" s="149"/>
      <c r="P54" s="149"/>
      <c r="Q54" s="149"/>
      <c r="R54" s="149"/>
      <c r="S54" s="149"/>
      <c r="T54" s="149"/>
      <c r="U54" s="149"/>
    </row>
    <row r="55" spans="1:21" x14ac:dyDescent="0.25">
      <c r="A55" t="s">
        <v>46</v>
      </c>
      <c r="B55" t="s">
        <v>252</v>
      </c>
      <c r="C55" t="s">
        <v>102</v>
      </c>
      <c r="D55" t="s">
        <v>75</v>
      </c>
      <c r="E55" t="s">
        <v>42</v>
      </c>
    </row>
    <row r="56" spans="1:21" x14ac:dyDescent="0.25">
      <c r="A56" t="s">
        <v>46</v>
      </c>
      <c r="B56" t="s">
        <v>251</v>
      </c>
      <c r="C56" t="s">
        <v>100</v>
      </c>
      <c r="D56" t="s">
        <v>75</v>
      </c>
      <c r="E56" t="s">
        <v>42</v>
      </c>
    </row>
    <row r="57" spans="1:21" x14ac:dyDescent="0.25">
      <c r="A57" t="s">
        <v>46</v>
      </c>
      <c r="B57" t="s">
        <v>250</v>
      </c>
      <c r="C57" t="s">
        <v>98</v>
      </c>
      <c r="D57" t="s">
        <v>43</v>
      </c>
      <c r="E57" t="s">
        <v>42</v>
      </c>
      <c r="F57" s="149"/>
      <c r="G57" s="149"/>
      <c r="H57" s="149"/>
      <c r="I57" s="149"/>
      <c r="J57" s="149"/>
      <c r="K57" s="149"/>
      <c r="L57" s="149"/>
      <c r="M57" s="149"/>
      <c r="N57" s="149"/>
      <c r="O57" s="149"/>
      <c r="P57" s="149"/>
      <c r="Q57" s="149"/>
      <c r="R57" s="149"/>
      <c r="S57" s="149"/>
      <c r="T57" s="149"/>
      <c r="U57" s="149"/>
    </row>
    <row r="58" spans="1:21" x14ac:dyDescent="0.25">
      <c r="A58" t="s">
        <v>46</v>
      </c>
      <c r="B58" t="s">
        <v>249</v>
      </c>
      <c r="C58" t="s">
        <v>96</v>
      </c>
      <c r="D58" t="s">
        <v>43</v>
      </c>
      <c r="E58" t="s">
        <v>42</v>
      </c>
      <c r="F58" s="149"/>
      <c r="G58" s="149"/>
      <c r="H58" s="149"/>
      <c r="I58" s="149"/>
      <c r="J58" s="149"/>
      <c r="K58" s="149"/>
      <c r="L58" s="149"/>
      <c r="M58" s="149"/>
      <c r="N58" s="149"/>
      <c r="O58" s="149"/>
      <c r="P58" s="149"/>
      <c r="Q58" s="149"/>
      <c r="R58" s="149"/>
      <c r="S58" s="149"/>
      <c r="T58" s="149"/>
      <c r="U58" s="149"/>
    </row>
    <row r="59" spans="1:21" x14ac:dyDescent="0.25">
      <c r="A59" t="s">
        <v>46</v>
      </c>
      <c r="B59" t="s">
        <v>248</v>
      </c>
      <c r="C59" t="s">
        <v>94</v>
      </c>
      <c r="D59" t="s">
        <v>75</v>
      </c>
      <c r="E59" t="s">
        <v>42</v>
      </c>
    </row>
    <row r="60" spans="1:21" x14ac:dyDescent="0.25">
      <c r="A60" t="s">
        <v>46</v>
      </c>
      <c r="B60" t="s">
        <v>247</v>
      </c>
      <c r="C60" t="s">
        <v>92</v>
      </c>
      <c r="D60" t="s">
        <v>75</v>
      </c>
      <c r="E60" t="s">
        <v>42</v>
      </c>
    </row>
    <row r="61" spans="1:21" x14ac:dyDescent="0.25">
      <c r="A61" t="s">
        <v>46</v>
      </c>
      <c r="B61" t="s">
        <v>246</v>
      </c>
      <c r="C61" t="s">
        <v>90</v>
      </c>
      <c r="D61" t="s">
        <v>43</v>
      </c>
      <c r="E61" t="s">
        <v>42</v>
      </c>
      <c r="F61" s="149"/>
      <c r="G61" s="149"/>
      <c r="H61" s="149"/>
      <c r="I61" s="149"/>
      <c r="J61" s="149"/>
      <c r="K61" s="149"/>
      <c r="L61" s="149"/>
      <c r="M61" s="149"/>
      <c r="N61" s="149"/>
      <c r="O61" s="149"/>
      <c r="P61" s="149"/>
      <c r="Q61" s="149"/>
      <c r="R61" s="149"/>
      <c r="S61" s="149"/>
      <c r="T61" s="149"/>
      <c r="U61" s="149"/>
    </row>
    <row r="62" spans="1:21" x14ac:dyDescent="0.25">
      <c r="A62" t="s">
        <v>46</v>
      </c>
      <c r="B62" t="s">
        <v>245</v>
      </c>
      <c r="C62" t="s">
        <v>88</v>
      </c>
      <c r="D62" t="s">
        <v>43</v>
      </c>
      <c r="E62" t="s">
        <v>42</v>
      </c>
      <c r="F62" s="149"/>
      <c r="G62" s="149"/>
      <c r="H62" s="149"/>
      <c r="I62" s="149"/>
      <c r="J62" s="149"/>
      <c r="K62" s="149"/>
      <c r="L62" s="149"/>
      <c r="M62" s="149"/>
      <c r="N62" s="149"/>
      <c r="O62" s="149"/>
      <c r="P62" s="149"/>
      <c r="Q62" s="149"/>
      <c r="R62" s="149"/>
      <c r="S62" s="149"/>
      <c r="T62" s="149"/>
      <c r="U62" s="149"/>
    </row>
    <row r="63" spans="1:21" x14ac:dyDescent="0.25">
      <c r="A63" t="s">
        <v>46</v>
      </c>
      <c r="B63" t="s">
        <v>244</v>
      </c>
      <c r="C63" t="s">
        <v>86</v>
      </c>
      <c r="D63" t="s">
        <v>75</v>
      </c>
      <c r="E63" t="s">
        <v>42</v>
      </c>
    </row>
    <row r="64" spans="1:21" x14ac:dyDescent="0.25">
      <c r="A64" t="s">
        <v>46</v>
      </c>
      <c r="B64" t="s">
        <v>243</v>
      </c>
      <c r="C64" t="s">
        <v>84</v>
      </c>
      <c r="D64" t="s">
        <v>75</v>
      </c>
      <c r="E64" t="s">
        <v>42</v>
      </c>
    </row>
    <row r="65" spans="1:21" x14ac:dyDescent="0.25">
      <c r="A65" t="s">
        <v>46</v>
      </c>
      <c r="B65" t="s">
        <v>242</v>
      </c>
      <c r="C65" t="s">
        <v>82</v>
      </c>
      <c r="D65" t="s">
        <v>43</v>
      </c>
      <c r="E65" t="s">
        <v>42</v>
      </c>
      <c r="F65" s="149"/>
      <c r="G65" s="149"/>
      <c r="H65" s="149"/>
      <c r="I65" s="149"/>
      <c r="J65" s="149"/>
      <c r="K65" s="149"/>
      <c r="L65" s="149"/>
      <c r="M65" s="149"/>
      <c r="N65" s="149"/>
      <c r="O65" s="149"/>
      <c r="P65" s="149"/>
      <c r="Q65" s="149"/>
      <c r="R65" s="149"/>
      <c r="S65" s="149"/>
      <c r="T65" s="149"/>
      <c r="U65" s="149"/>
    </row>
    <row r="66" spans="1:21" x14ac:dyDescent="0.25">
      <c r="A66" t="s">
        <v>46</v>
      </c>
      <c r="B66" t="s">
        <v>241</v>
      </c>
      <c r="C66" t="s">
        <v>80</v>
      </c>
      <c r="D66" t="s">
        <v>43</v>
      </c>
      <c r="E66" t="s">
        <v>42</v>
      </c>
      <c r="F66" s="149"/>
      <c r="G66" s="149"/>
      <c r="H66" s="149"/>
      <c r="I66" s="149"/>
      <c r="J66" s="149"/>
      <c r="K66" s="149"/>
      <c r="L66" s="149"/>
      <c r="M66" s="149"/>
      <c r="N66" s="149"/>
      <c r="O66" s="149"/>
      <c r="P66" s="149"/>
      <c r="Q66" s="149"/>
      <c r="R66" s="149"/>
      <c r="S66" s="149"/>
      <c r="T66" s="149"/>
      <c r="U66" s="149"/>
    </row>
    <row r="67" spans="1:21" x14ac:dyDescent="0.25">
      <c r="A67" t="s">
        <v>46</v>
      </c>
      <c r="B67" t="s">
        <v>240</v>
      </c>
      <c r="C67" t="s">
        <v>78</v>
      </c>
      <c r="D67" t="s">
        <v>75</v>
      </c>
      <c r="E67" t="s">
        <v>42</v>
      </c>
    </row>
    <row r="68" spans="1:21" x14ac:dyDescent="0.25">
      <c r="A68" t="s">
        <v>46</v>
      </c>
      <c r="B68" t="s">
        <v>239</v>
      </c>
      <c r="C68" t="s">
        <v>76</v>
      </c>
      <c r="D68" t="s">
        <v>75</v>
      </c>
      <c r="E68" t="s">
        <v>42</v>
      </c>
    </row>
    <row r="69" spans="1:21" x14ac:dyDescent="0.25">
      <c r="A69" t="s">
        <v>46</v>
      </c>
      <c r="B69" t="s">
        <v>238</v>
      </c>
      <c r="C69" t="s">
        <v>73</v>
      </c>
      <c r="D69" t="s">
        <v>43</v>
      </c>
      <c r="E69" t="s">
        <v>42</v>
      </c>
      <c r="F69" s="149"/>
      <c r="G69" s="149"/>
      <c r="H69" s="149"/>
      <c r="I69" s="149"/>
      <c r="J69" s="149"/>
      <c r="K69" s="149"/>
      <c r="L69" s="149"/>
      <c r="M69" s="149"/>
      <c r="N69" s="149"/>
      <c r="O69" s="149"/>
      <c r="P69" s="149"/>
      <c r="Q69" s="149"/>
      <c r="R69" s="149"/>
      <c r="S69" s="149"/>
      <c r="T69" s="149"/>
      <c r="U69" s="149"/>
    </row>
    <row r="70" spans="1:21" x14ac:dyDescent="0.25">
      <c r="A70" t="s">
        <v>46</v>
      </c>
      <c r="B70" t="s">
        <v>237</v>
      </c>
      <c r="C70" t="s">
        <v>71</v>
      </c>
      <c r="D70" t="s">
        <v>43</v>
      </c>
      <c r="E70" t="s">
        <v>42</v>
      </c>
      <c r="F70" s="149"/>
      <c r="G70" s="149"/>
      <c r="H70" s="149"/>
      <c r="I70" s="149"/>
      <c r="J70" s="149"/>
      <c r="K70" s="149"/>
      <c r="L70" s="149"/>
      <c r="M70" s="149"/>
      <c r="N70" s="149"/>
      <c r="O70" s="149"/>
      <c r="P70" s="149"/>
      <c r="Q70" s="149"/>
      <c r="R70" s="149"/>
      <c r="S70" s="149"/>
      <c r="T70" s="149"/>
      <c r="U70" s="149"/>
    </row>
    <row r="71" spans="1:21" x14ac:dyDescent="0.25">
      <c r="A71" t="s">
        <v>46</v>
      </c>
      <c r="B71" t="s">
        <v>236</v>
      </c>
      <c r="C71" t="s">
        <v>138</v>
      </c>
      <c r="D71" t="s">
        <v>75</v>
      </c>
      <c r="E71" t="s">
        <v>42</v>
      </c>
      <c r="F71" t="s">
        <v>40</v>
      </c>
    </row>
    <row r="72" spans="1:21" x14ac:dyDescent="0.25">
      <c r="A72" t="s">
        <v>46</v>
      </c>
      <c r="B72" t="s">
        <v>235</v>
      </c>
      <c r="C72" t="s">
        <v>135</v>
      </c>
      <c r="D72" t="s">
        <v>75</v>
      </c>
      <c r="E72" t="s">
        <v>42</v>
      </c>
      <c r="F72" t="s">
        <v>124</v>
      </c>
    </row>
    <row r="73" spans="1:21" x14ac:dyDescent="0.25">
      <c r="A73" t="s">
        <v>46</v>
      </c>
      <c r="B73" t="s">
        <v>234</v>
      </c>
      <c r="C73" t="s">
        <v>132</v>
      </c>
      <c r="D73" t="s">
        <v>43</v>
      </c>
      <c r="E73" t="s">
        <v>42</v>
      </c>
      <c r="F73" s="149"/>
      <c r="G73" s="149"/>
      <c r="H73" s="149"/>
      <c r="I73" s="149"/>
      <c r="J73" s="149"/>
      <c r="K73" s="149"/>
      <c r="L73" s="149"/>
      <c r="M73" s="149"/>
      <c r="N73" s="149"/>
      <c r="O73" s="149">
        <v>0</v>
      </c>
      <c r="P73" s="149">
        <v>0</v>
      </c>
      <c r="Q73" s="149">
        <v>0</v>
      </c>
      <c r="R73" s="149">
        <v>0</v>
      </c>
      <c r="S73" s="149">
        <v>0</v>
      </c>
      <c r="T73" s="149">
        <v>0</v>
      </c>
      <c r="U73" s="149">
        <v>0</v>
      </c>
    </row>
    <row r="74" spans="1:21" x14ac:dyDescent="0.25">
      <c r="A74" t="s">
        <v>46</v>
      </c>
      <c r="B74" t="s">
        <v>233</v>
      </c>
      <c r="C74" t="s">
        <v>130</v>
      </c>
      <c r="D74" t="s">
        <v>43</v>
      </c>
      <c r="E74" t="s">
        <v>42</v>
      </c>
      <c r="F74" s="149"/>
      <c r="G74" s="149">
        <v>0</v>
      </c>
      <c r="H74" s="149">
        <v>0</v>
      </c>
      <c r="I74" s="149">
        <v>0</v>
      </c>
      <c r="J74" s="149">
        <v>0</v>
      </c>
      <c r="K74" s="149">
        <v>0</v>
      </c>
      <c r="L74" s="149">
        <v>0</v>
      </c>
      <c r="M74" s="149">
        <v>0</v>
      </c>
      <c r="N74" s="149">
        <v>0</v>
      </c>
      <c r="O74" s="149"/>
      <c r="P74" s="149"/>
      <c r="Q74" s="149"/>
      <c r="R74" s="149"/>
      <c r="S74" s="149"/>
      <c r="T74" s="149"/>
      <c r="U74" s="149"/>
    </row>
    <row r="75" spans="1:21" x14ac:dyDescent="0.25">
      <c r="A75" t="s">
        <v>46</v>
      </c>
      <c r="B75" t="s">
        <v>232</v>
      </c>
      <c r="C75" t="s">
        <v>128</v>
      </c>
      <c r="D75" t="s">
        <v>75</v>
      </c>
      <c r="E75" t="s">
        <v>42</v>
      </c>
    </row>
    <row r="76" spans="1:21" x14ac:dyDescent="0.25">
      <c r="A76" t="s">
        <v>46</v>
      </c>
      <c r="B76" t="s">
        <v>231</v>
      </c>
      <c r="C76" t="s">
        <v>125</v>
      </c>
      <c r="D76" t="s">
        <v>75</v>
      </c>
      <c r="E76" t="s">
        <v>42</v>
      </c>
    </row>
    <row r="77" spans="1:21" x14ac:dyDescent="0.25">
      <c r="A77" t="s">
        <v>46</v>
      </c>
      <c r="B77" t="s">
        <v>230</v>
      </c>
      <c r="C77" t="s">
        <v>122</v>
      </c>
      <c r="D77" t="s">
        <v>43</v>
      </c>
      <c r="E77" t="s">
        <v>42</v>
      </c>
      <c r="F77" s="149"/>
      <c r="G77" s="149"/>
      <c r="H77" s="149"/>
      <c r="I77" s="149"/>
      <c r="J77" s="149"/>
      <c r="K77" s="149"/>
      <c r="L77" s="149"/>
      <c r="M77" s="149"/>
      <c r="N77" s="149"/>
      <c r="O77" s="149"/>
      <c r="P77" s="149"/>
      <c r="Q77" s="149"/>
      <c r="R77" s="149"/>
      <c r="S77" s="149"/>
      <c r="T77" s="149"/>
      <c r="U77" s="149"/>
    </row>
    <row r="78" spans="1:21" x14ac:dyDescent="0.25">
      <c r="A78" t="s">
        <v>46</v>
      </c>
      <c r="B78" t="s">
        <v>229</v>
      </c>
      <c r="C78" t="s">
        <v>120</v>
      </c>
      <c r="D78" t="s">
        <v>43</v>
      </c>
      <c r="E78" t="s">
        <v>42</v>
      </c>
      <c r="F78" s="149"/>
      <c r="G78" s="149"/>
      <c r="H78" s="149"/>
      <c r="I78" s="149"/>
      <c r="J78" s="149"/>
      <c r="K78" s="149"/>
      <c r="L78" s="149"/>
      <c r="M78" s="149"/>
      <c r="N78" s="149"/>
      <c r="O78" s="149"/>
      <c r="P78" s="149"/>
      <c r="Q78" s="149"/>
      <c r="R78" s="149"/>
      <c r="S78" s="149"/>
      <c r="T78" s="149"/>
      <c r="U78" s="149"/>
    </row>
    <row r="79" spans="1:21" x14ac:dyDescent="0.25">
      <c r="A79" t="s">
        <v>46</v>
      </c>
      <c r="B79" t="s">
        <v>228</v>
      </c>
      <c r="C79" t="s">
        <v>118</v>
      </c>
      <c r="D79" t="s">
        <v>75</v>
      </c>
      <c r="E79" t="s">
        <v>42</v>
      </c>
    </row>
    <row r="80" spans="1:21" x14ac:dyDescent="0.25">
      <c r="A80" t="s">
        <v>46</v>
      </c>
      <c r="B80" t="s">
        <v>227</v>
      </c>
      <c r="C80" t="s">
        <v>116</v>
      </c>
      <c r="D80" t="s">
        <v>75</v>
      </c>
      <c r="E80" t="s">
        <v>42</v>
      </c>
    </row>
    <row r="81" spans="1:21" x14ac:dyDescent="0.25">
      <c r="A81" t="s">
        <v>46</v>
      </c>
      <c r="B81" t="s">
        <v>226</v>
      </c>
      <c r="C81" t="s">
        <v>114</v>
      </c>
      <c r="D81" t="s">
        <v>43</v>
      </c>
      <c r="E81" t="s">
        <v>42</v>
      </c>
      <c r="F81" s="149"/>
      <c r="G81" s="149"/>
      <c r="H81" s="149"/>
      <c r="I81" s="149"/>
      <c r="J81" s="149"/>
      <c r="K81" s="149"/>
      <c r="L81" s="149"/>
      <c r="M81" s="149"/>
      <c r="N81" s="149"/>
      <c r="O81" s="149"/>
      <c r="P81" s="149"/>
      <c r="Q81" s="149"/>
      <c r="R81" s="149"/>
      <c r="S81" s="149"/>
      <c r="T81" s="149"/>
      <c r="U81" s="149"/>
    </row>
    <row r="82" spans="1:21" x14ac:dyDescent="0.25">
      <c r="A82" t="s">
        <v>46</v>
      </c>
      <c r="B82" t="s">
        <v>225</v>
      </c>
      <c r="C82" t="s">
        <v>112</v>
      </c>
      <c r="D82" t="s">
        <v>43</v>
      </c>
      <c r="E82" t="s">
        <v>42</v>
      </c>
      <c r="F82" s="149"/>
      <c r="G82" s="149"/>
      <c r="H82" s="149"/>
      <c r="I82" s="149"/>
      <c r="J82" s="149"/>
      <c r="K82" s="149"/>
      <c r="L82" s="149"/>
      <c r="M82" s="149"/>
      <c r="N82" s="149"/>
      <c r="O82" s="149"/>
      <c r="P82" s="149"/>
      <c r="Q82" s="149"/>
      <c r="R82" s="149"/>
      <c r="S82" s="149"/>
      <c r="T82" s="149"/>
      <c r="U82" s="149"/>
    </row>
    <row r="83" spans="1:21" x14ac:dyDescent="0.25">
      <c r="A83" t="s">
        <v>46</v>
      </c>
      <c r="B83" t="s">
        <v>224</v>
      </c>
      <c r="C83" t="s">
        <v>110</v>
      </c>
      <c r="D83" t="s">
        <v>75</v>
      </c>
      <c r="E83" t="s">
        <v>42</v>
      </c>
    </row>
    <row r="84" spans="1:21" x14ac:dyDescent="0.25">
      <c r="A84" t="s">
        <v>46</v>
      </c>
      <c r="B84" t="s">
        <v>223</v>
      </c>
      <c r="C84" t="s">
        <v>108</v>
      </c>
      <c r="D84" t="s">
        <v>75</v>
      </c>
      <c r="E84" t="s">
        <v>42</v>
      </c>
    </row>
    <row r="85" spans="1:21" x14ac:dyDescent="0.25">
      <c r="A85" t="s">
        <v>46</v>
      </c>
      <c r="B85" t="s">
        <v>222</v>
      </c>
      <c r="C85" t="s">
        <v>106</v>
      </c>
      <c r="D85" t="s">
        <v>43</v>
      </c>
      <c r="E85" t="s">
        <v>42</v>
      </c>
      <c r="F85" s="149"/>
      <c r="G85" s="149"/>
      <c r="H85" s="149"/>
      <c r="I85" s="149"/>
      <c r="J85" s="149"/>
      <c r="K85" s="149"/>
      <c r="L85" s="149"/>
      <c r="M85" s="149"/>
      <c r="N85" s="149"/>
      <c r="O85" s="149"/>
      <c r="P85" s="149"/>
      <c r="Q85" s="149"/>
      <c r="R85" s="149"/>
      <c r="S85" s="149"/>
      <c r="T85" s="149"/>
      <c r="U85" s="149"/>
    </row>
    <row r="86" spans="1:21" x14ac:dyDescent="0.25">
      <c r="A86" t="s">
        <v>46</v>
      </c>
      <c r="B86" t="s">
        <v>221</v>
      </c>
      <c r="C86" t="s">
        <v>104</v>
      </c>
      <c r="D86" t="s">
        <v>43</v>
      </c>
      <c r="E86" t="s">
        <v>42</v>
      </c>
      <c r="F86" s="149"/>
      <c r="G86" s="149"/>
      <c r="H86" s="149"/>
      <c r="I86" s="149"/>
      <c r="J86" s="149"/>
      <c r="K86" s="149"/>
      <c r="L86" s="149"/>
      <c r="M86" s="149"/>
      <c r="N86" s="149"/>
      <c r="O86" s="149"/>
      <c r="P86" s="149"/>
      <c r="Q86" s="149"/>
      <c r="R86" s="149"/>
      <c r="S86" s="149"/>
      <c r="T86" s="149"/>
      <c r="U86" s="149"/>
    </row>
    <row r="87" spans="1:21" x14ac:dyDescent="0.25">
      <c r="A87" t="s">
        <v>46</v>
      </c>
      <c r="B87" t="s">
        <v>220</v>
      </c>
      <c r="C87" t="s">
        <v>102</v>
      </c>
      <c r="D87" t="s">
        <v>75</v>
      </c>
      <c r="E87" t="s">
        <v>42</v>
      </c>
    </row>
    <row r="88" spans="1:21" x14ac:dyDescent="0.25">
      <c r="A88" t="s">
        <v>46</v>
      </c>
      <c r="B88" t="s">
        <v>219</v>
      </c>
      <c r="C88" t="s">
        <v>100</v>
      </c>
      <c r="D88" t="s">
        <v>75</v>
      </c>
      <c r="E88" t="s">
        <v>42</v>
      </c>
    </row>
    <row r="89" spans="1:21" x14ac:dyDescent="0.25">
      <c r="A89" t="s">
        <v>46</v>
      </c>
      <c r="B89" t="s">
        <v>218</v>
      </c>
      <c r="C89" t="s">
        <v>98</v>
      </c>
      <c r="D89" t="s">
        <v>43</v>
      </c>
      <c r="E89" t="s">
        <v>42</v>
      </c>
      <c r="F89" s="149"/>
      <c r="G89" s="149"/>
      <c r="H89" s="149"/>
      <c r="I89" s="149"/>
      <c r="J89" s="149"/>
      <c r="K89" s="149"/>
      <c r="L89" s="149"/>
      <c r="M89" s="149"/>
      <c r="N89" s="149"/>
      <c r="O89" s="149"/>
      <c r="P89" s="149"/>
      <c r="Q89" s="149"/>
      <c r="R89" s="149"/>
      <c r="S89" s="149"/>
      <c r="T89" s="149"/>
      <c r="U89" s="149"/>
    </row>
    <row r="90" spans="1:21" x14ac:dyDescent="0.25">
      <c r="A90" t="s">
        <v>46</v>
      </c>
      <c r="B90" t="s">
        <v>217</v>
      </c>
      <c r="C90" t="s">
        <v>96</v>
      </c>
      <c r="D90" t="s">
        <v>43</v>
      </c>
      <c r="E90" t="s">
        <v>42</v>
      </c>
      <c r="F90" s="149"/>
      <c r="G90" s="149"/>
      <c r="H90" s="149"/>
      <c r="I90" s="149"/>
      <c r="J90" s="149"/>
      <c r="K90" s="149"/>
      <c r="L90" s="149"/>
      <c r="M90" s="149"/>
      <c r="N90" s="149"/>
      <c r="O90" s="149"/>
      <c r="P90" s="149"/>
      <c r="Q90" s="149"/>
      <c r="R90" s="149"/>
      <c r="S90" s="149"/>
      <c r="T90" s="149"/>
      <c r="U90" s="149"/>
    </row>
    <row r="91" spans="1:21" x14ac:dyDescent="0.25">
      <c r="A91" t="s">
        <v>46</v>
      </c>
      <c r="B91" t="s">
        <v>216</v>
      </c>
      <c r="C91" t="s">
        <v>94</v>
      </c>
      <c r="D91" t="s">
        <v>75</v>
      </c>
      <c r="E91" t="s">
        <v>42</v>
      </c>
    </row>
    <row r="92" spans="1:21" x14ac:dyDescent="0.25">
      <c r="A92" t="s">
        <v>46</v>
      </c>
      <c r="B92" t="s">
        <v>215</v>
      </c>
      <c r="C92" t="s">
        <v>92</v>
      </c>
      <c r="D92" t="s">
        <v>75</v>
      </c>
      <c r="E92" t="s">
        <v>42</v>
      </c>
    </row>
    <row r="93" spans="1:21" x14ac:dyDescent="0.25">
      <c r="A93" t="s">
        <v>46</v>
      </c>
      <c r="B93" t="s">
        <v>214</v>
      </c>
      <c r="C93" t="s">
        <v>90</v>
      </c>
      <c r="D93" t="s">
        <v>43</v>
      </c>
      <c r="E93" t="s">
        <v>42</v>
      </c>
      <c r="F93" s="149"/>
      <c r="G93" s="149"/>
      <c r="H93" s="149"/>
      <c r="I93" s="149"/>
      <c r="J93" s="149"/>
      <c r="K93" s="149"/>
      <c r="L93" s="149"/>
      <c r="M93" s="149"/>
      <c r="N93" s="149"/>
      <c r="O93" s="149"/>
      <c r="P93" s="149"/>
      <c r="Q93" s="149"/>
      <c r="R93" s="149"/>
      <c r="S93" s="149"/>
      <c r="T93" s="149"/>
      <c r="U93" s="149"/>
    </row>
    <row r="94" spans="1:21" x14ac:dyDescent="0.25">
      <c r="A94" t="s">
        <v>46</v>
      </c>
      <c r="B94" t="s">
        <v>213</v>
      </c>
      <c r="C94" t="s">
        <v>88</v>
      </c>
      <c r="D94" t="s">
        <v>43</v>
      </c>
      <c r="E94" t="s">
        <v>42</v>
      </c>
      <c r="F94" s="149"/>
      <c r="G94" s="149"/>
      <c r="H94" s="149"/>
      <c r="I94" s="149"/>
      <c r="J94" s="149"/>
      <c r="K94" s="149"/>
      <c r="L94" s="149"/>
      <c r="M94" s="149"/>
      <c r="N94" s="149"/>
      <c r="O94" s="149"/>
      <c r="P94" s="149"/>
      <c r="Q94" s="149"/>
      <c r="R94" s="149"/>
      <c r="S94" s="149"/>
      <c r="T94" s="149"/>
      <c r="U94" s="149"/>
    </row>
    <row r="95" spans="1:21" x14ac:dyDescent="0.25">
      <c r="A95" t="s">
        <v>46</v>
      </c>
      <c r="B95" t="s">
        <v>212</v>
      </c>
      <c r="C95" t="s">
        <v>86</v>
      </c>
      <c r="D95" t="s">
        <v>75</v>
      </c>
      <c r="E95" t="s">
        <v>42</v>
      </c>
    </row>
    <row r="96" spans="1:21" x14ac:dyDescent="0.25">
      <c r="A96" t="s">
        <v>46</v>
      </c>
      <c r="B96" t="s">
        <v>211</v>
      </c>
      <c r="C96" t="s">
        <v>84</v>
      </c>
      <c r="D96" t="s">
        <v>75</v>
      </c>
      <c r="E96" t="s">
        <v>42</v>
      </c>
    </row>
    <row r="97" spans="1:21" x14ac:dyDescent="0.25">
      <c r="A97" t="s">
        <v>46</v>
      </c>
      <c r="B97" t="s">
        <v>210</v>
      </c>
      <c r="C97" t="s">
        <v>82</v>
      </c>
      <c r="D97" t="s">
        <v>43</v>
      </c>
      <c r="E97" t="s">
        <v>42</v>
      </c>
      <c r="F97" s="149"/>
      <c r="G97" s="149"/>
      <c r="H97" s="149"/>
      <c r="I97" s="149"/>
      <c r="J97" s="149"/>
      <c r="K97" s="149"/>
      <c r="L97" s="149"/>
      <c r="M97" s="149"/>
      <c r="N97" s="149"/>
      <c r="O97" s="149"/>
      <c r="P97" s="149"/>
      <c r="Q97" s="149"/>
      <c r="R97" s="149"/>
      <c r="S97" s="149"/>
      <c r="T97" s="149"/>
      <c r="U97" s="149"/>
    </row>
    <row r="98" spans="1:21" x14ac:dyDescent="0.25">
      <c r="A98" t="s">
        <v>46</v>
      </c>
      <c r="B98" t="s">
        <v>209</v>
      </c>
      <c r="C98" t="s">
        <v>80</v>
      </c>
      <c r="D98" t="s">
        <v>43</v>
      </c>
      <c r="E98" t="s">
        <v>42</v>
      </c>
      <c r="F98" s="149"/>
      <c r="G98" s="149"/>
      <c r="H98" s="149"/>
      <c r="I98" s="149"/>
      <c r="J98" s="149"/>
      <c r="K98" s="149"/>
      <c r="L98" s="149"/>
      <c r="M98" s="149"/>
      <c r="N98" s="149"/>
      <c r="O98" s="149"/>
      <c r="P98" s="149"/>
      <c r="Q98" s="149"/>
      <c r="R98" s="149"/>
      <c r="S98" s="149"/>
      <c r="T98" s="149"/>
      <c r="U98" s="149"/>
    </row>
    <row r="99" spans="1:21" x14ac:dyDescent="0.25">
      <c r="A99" t="s">
        <v>46</v>
      </c>
      <c r="B99" t="s">
        <v>208</v>
      </c>
      <c r="C99" t="s">
        <v>78</v>
      </c>
      <c r="D99" t="s">
        <v>75</v>
      </c>
      <c r="E99" t="s">
        <v>42</v>
      </c>
    </row>
    <row r="100" spans="1:21" x14ac:dyDescent="0.25">
      <c r="A100" t="s">
        <v>46</v>
      </c>
      <c r="B100" t="s">
        <v>207</v>
      </c>
      <c r="C100" t="s">
        <v>76</v>
      </c>
      <c r="D100" t="s">
        <v>75</v>
      </c>
      <c r="E100" t="s">
        <v>42</v>
      </c>
    </row>
    <row r="101" spans="1:21" x14ac:dyDescent="0.25">
      <c r="A101" t="s">
        <v>46</v>
      </c>
      <c r="B101" t="s">
        <v>206</v>
      </c>
      <c r="C101" t="s">
        <v>73</v>
      </c>
      <c r="D101" t="s">
        <v>43</v>
      </c>
      <c r="E101" t="s">
        <v>42</v>
      </c>
      <c r="F101" s="149"/>
      <c r="G101" s="149"/>
      <c r="H101" s="149"/>
      <c r="I101" s="149"/>
      <c r="J101" s="149"/>
      <c r="K101" s="149"/>
      <c r="L101" s="149"/>
      <c r="M101" s="149"/>
      <c r="N101" s="149"/>
      <c r="O101" s="149"/>
      <c r="P101" s="149"/>
      <c r="Q101" s="149"/>
      <c r="R101" s="149"/>
      <c r="S101" s="149"/>
      <c r="T101" s="149"/>
      <c r="U101" s="149"/>
    </row>
    <row r="102" spans="1:21" x14ac:dyDescent="0.25">
      <c r="A102" t="s">
        <v>46</v>
      </c>
      <c r="B102" t="s">
        <v>205</v>
      </c>
      <c r="C102" t="s">
        <v>71</v>
      </c>
      <c r="D102" t="s">
        <v>43</v>
      </c>
      <c r="E102" t="s">
        <v>42</v>
      </c>
      <c r="F102" s="149"/>
      <c r="G102" s="149"/>
      <c r="H102" s="149"/>
      <c r="I102" s="149"/>
      <c r="J102" s="149"/>
      <c r="K102" s="149"/>
      <c r="L102" s="149"/>
      <c r="M102" s="149"/>
      <c r="N102" s="149"/>
      <c r="O102" s="149"/>
      <c r="P102" s="149"/>
      <c r="Q102" s="149"/>
      <c r="R102" s="149"/>
      <c r="S102" s="149"/>
      <c r="T102" s="149"/>
      <c r="U102" s="149"/>
    </row>
    <row r="103" spans="1:21" x14ac:dyDescent="0.25">
      <c r="A103" t="s">
        <v>46</v>
      </c>
      <c r="B103" t="s">
        <v>204</v>
      </c>
      <c r="C103" t="s">
        <v>138</v>
      </c>
      <c r="D103" t="s">
        <v>75</v>
      </c>
      <c r="E103" t="s">
        <v>42</v>
      </c>
      <c r="F103" t="s">
        <v>39</v>
      </c>
    </row>
    <row r="104" spans="1:21" x14ac:dyDescent="0.25">
      <c r="A104" t="s">
        <v>46</v>
      </c>
      <c r="B104" t="s">
        <v>203</v>
      </c>
      <c r="C104" t="s">
        <v>135</v>
      </c>
      <c r="D104" t="s">
        <v>75</v>
      </c>
      <c r="E104" t="s">
        <v>42</v>
      </c>
      <c r="F104" t="s">
        <v>202</v>
      </c>
    </row>
    <row r="105" spans="1:21" x14ac:dyDescent="0.25">
      <c r="A105" t="s">
        <v>46</v>
      </c>
      <c r="B105" t="s">
        <v>201</v>
      </c>
      <c r="C105" t="s">
        <v>132</v>
      </c>
      <c r="D105" t="s">
        <v>43</v>
      </c>
      <c r="E105" t="s">
        <v>42</v>
      </c>
      <c r="F105" s="149"/>
      <c r="G105" s="149"/>
      <c r="H105" s="149"/>
      <c r="I105" s="149"/>
      <c r="J105" s="149"/>
      <c r="K105" s="149"/>
      <c r="L105" s="149"/>
      <c r="M105" s="149"/>
      <c r="N105" s="149"/>
      <c r="O105" s="149">
        <v>0</v>
      </c>
      <c r="P105" s="149">
        <v>0</v>
      </c>
      <c r="Q105" s="149">
        <v>1.9365872147000001</v>
      </c>
      <c r="R105" s="149">
        <v>9.1988416568000009</v>
      </c>
      <c r="S105" s="149">
        <v>9.1988767810999992</v>
      </c>
      <c r="T105" s="149">
        <v>9.1988623651000001</v>
      </c>
      <c r="U105" s="149">
        <v>9.1989122468000009</v>
      </c>
    </row>
    <row r="106" spans="1:21" x14ac:dyDescent="0.25">
      <c r="A106" t="s">
        <v>46</v>
      </c>
      <c r="B106" t="s">
        <v>200</v>
      </c>
      <c r="C106" t="s">
        <v>130</v>
      </c>
      <c r="D106" t="s">
        <v>43</v>
      </c>
      <c r="E106" t="s">
        <v>42</v>
      </c>
      <c r="F106" s="149"/>
      <c r="G106" s="149">
        <v>0</v>
      </c>
      <c r="H106" s="149">
        <v>0</v>
      </c>
      <c r="I106" s="149">
        <v>0</v>
      </c>
      <c r="J106" s="149">
        <v>0</v>
      </c>
      <c r="K106" s="149">
        <v>0</v>
      </c>
      <c r="L106" s="149">
        <v>0</v>
      </c>
      <c r="M106" s="149">
        <v>0</v>
      </c>
      <c r="N106" s="149">
        <v>0</v>
      </c>
      <c r="O106" s="149"/>
      <c r="P106" s="149"/>
      <c r="Q106" s="149"/>
      <c r="R106" s="149"/>
      <c r="S106" s="149"/>
      <c r="T106" s="149"/>
      <c r="U106" s="149"/>
    </row>
    <row r="107" spans="1:21" x14ac:dyDescent="0.25">
      <c r="A107" t="s">
        <v>46</v>
      </c>
      <c r="B107" t="s">
        <v>199</v>
      </c>
      <c r="C107" t="s">
        <v>128</v>
      </c>
      <c r="D107" t="s">
        <v>75</v>
      </c>
      <c r="E107" t="s">
        <v>42</v>
      </c>
    </row>
    <row r="108" spans="1:21" x14ac:dyDescent="0.25">
      <c r="A108" t="s">
        <v>46</v>
      </c>
      <c r="B108" t="s">
        <v>198</v>
      </c>
      <c r="C108" t="s">
        <v>125</v>
      </c>
      <c r="D108" t="s">
        <v>75</v>
      </c>
      <c r="E108" t="s">
        <v>42</v>
      </c>
    </row>
    <row r="109" spans="1:21" x14ac:dyDescent="0.25">
      <c r="A109" t="s">
        <v>46</v>
      </c>
      <c r="B109" t="s">
        <v>197</v>
      </c>
      <c r="C109" t="s">
        <v>122</v>
      </c>
      <c r="D109" t="s">
        <v>43</v>
      </c>
      <c r="E109" t="s">
        <v>42</v>
      </c>
      <c r="F109" s="149"/>
      <c r="G109" s="149"/>
      <c r="H109" s="149"/>
      <c r="I109" s="149"/>
      <c r="J109" s="149"/>
      <c r="K109" s="149"/>
      <c r="L109" s="149"/>
      <c r="M109" s="149"/>
      <c r="N109" s="149"/>
      <c r="O109" s="149"/>
      <c r="P109" s="149"/>
      <c r="Q109" s="149"/>
      <c r="R109" s="149"/>
      <c r="S109" s="149"/>
      <c r="T109" s="149"/>
      <c r="U109" s="149"/>
    </row>
    <row r="110" spans="1:21" x14ac:dyDescent="0.25">
      <c r="A110" t="s">
        <v>46</v>
      </c>
      <c r="B110" t="s">
        <v>196</v>
      </c>
      <c r="C110" t="s">
        <v>120</v>
      </c>
      <c r="D110" t="s">
        <v>43</v>
      </c>
      <c r="E110" t="s">
        <v>42</v>
      </c>
      <c r="F110" s="149"/>
      <c r="G110" s="149"/>
      <c r="H110" s="149"/>
      <c r="I110" s="149"/>
      <c r="J110" s="149"/>
      <c r="K110" s="149"/>
      <c r="L110" s="149"/>
      <c r="M110" s="149"/>
      <c r="N110" s="149"/>
      <c r="O110" s="149"/>
      <c r="P110" s="149"/>
      <c r="Q110" s="149"/>
      <c r="R110" s="149"/>
      <c r="S110" s="149"/>
      <c r="T110" s="149"/>
      <c r="U110" s="149"/>
    </row>
    <row r="111" spans="1:21" x14ac:dyDescent="0.25">
      <c r="A111" t="s">
        <v>46</v>
      </c>
      <c r="B111" t="s">
        <v>195</v>
      </c>
      <c r="C111" t="s">
        <v>118</v>
      </c>
      <c r="D111" t="s">
        <v>75</v>
      </c>
      <c r="E111" t="s">
        <v>42</v>
      </c>
    </row>
    <row r="112" spans="1:21" x14ac:dyDescent="0.25">
      <c r="A112" t="s">
        <v>46</v>
      </c>
      <c r="B112" t="s">
        <v>194</v>
      </c>
      <c r="C112" t="s">
        <v>116</v>
      </c>
      <c r="D112" t="s">
        <v>75</v>
      </c>
      <c r="E112" t="s">
        <v>42</v>
      </c>
    </row>
    <row r="113" spans="1:21" x14ac:dyDescent="0.25">
      <c r="A113" t="s">
        <v>46</v>
      </c>
      <c r="B113" t="s">
        <v>193</v>
      </c>
      <c r="C113" t="s">
        <v>114</v>
      </c>
      <c r="D113" t="s">
        <v>43</v>
      </c>
      <c r="E113" t="s">
        <v>42</v>
      </c>
      <c r="F113" s="149"/>
      <c r="G113" s="149"/>
      <c r="H113" s="149"/>
      <c r="I113" s="149"/>
      <c r="J113" s="149"/>
      <c r="K113" s="149"/>
      <c r="L113" s="149"/>
      <c r="M113" s="149"/>
      <c r="N113" s="149"/>
      <c r="O113" s="149"/>
      <c r="P113" s="149"/>
      <c r="Q113" s="149"/>
      <c r="R113" s="149"/>
      <c r="S113" s="149"/>
      <c r="T113" s="149"/>
      <c r="U113" s="149"/>
    </row>
    <row r="114" spans="1:21" x14ac:dyDescent="0.25">
      <c r="A114" t="s">
        <v>46</v>
      </c>
      <c r="B114" t="s">
        <v>192</v>
      </c>
      <c r="C114" t="s">
        <v>112</v>
      </c>
      <c r="D114" t="s">
        <v>43</v>
      </c>
      <c r="E114" t="s">
        <v>42</v>
      </c>
      <c r="F114" s="149"/>
      <c r="G114" s="149"/>
      <c r="H114" s="149"/>
      <c r="I114" s="149"/>
      <c r="J114" s="149"/>
      <c r="K114" s="149"/>
      <c r="L114" s="149"/>
      <c r="M114" s="149"/>
      <c r="N114" s="149"/>
      <c r="O114" s="149"/>
      <c r="P114" s="149"/>
      <c r="Q114" s="149"/>
      <c r="R114" s="149"/>
      <c r="S114" s="149"/>
      <c r="T114" s="149"/>
      <c r="U114" s="149"/>
    </row>
    <row r="115" spans="1:21" x14ac:dyDescent="0.25">
      <c r="A115" t="s">
        <v>46</v>
      </c>
      <c r="B115" t="s">
        <v>191</v>
      </c>
      <c r="C115" t="s">
        <v>110</v>
      </c>
      <c r="D115" t="s">
        <v>75</v>
      </c>
      <c r="E115" t="s">
        <v>42</v>
      </c>
    </row>
    <row r="116" spans="1:21" x14ac:dyDescent="0.25">
      <c r="A116" t="s">
        <v>46</v>
      </c>
      <c r="B116" t="s">
        <v>190</v>
      </c>
      <c r="C116" t="s">
        <v>108</v>
      </c>
      <c r="D116" t="s">
        <v>75</v>
      </c>
      <c r="E116" t="s">
        <v>42</v>
      </c>
    </row>
    <row r="117" spans="1:21" x14ac:dyDescent="0.25">
      <c r="A117" t="s">
        <v>46</v>
      </c>
      <c r="B117" t="s">
        <v>189</v>
      </c>
      <c r="C117" t="s">
        <v>106</v>
      </c>
      <c r="D117" t="s">
        <v>43</v>
      </c>
      <c r="E117" t="s">
        <v>42</v>
      </c>
      <c r="F117" s="149"/>
      <c r="G117" s="149"/>
      <c r="H117" s="149"/>
      <c r="I117" s="149"/>
      <c r="J117" s="149"/>
      <c r="K117" s="149"/>
      <c r="L117" s="149"/>
      <c r="M117" s="149"/>
      <c r="N117" s="149"/>
      <c r="O117" s="149"/>
      <c r="P117" s="149"/>
      <c r="Q117" s="149"/>
      <c r="R117" s="149"/>
      <c r="S117" s="149"/>
      <c r="T117" s="149"/>
      <c r="U117" s="149"/>
    </row>
    <row r="118" spans="1:21" x14ac:dyDescent="0.25">
      <c r="A118" t="s">
        <v>46</v>
      </c>
      <c r="B118" t="s">
        <v>188</v>
      </c>
      <c r="C118" t="s">
        <v>104</v>
      </c>
      <c r="D118" t="s">
        <v>43</v>
      </c>
      <c r="E118" t="s">
        <v>42</v>
      </c>
      <c r="F118" s="149"/>
      <c r="G118" s="149"/>
      <c r="H118" s="149"/>
      <c r="I118" s="149"/>
      <c r="J118" s="149"/>
      <c r="K118" s="149"/>
      <c r="L118" s="149"/>
      <c r="M118" s="149"/>
      <c r="N118" s="149"/>
      <c r="O118" s="149"/>
      <c r="P118" s="149"/>
      <c r="Q118" s="149"/>
      <c r="R118" s="149"/>
      <c r="S118" s="149"/>
      <c r="T118" s="149"/>
      <c r="U118" s="149"/>
    </row>
    <row r="119" spans="1:21" x14ac:dyDescent="0.25">
      <c r="A119" t="s">
        <v>46</v>
      </c>
      <c r="B119" t="s">
        <v>187</v>
      </c>
      <c r="C119" t="s">
        <v>102</v>
      </c>
      <c r="D119" t="s">
        <v>75</v>
      </c>
      <c r="E119" t="s">
        <v>42</v>
      </c>
    </row>
    <row r="120" spans="1:21" x14ac:dyDescent="0.25">
      <c r="A120" t="s">
        <v>46</v>
      </c>
      <c r="B120" t="s">
        <v>186</v>
      </c>
      <c r="C120" t="s">
        <v>100</v>
      </c>
      <c r="D120" t="s">
        <v>75</v>
      </c>
      <c r="E120" t="s">
        <v>42</v>
      </c>
    </row>
    <row r="121" spans="1:21" x14ac:dyDescent="0.25">
      <c r="A121" t="s">
        <v>46</v>
      </c>
      <c r="B121" t="s">
        <v>185</v>
      </c>
      <c r="C121" t="s">
        <v>98</v>
      </c>
      <c r="D121" t="s">
        <v>43</v>
      </c>
      <c r="E121" t="s">
        <v>42</v>
      </c>
      <c r="F121" s="149"/>
      <c r="G121" s="149"/>
      <c r="H121" s="149"/>
      <c r="I121" s="149"/>
      <c r="J121" s="149"/>
      <c r="K121" s="149"/>
      <c r="L121" s="149"/>
      <c r="M121" s="149"/>
      <c r="N121" s="149"/>
      <c r="O121" s="149"/>
      <c r="P121" s="149"/>
      <c r="Q121" s="149"/>
      <c r="R121" s="149"/>
      <c r="S121" s="149"/>
      <c r="T121" s="149"/>
      <c r="U121" s="149"/>
    </row>
    <row r="122" spans="1:21" x14ac:dyDescent="0.25">
      <c r="A122" t="s">
        <v>46</v>
      </c>
      <c r="B122" t="s">
        <v>184</v>
      </c>
      <c r="C122" t="s">
        <v>96</v>
      </c>
      <c r="D122" t="s">
        <v>43</v>
      </c>
      <c r="E122" t="s">
        <v>42</v>
      </c>
      <c r="F122" s="149"/>
      <c r="G122" s="149"/>
      <c r="H122" s="149"/>
      <c r="I122" s="149"/>
      <c r="J122" s="149"/>
      <c r="K122" s="149"/>
      <c r="L122" s="149"/>
      <c r="M122" s="149"/>
      <c r="N122" s="149"/>
      <c r="O122" s="149"/>
      <c r="P122" s="149"/>
      <c r="Q122" s="149"/>
      <c r="R122" s="149"/>
      <c r="S122" s="149"/>
      <c r="T122" s="149"/>
      <c r="U122" s="149"/>
    </row>
    <row r="123" spans="1:21" x14ac:dyDescent="0.25">
      <c r="A123" t="s">
        <v>46</v>
      </c>
      <c r="B123" t="s">
        <v>183</v>
      </c>
      <c r="C123" t="s">
        <v>94</v>
      </c>
      <c r="D123" t="s">
        <v>75</v>
      </c>
      <c r="E123" t="s">
        <v>42</v>
      </c>
    </row>
    <row r="124" spans="1:21" x14ac:dyDescent="0.25">
      <c r="A124" t="s">
        <v>46</v>
      </c>
      <c r="B124" t="s">
        <v>182</v>
      </c>
      <c r="C124" t="s">
        <v>92</v>
      </c>
      <c r="D124" t="s">
        <v>75</v>
      </c>
      <c r="E124" t="s">
        <v>42</v>
      </c>
    </row>
    <row r="125" spans="1:21" x14ac:dyDescent="0.25">
      <c r="A125" t="s">
        <v>46</v>
      </c>
      <c r="B125" t="s">
        <v>181</v>
      </c>
      <c r="C125" t="s">
        <v>90</v>
      </c>
      <c r="D125" t="s">
        <v>43</v>
      </c>
      <c r="E125" t="s">
        <v>42</v>
      </c>
      <c r="F125" s="149"/>
      <c r="G125" s="149"/>
      <c r="H125" s="149"/>
      <c r="I125" s="149"/>
      <c r="J125" s="149"/>
      <c r="K125" s="149"/>
      <c r="L125" s="149"/>
      <c r="M125" s="149"/>
      <c r="N125" s="149"/>
      <c r="O125" s="149"/>
      <c r="P125" s="149"/>
      <c r="Q125" s="149"/>
      <c r="R125" s="149"/>
      <c r="S125" s="149"/>
      <c r="T125" s="149"/>
      <c r="U125" s="149"/>
    </row>
    <row r="126" spans="1:21" x14ac:dyDescent="0.25">
      <c r="A126" t="s">
        <v>46</v>
      </c>
      <c r="B126" t="s">
        <v>180</v>
      </c>
      <c r="C126" t="s">
        <v>88</v>
      </c>
      <c r="D126" t="s">
        <v>43</v>
      </c>
      <c r="E126" t="s">
        <v>42</v>
      </c>
      <c r="F126" s="149"/>
      <c r="G126" s="149"/>
      <c r="H126" s="149"/>
      <c r="I126" s="149"/>
      <c r="J126" s="149"/>
      <c r="K126" s="149"/>
      <c r="L126" s="149"/>
      <c r="M126" s="149"/>
      <c r="N126" s="149"/>
      <c r="O126" s="149"/>
      <c r="P126" s="149"/>
      <c r="Q126" s="149"/>
      <c r="R126" s="149"/>
      <c r="S126" s="149"/>
      <c r="T126" s="149"/>
      <c r="U126" s="149"/>
    </row>
    <row r="127" spans="1:21" x14ac:dyDescent="0.25">
      <c r="A127" t="s">
        <v>46</v>
      </c>
      <c r="B127" t="s">
        <v>179</v>
      </c>
      <c r="C127" t="s">
        <v>86</v>
      </c>
      <c r="D127" t="s">
        <v>75</v>
      </c>
      <c r="E127" t="s">
        <v>42</v>
      </c>
    </row>
    <row r="128" spans="1:21" x14ac:dyDescent="0.25">
      <c r="A128" t="s">
        <v>46</v>
      </c>
      <c r="B128" t="s">
        <v>178</v>
      </c>
      <c r="C128" t="s">
        <v>84</v>
      </c>
      <c r="D128" t="s">
        <v>75</v>
      </c>
      <c r="E128" t="s">
        <v>42</v>
      </c>
    </row>
    <row r="129" spans="1:21" x14ac:dyDescent="0.25">
      <c r="A129" t="s">
        <v>46</v>
      </c>
      <c r="B129" t="s">
        <v>177</v>
      </c>
      <c r="C129" t="s">
        <v>82</v>
      </c>
      <c r="D129" t="s">
        <v>43</v>
      </c>
      <c r="E129" t="s">
        <v>42</v>
      </c>
      <c r="F129" s="149"/>
      <c r="G129" s="149"/>
      <c r="H129" s="149"/>
      <c r="I129" s="149"/>
      <c r="J129" s="149"/>
      <c r="K129" s="149"/>
      <c r="L129" s="149"/>
      <c r="M129" s="149"/>
      <c r="N129" s="149"/>
      <c r="O129" s="149"/>
      <c r="P129" s="149"/>
      <c r="Q129" s="149"/>
      <c r="R129" s="149"/>
      <c r="S129" s="149"/>
      <c r="T129" s="149"/>
      <c r="U129" s="149"/>
    </row>
    <row r="130" spans="1:21" x14ac:dyDescent="0.25">
      <c r="A130" t="s">
        <v>46</v>
      </c>
      <c r="B130" t="s">
        <v>176</v>
      </c>
      <c r="C130" t="s">
        <v>80</v>
      </c>
      <c r="D130" t="s">
        <v>43</v>
      </c>
      <c r="E130" t="s">
        <v>42</v>
      </c>
      <c r="F130" s="149"/>
      <c r="G130" s="149"/>
      <c r="H130" s="149"/>
      <c r="I130" s="149"/>
      <c r="J130" s="149"/>
      <c r="K130" s="149"/>
      <c r="L130" s="149"/>
      <c r="M130" s="149"/>
      <c r="N130" s="149"/>
      <c r="O130" s="149"/>
      <c r="P130" s="149"/>
      <c r="Q130" s="149"/>
      <c r="R130" s="149"/>
      <c r="S130" s="149"/>
      <c r="T130" s="149"/>
      <c r="U130" s="149"/>
    </row>
    <row r="131" spans="1:21" x14ac:dyDescent="0.25">
      <c r="A131" t="s">
        <v>46</v>
      </c>
      <c r="B131" t="s">
        <v>175</v>
      </c>
      <c r="C131" t="s">
        <v>78</v>
      </c>
      <c r="D131" t="s">
        <v>75</v>
      </c>
      <c r="E131" t="s">
        <v>42</v>
      </c>
    </row>
    <row r="132" spans="1:21" x14ac:dyDescent="0.25">
      <c r="A132" t="s">
        <v>46</v>
      </c>
      <c r="B132" t="s">
        <v>174</v>
      </c>
      <c r="C132" t="s">
        <v>76</v>
      </c>
      <c r="D132" t="s">
        <v>75</v>
      </c>
      <c r="E132" t="s">
        <v>42</v>
      </c>
    </row>
    <row r="133" spans="1:21" x14ac:dyDescent="0.25">
      <c r="A133" t="s">
        <v>46</v>
      </c>
      <c r="B133" t="s">
        <v>173</v>
      </c>
      <c r="C133" t="s">
        <v>73</v>
      </c>
      <c r="D133" t="s">
        <v>43</v>
      </c>
      <c r="E133" t="s">
        <v>42</v>
      </c>
      <c r="F133" s="149"/>
      <c r="G133" s="149"/>
      <c r="H133" s="149"/>
      <c r="I133" s="149"/>
      <c r="J133" s="149"/>
      <c r="K133" s="149"/>
      <c r="L133" s="149"/>
      <c r="M133" s="149"/>
      <c r="N133" s="149"/>
      <c r="O133" s="149"/>
      <c r="P133" s="149"/>
      <c r="Q133" s="149"/>
      <c r="R133" s="149"/>
      <c r="S133" s="149"/>
      <c r="T133" s="149"/>
      <c r="U133" s="149"/>
    </row>
    <row r="134" spans="1:21" x14ac:dyDescent="0.25">
      <c r="A134" t="s">
        <v>46</v>
      </c>
      <c r="B134" t="s">
        <v>172</v>
      </c>
      <c r="C134" t="s">
        <v>71</v>
      </c>
      <c r="D134" t="s">
        <v>43</v>
      </c>
      <c r="E134" t="s">
        <v>42</v>
      </c>
      <c r="F134" s="149"/>
      <c r="G134" s="149"/>
      <c r="H134" s="149"/>
      <c r="I134" s="149"/>
      <c r="J134" s="149"/>
      <c r="K134" s="149"/>
      <c r="L134" s="149"/>
      <c r="M134" s="149"/>
      <c r="N134" s="149"/>
      <c r="O134" s="149"/>
      <c r="P134" s="149"/>
      <c r="Q134" s="149"/>
      <c r="R134" s="149"/>
      <c r="S134" s="149"/>
      <c r="T134" s="149"/>
      <c r="U134" s="149"/>
    </row>
    <row r="135" spans="1:21" x14ac:dyDescent="0.25">
      <c r="A135" t="s">
        <v>46</v>
      </c>
      <c r="B135" t="s">
        <v>171</v>
      </c>
      <c r="C135" t="s">
        <v>138</v>
      </c>
      <c r="D135" t="s">
        <v>75</v>
      </c>
      <c r="E135" t="s">
        <v>42</v>
      </c>
    </row>
    <row r="136" spans="1:21" x14ac:dyDescent="0.25">
      <c r="A136" t="s">
        <v>46</v>
      </c>
      <c r="B136" t="s">
        <v>170</v>
      </c>
      <c r="C136" t="s">
        <v>135</v>
      </c>
      <c r="D136" t="s">
        <v>75</v>
      </c>
      <c r="E136" t="s">
        <v>42</v>
      </c>
    </row>
    <row r="137" spans="1:21" x14ac:dyDescent="0.25">
      <c r="A137" t="s">
        <v>46</v>
      </c>
      <c r="B137" t="s">
        <v>169</v>
      </c>
      <c r="C137" t="s">
        <v>132</v>
      </c>
      <c r="D137" t="s">
        <v>43</v>
      </c>
      <c r="E137" t="s">
        <v>42</v>
      </c>
      <c r="F137" s="149"/>
      <c r="G137" s="149"/>
      <c r="H137" s="149"/>
      <c r="I137" s="149"/>
      <c r="J137" s="149"/>
      <c r="K137" s="149"/>
      <c r="L137" s="149"/>
      <c r="M137" s="149"/>
      <c r="N137" s="149"/>
      <c r="O137" s="149"/>
      <c r="P137" s="149"/>
      <c r="Q137" s="149"/>
      <c r="R137" s="149"/>
      <c r="S137" s="149"/>
      <c r="T137" s="149"/>
      <c r="U137" s="149"/>
    </row>
    <row r="138" spans="1:21" x14ac:dyDescent="0.25">
      <c r="A138" t="s">
        <v>46</v>
      </c>
      <c r="B138" t="s">
        <v>168</v>
      </c>
      <c r="C138" t="s">
        <v>130</v>
      </c>
      <c r="D138" t="s">
        <v>43</v>
      </c>
      <c r="E138" t="s">
        <v>42</v>
      </c>
      <c r="F138" s="149"/>
      <c r="G138" s="149"/>
      <c r="H138" s="149"/>
      <c r="I138" s="149"/>
      <c r="J138" s="149"/>
      <c r="K138" s="149"/>
      <c r="L138" s="149"/>
      <c r="M138" s="149"/>
      <c r="N138" s="149"/>
      <c r="O138" s="149"/>
      <c r="P138" s="149"/>
      <c r="Q138" s="149"/>
      <c r="R138" s="149"/>
      <c r="S138" s="149"/>
      <c r="T138" s="149"/>
      <c r="U138" s="149"/>
    </row>
    <row r="139" spans="1:21" x14ac:dyDescent="0.25">
      <c r="A139" t="s">
        <v>46</v>
      </c>
      <c r="B139" t="s">
        <v>167</v>
      </c>
      <c r="C139" t="s">
        <v>128</v>
      </c>
      <c r="D139" t="s">
        <v>75</v>
      </c>
      <c r="E139" t="s">
        <v>42</v>
      </c>
    </row>
    <row r="140" spans="1:21" x14ac:dyDescent="0.25">
      <c r="A140" t="s">
        <v>46</v>
      </c>
      <c r="B140" t="s">
        <v>166</v>
      </c>
      <c r="C140" t="s">
        <v>125</v>
      </c>
      <c r="D140" t="s">
        <v>75</v>
      </c>
      <c r="E140" t="s">
        <v>42</v>
      </c>
    </row>
    <row r="141" spans="1:21" x14ac:dyDescent="0.25">
      <c r="A141" t="s">
        <v>46</v>
      </c>
      <c r="B141" t="s">
        <v>165</v>
      </c>
      <c r="C141" t="s">
        <v>122</v>
      </c>
      <c r="D141" t="s">
        <v>43</v>
      </c>
      <c r="E141" t="s">
        <v>42</v>
      </c>
      <c r="F141" s="149"/>
      <c r="G141" s="149"/>
      <c r="H141" s="149"/>
      <c r="I141" s="149"/>
      <c r="J141" s="149"/>
      <c r="K141" s="149"/>
      <c r="L141" s="149"/>
      <c r="M141" s="149"/>
      <c r="N141" s="149"/>
      <c r="O141" s="149"/>
      <c r="P141" s="149"/>
      <c r="Q141" s="149"/>
      <c r="R141" s="149"/>
      <c r="S141" s="149"/>
      <c r="T141" s="149"/>
      <c r="U141" s="149"/>
    </row>
    <row r="142" spans="1:21" x14ac:dyDescent="0.25">
      <c r="A142" t="s">
        <v>46</v>
      </c>
      <c r="B142" t="s">
        <v>164</v>
      </c>
      <c r="C142" t="s">
        <v>120</v>
      </c>
      <c r="D142" t="s">
        <v>43</v>
      </c>
      <c r="E142" t="s">
        <v>42</v>
      </c>
      <c r="F142" s="149"/>
      <c r="G142" s="149"/>
      <c r="H142" s="149"/>
      <c r="I142" s="149"/>
      <c r="J142" s="149"/>
      <c r="K142" s="149"/>
      <c r="L142" s="149"/>
      <c r="M142" s="149"/>
      <c r="N142" s="149"/>
      <c r="O142" s="149"/>
      <c r="P142" s="149"/>
      <c r="Q142" s="149"/>
      <c r="R142" s="149"/>
      <c r="S142" s="149"/>
      <c r="T142" s="149"/>
      <c r="U142" s="149"/>
    </row>
    <row r="143" spans="1:21" x14ac:dyDescent="0.25">
      <c r="A143" t="s">
        <v>46</v>
      </c>
      <c r="B143" t="s">
        <v>163</v>
      </c>
      <c r="C143" t="s">
        <v>118</v>
      </c>
      <c r="D143" t="s">
        <v>75</v>
      </c>
      <c r="E143" t="s">
        <v>42</v>
      </c>
    </row>
    <row r="144" spans="1:21" x14ac:dyDescent="0.25">
      <c r="A144" t="s">
        <v>46</v>
      </c>
      <c r="B144" t="s">
        <v>162</v>
      </c>
      <c r="C144" t="s">
        <v>116</v>
      </c>
      <c r="D144" t="s">
        <v>75</v>
      </c>
      <c r="E144" t="s">
        <v>42</v>
      </c>
    </row>
    <row r="145" spans="1:21" x14ac:dyDescent="0.25">
      <c r="A145" t="s">
        <v>46</v>
      </c>
      <c r="B145" t="s">
        <v>161</v>
      </c>
      <c r="C145" t="s">
        <v>114</v>
      </c>
      <c r="D145" t="s">
        <v>43</v>
      </c>
      <c r="E145" t="s">
        <v>42</v>
      </c>
      <c r="F145" s="149"/>
      <c r="G145" s="149"/>
      <c r="H145" s="149"/>
      <c r="I145" s="149"/>
      <c r="J145" s="149"/>
      <c r="K145" s="149"/>
      <c r="L145" s="149"/>
      <c r="M145" s="149"/>
      <c r="N145" s="149"/>
      <c r="O145" s="149"/>
      <c r="P145" s="149"/>
      <c r="Q145" s="149"/>
      <c r="R145" s="149"/>
      <c r="S145" s="149"/>
      <c r="T145" s="149"/>
      <c r="U145" s="149"/>
    </row>
    <row r="146" spans="1:21" x14ac:dyDescent="0.25">
      <c r="A146" t="s">
        <v>46</v>
      </c>
      <c r="B146" t="s">
        <v>160</v>
      </c>
      <c r="C146" t="s">
        <v>112</v>
      </c>
      <c r="D146" t="s">
        <v>43</v>
      </c>
      <c r="E146" t="s">
        <v>42</v>
      </c>
      <c r="F146" s="149"/>
      <c r="G146" s="149"/>
      <c r="H146" s="149"/>
      <c r="I146" s="149"/>
      <c r="J146" s="149"/>
      <c r="K146" s="149"/>
      <c r="L146" s="149"/>
      <c r="M146" s="149"/>
      <c r="N146" s="149"/>
      <c r="O146" s="149"/>
      <c r="P146" s="149"/>
      <c r="Q146" s="149"/>
      <c r="R146" s="149"/>
      <c r="S146" s="149"/>
      <c r="T146" s="149"/>
      <c r="U146" s="149"/>
    </row>
    <row r="147" spans="1:21" x14ac:dyDescent="0.25">
      <c r="A147" t="s">
        <v>46</v>
      </c>
      <c r="B147" t="s">
        <v>159</v>
      </c>
      <c r="C147" t="s">
        <v>110</v>
      </c>
      <c r="D147" t="s">
        <v>75</v>
      </c>
      <c r="E147" t="s">
        <v>42</v>
      </c>
    </row>
    <row r="148" spans="1:21" x14ac:dyDescent="0.25">
      <c r="A148" t="s">
        <v>46</v>
      </c>
      <c r="B148" t="s">
        <v>158</v>
      </c>
      <c r="C148" t="s">
        <v>108</v>
      </c>
      <c r="D148" t="s">
        <v>75</v>
      </c>
      <c r="E148" t="s">
        <v>42</v>
      </c>
    </row>
    <row r="149" spans="1:21" x14ac:dyDescent="0.25">
      <c r="A149" t="s">
        <v>46</v>
      </c>
      <c r="B149" t="s">
        <v>157</v>
      </c>
      <c r="C149" t="s">
        <v>106</v>
      </c>
      <c r="D149" t="s">
        <v>43</v>
      </c>
      <c r="E149" t="s">
        <v>42</v>
      </c>
      <c r="F149" s="149"/>
      <c r="G149" s="149"/>
      <c r="H149" s="149"/>
      <c r="I149" s="149"/>
      <c r="J149" s="149"/>
      <c r="K149" s="149"/>
      <c r="L149" s="149"/>
      <c r="M149" s="149"/>
      <c r="N149" s="149"/>
      <c r="O149" s="149"/>
      <c r="P149" s="149"/>
      <c r="Q149" s="149"/>
      <c r="R149" s="149"/>
      <c r="S149" s="149"/>
      <c r="T149" s="149"/>
      <c r="U149" s="149"/>
    </row>
    <row r="150" spans="1:21" x14ac:dyDescent="0.25">
      <c r="A150" t="s">
        <v>46</v>
      </c>
      <c r="B150" t="s">
        <v>156</v>
      </c>
      <c r="C150" t="s">
        <v>104</v>
      </c>
      <c r="D150" t="s">
        <v>43</v>
      </c>
      <c r="E150" t="s">
        <v>42</v>
      </c>
      <c r="F150" s="149"/>
      <c r="G150" s="149"/>
      <c r="H150" s="149"/>
      <c r="I150" s="149"/>
      <c r="J150" s="149"/>
      <c r="K150" s="149"/>
      <c r="L150" s="149"/>
      <c r="M150" s="149"/>
      <c r="N150" s="149"/>
      <c r="O150" s="149"/>
      <c r="P150" s="149"/>
      <c r="Q150" s="149"/>
      <c r="R150" s="149"/>
      <c r="S150" s="149"/>
      <c r="T150" s="149"/>
      <c r="U150" s="149"/>
    </row>
    <row r="151" spans="1:21" x14ac:dyDescent="0.25">
      <c r="A151" t="s">
        <v>46</v>
      </c>
      <c r="B151" t="s">
        <v>155</v>
      </c>
      <c r="C151" t="s">
        <v>102</v>
      </c>
      <c r="D151" t="s">
        <v>75</v>
      </c>
      <c r="E151" t="s">
        <v>42</v>
      </c>
    </row>
    <row r="152" spans="1:21" x14ac:dyDescent="0.25">
      <c r="A152" t="s">
        <v>46</v>
      </c>
      <c r="B152" t="s">
        <v>154</v>
      </c>
      <c r="C152" t="s">
        <v>100</v>
      </c>
      <c r="D152" t="s">
        <v>75</v>
      </c>
      <c r="E152" t="s">
        <v>42</v>
      </c>
    </row>
    <row r="153" spans="1:21" x14ac:dyDescent="0.25">
      <c r="A153" t="s">
        <v>46</v>
      </c>
      <c r="B153" t="s">
        <v>153</v>
      </c>
      <c r="C153" t="s">
        <v>98</v>
      </c>
      <c r="D153" t="s">
        <v>43</v>
      </c>
      <c r="E153" t="s">
        <v>42</v>
      </c>
      <c r="F153" s="149"/>
      <c r="G153" s="149"/>
      <c r="H153" s="149"/>
      <c r="I153" s="149"/>
      <c r="J153" s="149"/>
      <c r="K153" s="149"/>
      <c r="L153" s="149"/>
      <c r="M153" s="149"/>
      <c r="N153" s="149"/>
      <c r="O153" s="149"/>
      <c r="P153" s="149"/>
      <c r="Q153" s="149"/>
      <c r="R153" s="149"/>
      <c r="S153" s="149"/>
      <c r="T153" s="149"/>
      <c r="U153" s="149"/>
    </row>
    <row r="154" spans="1:21" x14ac:dyDescent="0.25">
      <c r="A154" t="s">
        <v>46</v>
      </c>
      <c r="B154" t="s">
        <v>152</v>
      </c>
      <c r="C154" t="s">
        <v>96</v>
      </c>
      <c r="D154" t="s">
        <v>43</v>
      </c>
      <c r="E154" t="s">
        <v>42</v>
      </c>
      <c r="F154" s="149"/>
      <c r="G154" s="149"/>
      <c r="H154" s="149"/>
      <c r="I154" s="149"/>
      <c r="J154" s="149"/>
      <c r="K154" s="149"/>
      <c r="L154" s="149"/>
      <c r="M154" s="149"/>
      <c r="N154" s="149"/>
      <c r="O154" s="149"/>
      <c r="P154" s="149"/>
      <c r="Q154" s="149"/>
      <c r="R154" s="149"/>
      <c r="S154" s="149"/>
      <c r="T154" s="149"/>
      <c r="U154" s="149"/>
    </row>
    <row r="155" spans="1:21" x14ac:dyDescent="0.25">
      <c r="A155" t="s">
        <v>46</v>
      </c>
      <c r="B155" t="s">
        <v>151</v>
      </c>
      <c r="C155" t="s">
        <v>94</v>
      </c>
      <c r="D155" t="s">
        <v>75</v>
      </c>
      <c r="E155" t="s">
        <v>42</v>
      </c>
    </row>
    <row r="156" spans="1:21" x14ac:dyDescent="0.25">
      <c r="A156" t="s">
        <v>46</v>
      </c>
      <c r="B156" t="s">
        <v>150</v>
      </c>
      <c r="C156" t="s">
        <v>92</v>
      </c>
      <c r="D156" t="s">
        <v>75</v>
      </c>
      <c r="E156" t="s">
        <v>42</v>
      </c>
    </row>
    <row r="157" spans="1:21" x14ac:dyDescent="0.25">
      <c r="A157" t="s">
        <v>46</v>
      </c>
      <c r="B157" t="s">
        <v>149</v>
      </c>
      <c r="C157" t="s">
        <v>90</v>
      </c>
      <c r="D157" t="s">
        <v>43</v>
      </c>
      <c r="E157" t="s">
        <v>42</v>
      </c>
      <c r="F157" s="149"/>
      <c r="G157" s="149"/>
      <c r="H157" s="149"/>
      <c r="I157" s="149"/>
      <c r="J157" s="149"/>
      <c r="K157" s="149"/>
      <c r="L157" s="149"/>
      <c r="M157" s="149"/>
      <c r="N157" s="149"/>
      <c r="O157" s="149"/>
      <c r="P157" s="149"/>
      <c r="Q157" s="149"/>
      <c r="R157" s="149"/>
      <c r="S157" s="149"/>
      <c r="T157" s="149"/>
      <c r="U157" s="149"/>
    </row>
    <row r="158" spans="1:21" x14ac:dyDescent="0.25">
      <c r="A158" t="s">
        <v>46</v>
      </c>
      <c r="B158" t="s">
        <v>148</v>
      </c>
      <c r="C158" t="s">
        <v>88</v>
      </c>
      <c r="D158" t="s">
        <v>43</v>
      </c>
      <c r="E158" t="s">
        <v>42</v>
      </c>
      <c r="F158" s="149"/>
      <c r="G158" s="149"/>
      <c r="H158" s="149"/>
      <c r="I158" s="149"/>
      <c r="J158" s="149"/>
      <c r="K158" s="149"/>
      <c r="L158" s="149"/>
      <c r="M158" s="149"/>
      <c r="N158" s="149"/>
      <c r="O158" s="149"/>
      <c r="P158" s="149"/>
      <c r="Q158" s="149"/>
      <c r="R158" s="149"/>
      <c r="S158" s="149"/>
      <c r="T158" s="149"/>
      <c r="U158" s="149"/>
    </row>
    <row r="159" spans="1:21" x14ac:dyDescent="0.25">
      <c r="A159" t="s">
        <v>46</v>
      </c>
      <c r="B159" t="s">
        <v>147</v>
      </c>
      <c r="C159" t="s">
        <v>86</v>
      </c>
      <c r="D159" t="s">
        <v>75</v>
      </c>
      <c r="E159" t="s">
        <v>42</v>
      </c>
    </row>
    <row r="160" spans="1:21" x14ac:dyDescent="0.25">
      <c r="A160" t="s">
        <v>46</v>
      </c>
      <c r="B160" t="s">
        <v>146</v>
      </c>
      <c r="C160" t="s">
        <v>84</v>
      </c>
      <c r="D160" t="s">
        <v>75</v>
      </c>
      <c r="E160" t="s">
        <v>42</v>
      </c>
    </row>
    <row r="161" spans="1:21" x14ac:dyDescent="0.25">
      <c r="A161" t="s">
        <v>46</v>
      </c>
      <c r="B161" t="s">
        <v>145</v>
      </c>
      <c r="C161" t="s">
        <v>82</v>
      </c>
      <c r="D161" t="s">
        <v>43</v>
      </c>
      <c r="E161" t="s">
        <v>42</v>
      </c>
      <c r="F161" s="149"/>
      <c r="G161" s="149"/>
      <c r="H161" s="149"/>
      <c r="I161" s="149"/>
      <c r="J161" s="149"/>
      <c r="K161" s="149"/>
      <c r="L161" s="149"/>
      <c r="M161" s="149"/>
      <c r="N161" s="149"/>
      <c r="O161" s="149"/>
      <c r="P161" s="149"/>
      <c r="Q161" s="149"/>
      <c r="R161" s="149"/>
      <c r="S161" s="149"/>
      <c r="T161" s="149"/>
      <c r="U161" s="149"/>
    </row>
    <row r="162" spans="1:21" x14ac:dyDescent="0.25">
      <c r="A162" t="s">
        <v>46</v>
      </c>
      <c r="B162" t="s">
        <v>144</v>
      </c>
      <c r="C162" t="s">
        <v>80</v>
      </c>
      <c r="D162" t="s">
        <v>43</v>
      </c>
      <c r="E162" t="s">
        <v>42</v>
      </c>
      <c r="F162" s="149"/>
      <c r="G162" s="149"/>
      <c r="H162" s="149"/>
      <c r="I162" s="149"/>
      <c r="J162" s="149"/>
      <c r="K162" s="149"/>
      <c r="L162" s="149"/>
      <c r="M162" s="149"/>
      <c r="N162" s="149"/>
      <c r="O162" s="149"/>
      <c r="P162" s="149"/>
      <c r="Q162" s="149"/>
      <c r="R162" s="149"/>
      <c r="S162" s="149"/>
      <c r="T162" s="149"/>
      <c r="U162" s="149"/>
    </row>
    <row r="163" spans="1:21" x14ac:dyDescent="0.25">
      <c r="A163" t="s">
        <v>46</v>
      </c>
      <c r="B163" t="s">
        <v>143</v>
      </c>
      <c r="C163" t="s">
        <v>78</v>
      </c>
      <c r="D163" t="s">
        <v>75</v>
      </c>
      <c r="E163" t="s">
        <v>42</v>
      </c>
    </row>
    <row r="164" spans="1:21" x14ac:dyDescent="0.25">
      <c r="A164" t="s">
        <v>46</v>
      </c>
      <c r="B164" t="s">
        <v>142</v>
      </c>
      <c r="C164" t="s">
        <v>76</v>
      </c>
      <c r="D164" t="s">
        <v>75</v>
      </c>
      <c r="E164" t="s">
        <v>42</v>
      </c>
    </row>
    <row r="165" spans="1:21" x14ac:dyDescent="0.25">
      <c r="A165" t="s">
        <v>46</v>
      </c>
      <c r="B165" t="s">
        <v>141</v>
      </c>
      <c r="C165" t="s">
        <v>73</v>
      </c>
      <c r="D165" t="s">
        <v>43</v>
      </c>
      <c r="E165" t="s">
        <v>42</v>
      </c>
      <c r="F165" s="149"/>
      <c r="G165" s="149"/>
      <c r="H165" s="149"/>
      <c r="I165" s="149"/>
      <c r="J165" s="149"/>
      <c r="K165" s="149"/>
      <c r="L165" s="149"/>
      <c r="M165" s="149"/>
      <c r="N165" s="149"/>
      <c r="O165" s="149"/>
      <c r="P165" s="149"/>
      <c r="Q165" s="149"/>
      <c r="R165" s="149"/>
      <c r="S165" s="149"/>
      <c r="T165" s="149"/>
      <c r="U165" s="149"/>
    </row>
    <row r="166" spans="1:21" x14ac:dyDescent="0.25">
      <c r="A166" t="s">
        <v>46</v>
      </c>
      <c r="B166" t="s">
        <v>140</v>
      </c>
      <c r="C166" t="s">
        <v>71</v>
      </c>
      <c r="D166" t="s">
        <v>43</v>
      </c>
      <c r="E166" t="s">
        <v>42</v>
      </c>
      <c r="F166" s="149"/>
      <c r="G166" s="149"/>
      <c r="H166" s="149"/>
      <c r="I166" s="149"/>
      <c r="J166" s="149"/>
      <c r="K166" s="149"/>
      <c r="L166" s="149"/>
      <c r="M166" s="149"/>
      <c r="N166" s="149"/>
      <c r="O166" s="149"/>
      <c r="P166" s="149"/>
      <c r="Q166" s="149"/>
      <c r="R166" s="149"/>
      <c r="S166" s="149"/>
      <c r="T166" s="149"/>
      <c r="U166" s="149"/>
    </row>
    <row r="167" spans="1:21" x14ac:dyDescent="0.25">
      <c r="A167" t="s">
        <v>46</v>
      </c>
      <c r="B167" t="s">
        <v>139</v>
      </c>
      <c r="C167" t="s">
        <v>138</v>
      </c>
      <c r="D167" t="s">
        <v>75</v>
      </c>
      <c r="E167" t="s">
        <v>42</v>
      </c>
      <c r="F167" t="s">
        <v>137</v>
      </c>
    </row>
    <row r="168" spans="1:21" x14ac:dyDescent="0.25">
      <c r="A168" t="s">
        <v>46</v>
      </c>
      <c r="B168" t="s">
        <v>136</v>
      </c>
      <c r="C168" t="s">
        <v>135</v>
      </c>
      <c r="D168" t="s">
        <v>75</v>
      </c>
      <c r="E168" t="s">
        <v>42</v>
      </c>
      <c r="F168" t="s">
        <v>134</v>
      </c>
    </row>
    <row r="169" spans="1:21" x14ac:dyDescent="0.25">
      <c r="A169" t="s">
        <v>46</v>
      </c>
      <c r="B169" t="s">
        <v>133</v>
      </c>
      <c r="C169" t="s">
        <v>132</v>
      </c>
      <c r="D169" t="s">
        <v>43</v>
      </c>
      <c r="E169" t="s">
        <v>42</v>
      </c>
      <c r="F169" s="149"/>
      <c r="G169" s="149"/>
      <c r="H169" s="149"/>
      <c r="I169" s="149"/>
      <c r="J169" s="149"/>
      <c r="K169" s="149"/>
      <c r="L169" s="149"/>
      <c r="M169" s="149"/>
      <c r="N169" s="149"/>
      <c r="O169" s="149">
        <v>7.3231022746921104</v>
      </c>
      <c r="P169" s="149">
        <v>13.189</v>
      </c>
      <c r="Q169" s="149">
        <v>13.369</v>
      </c>
      <c r="R169" s="149">
        <v>13.369</v>
      </c>
      <c r="S169" s="149">
        <v>13.369</v>
      </c>
      <c r="T169" s="149">
        <v>13.369</v>
      </c>
      <c r="U169" s="149">
        <v>13.369</v>
      </c>
    </row>
    <row r="170" spans="1:21" x14ac:dyDescent="0.25">
      <c r="A170" t="s">
        <v>46</v>
      </c>
      <c r="B170" t="s">
        <v>131</v>
      </c>
      <c r="C170" t="s">
        <v>130</v>
      </c>
      <c r="D170" t="s">
        <v>43</v>
      </c>
      <c r="E170" t="s">
        <v>42</v>
      </c>
      <c r="F170" s="149"/>
      <c r="G170" s="149">
        <v>0</v>
      </c>
      <c r="H170" s="149">
        <v>0</v>
      </c>
      <c r="I170" s="149">
        <v>0</v>
      </c>
      <c r="J170" s="149">
        <v>0</v>
      </c>
      <c r="K170" s="149">
        <v>0</v>
      </c>
      <c r="L170" s="149">
        <v>0.567882266271585</v>
      </c>
      <c r="M170" s="149">
        <v>2.3327293000899201</v>
      </c>
      <c r="N170" s="149">
        <v>4.9555501166756004</v>
      </c>
      <c r="O170" s="149"/>
      <c r="P170" s="149"/>
      <c r="Q170" s="149"/>
      <c r="R170" s="149"/>
      <c r="S170" s="149"/>
      <c r="T170" s="149"/>
      <c r="U170" s="149"/>
    </row>
    <row r="171" spans="1:21" x14ac:dyDescent="0.25">
      <c r="A171" t="s">
        <v>46</v>
      </c>
      <c r="B171" t="s">
        <v>129</v>
      </c>
      <c r="C171" t="s">
        <v>128</v>
      </c>
      <c r="D171" t="s">
        <v>75</v>
      </c>
      <c r="E171" t="s">
        <v>42</v>
      </c>
      <c r="F171" t="s">
        <v>127</v>
      </c>
    </row>
    <row r="172" spans="1:21" x14ac:dyDescent="0.25">
      <c r="A172" t="s">
        <v>46</v>
      </c>
      <c r="B172" t="s">
        <v>126</v>
      </c>
      <c r="C172" t="s">
        <v>125</v>
      </c>
      <c r="D172" t="s">
        <v>75</v>
      </c>
      <c r="E172" t="s">
        <v>42</v>
      </c>
      <c r="F172" t="s">
        <v>124</v>
      </c>
    </row>
    <row r="173" spans="1:21" x14ac:dyDescent="0.25">
      <c r="A173" t="s">
        <v>46</v>
      </c>
      <c r="B173" t="s">
        <v>123</v>
      </c>
      <c r="C173" t="s">
        <v>122</v>
      </c>
      <c r="D173" t="s">
        <v>43</v>
      </c>
      <c r="E173" t="s">
        <v>42</v>
      </c>
      <c r="F173" s="149"/>
      <c r="G173" s="149"/>
      <c r="H173" s="149"/>
      <c r="I173" s="149"/>
      <c r="J173" s="149"/>
      <c r="K173" s="149"/>
      <c r="L173" s="149"/>
      <c r="M173" s="149"/>
      <c r="N173" s="149"/>
      <c r="O173" s="149">
        <v>14.978</v>
      </c>
      <c r="P173" s="149">
        <v>13.510999999999999</v>
      </c>
      <c r="Q173" s="149">
        <v>11.973000000000001</v>
      </c>
      <c r="R173" s="149">
        <v>12.625</v>
      </c>
      <c r="S173" s="149">
        <v>12.9</v>
      </c>
      <c r="T173" s="149">
        <v>12.933999999999999</v>
      </c>
      <c r="U173" s="149">
        <v>12.58</v>
      </c>
    </row>
    <row r="174" spans="1:21" x14ac:dyDescent="0.25">
      <c r="A174" t="s">
        <v>46</v>
      </c>
      <c r="B174" t="s">
        <v>121</v>
      </c>
      <c r="C174" t="s">
        <v>120</v>
      </c>
      <c r="D174" t="s">
        <v>43</v>
      </c>
      <c r="E174" t="s">
        <v>42</v>
      </c>
      <c r="F174" s="149"/>
      <c r="G174" s="149">
        <v>0</v>
      </c>
      <c r="H174" s="149">
        <v>0</v>
      </c>
      <c r="I174" s="149">
        <v>0</v>
      </c>
      <c r="J174" s="149">
        <v>0</v>
      </c>
      <c r="K174" s="149">
        <v>0</v>
      </c>
      <c r="L174" s="149">
        <v>11.618</v>
      </c>
      <c r="M174" s="149">
        <v>9.8889999999999993</v>
      </c>
      <c r="N174" s="149">
        <v>13.869</v>
      </c>
      <c r="O174" s="149"/>
      <c r="P174" s="149"/>
      <c r="Q174" s="149"/>
      <c r="R174" s="149"/>
      <c r="S174" s="149"/>
      <c r="T174" s="149"/>
      <c r="U174" s="149"/>
    </row>
    <row r="175" spans="1:21" x14ac:dyDescent="0.25">
      <c r="A175" t="s">
        <v>46</v>
      </c>
      <c r="B175" t="s">
        <v>119</v>
      </c>
      <c r="C175" t="s">
        <v>118</v>
      </c>
      <c r="D175" t="s">
        <v>75</v>
      </c>
      <c r="E175" t="s">
        <v>42</v>
      </c>
    </row>
    <row r="176" spans="1:21" x14ac:dyDescent="0.25">
      <c r="A176" t="s">
        <v>46</v>
      </c>
      <c r="B176" t="s">
        <v>117</v>
      </c>
      <c r="C176" t="s">
        <v>116</v>
      </c>
      <c r="D176" t="s">
        <v>75</v>
      </c>
      <c r="E176" t="s">
        <v>42</v>
      </c>
    </row>
    <row r="177" spans="1:21" x14ac:dyDescent="0.25">
      <c r="A177" t="s">
        <v>46</v>
      </c>
      <c r="B177" t="s">
        <v>115</v>
      </c>
      <c r="C177" t="s">
        <v>114</v>
      </c>
      <c r="D177" t="s">
        <v>43</v>
      </c>
      <c r="E177" t="s">
        <v>42</v>
      </c>
      <c r="F177" s="149"/>
      <c r="G177" s="149"/>
      <c r="H177" s="149"/>
      <c r="I177" s="149"/>
      <c r="J177" s="149"/>
      <c r="K177" s="149"/>
      <c r="L177" s="149"/>
      <c r="M177" s="149"/>
      <c r="N177" s="149"/>
      <c r="O177" s="149"/>
      <c r="P177" s="149"/>
      <c r="Q177" s="149"/>
      <c r="R177" s="149"/>
      <c r="S177" s="149"/>
      <c r="T177" s="149"/>
      <c r="U177" s="149"/>
    </row>
    <row r="178" spans="1:21" x14ac:dyDescent="0.25">
      <c r="A178" t="s">
        <v>46</v>
      </c>
      <c r="B178" t="s">
        <v>113</v>
      </c>
      <c r="C178" t="s">
        <v>112</v>
      </c>
      <c r="D178" t="s">
        <v>43</v>
      </c>
      <c r="E178" t="s">
        <v>42</v>
      </c>
      <c r="F178" s="149"/>
      <c r="G178" s="149"/>
      <c r="H178" s="149"/>
      <c r="I178" s="149"/>
      <c r="J178" s="149"/>
      <c r="K178" s="149"/>
      <c r="L178" s="149"/>
      <c r="M178" s="149"/>
      <c r="N178" s="149"/>
      <c r="O178" s="149"/>
      <c r="P178" s="149"/>
      <c r="Q178" s="149"/>
      <c r="R178" s="149"/>
      <c r="S178" s="149"/>
      <c r="T178" s="149"/>
      <c r="U178" s="149"/>
    </row>
    <row r="179" spans="1:21" x14ac:dyDescent="0.25">
      <c r="A179" t="s">
        <v>46</v>
      </c>
      <c r="B179" t="s">
        <v>111</v>
      </c>
      <c r="C179" t="s">
        <v>110</v>
      </c>
      <c r="D179" t="s">
        <v>75</v>
      </c>
      <c r="E179" t="s">
        <v>42</v>
      </c>
    </row>
    <row r="180" spans="1:21" x14ac:dyDescent="0.25">
      <c r="A180" t="s">
        <v>46</v>
      </c>
      <c r="B180" t="s">
        <v>109</v>
      </c>
      <c r="C180" t="s">
        <v>108</v>
      </c>
      <c r="D180" t="s">
        <v>75</v>
      </c>
      <c r="E180" t="s">
        <v>42</v>
      </c>
    </row>
    <row r="181" spans="1:21" x14ac:dyDescent="0.25">
      <c r="A181" t="s">
        <v>46</v>
      </c>
      <c r="B181" t="s">
        <v>107</v>
      </c>
      <c r="C181" t="s">
        <v>106</v>
      </c>
      <c r="D181" t="s">
        <v>43</v>
      </c>
      <c r="E181" t="s">
        <v>42</v>
      </c>
      <c r="F181" s="149"/>
      <c r="G181" s="149"/>
      <c r="H181" s="149"/>
      <c r="I181" s="149"/>
      <c r="J181" s="149"/>
      <c r="K181" s="149"/>
      <c r="L181" s="149"/>
      <c r="M181" s="149"/>
      <c r="N181" s="149"/>
      <c r="O181" s="149"/>
      <c r="P181" s="149"/>
      <c r="Q181" s="149"/>
      <c r="R181" s="149"/>
      <c r="S181" s="149"/>
      <c r="T181" s="149"/>
      <c r="U181" s="149"/>
    </row>
    <row r="182" spans="1:21" x14ac:dyDescent="0.25">
      <c r="A182" t="s">
        <v>46</v>
      </c>
      <c r="B182" t="s">
        <v>105</v>
      </c>
      <c r="C182" t="s">
        <v>104</v>
      </c>
      <c r="D182" t="s">
        <v>43</v>
      </c>
      <c r="E182" t="s">
        <v>42</v>
      </c>
      <c r="F182" s="149"/>
      <c r="G182" s="149"/>
      <c r="H182" s="149"/>
      <c r="I182" s="149"/>
      <c r="J182" s="149"/>
      <c r="K182" s="149"/>
      <c r="L182" s="149"/>
      <c r="M182" s="149"/>
      <c r="N182" s="149"/>
      <c r="O182" s="149"/>
      <c r="P182" s="149"/>
      <c r="Q182" s="149"/>
      <c r="R182" s="149"/>
      <c r="S182" s="149"/>
      <c r="T182" s="149"/>
      <c r="U182" s="149"/>
    </row>
    <row r="183" spans="1:21" x14ac:dyDescent="0.25">
      <c r="A183" t="s">
        <v>46</v>
      </c>
      <c r="B183" t="s">
        <v>103</v>
      </c>
      <c r="C183" t="s">
        <v>102</v>
      </c>
      <c r="D183" t="s">
        <v>75</v>
      </c>
      <c r="E183" t="s">
        <v>42</v>
      </c>
    </row>
    <row r="184" spans="1:21" x14ac:dyDescent="0.25">
      <c r="A184" t="s">
        <v>46</v>
      </c>
      <c r="B184" t="s">
        <v>101</v>
      </c>
      <c r="C184" t="s">
        <v>100</v>
      </c>
      <c r="D184" t="s">
        <v>75</v>
      </c>
      <c r="E184" t="s">
        <v>42</v>
      </c>
    </row>
    <row r="185" spans="1:21" x14ac:dyDescent="0.25">
      <c r="A185" t="s">
        <v>46</v>
      </c>
      <c r="B185" t="s">
        <v>99</v>
      </c>
      <c r="C185" t="s">
        <v>98</v>
      </c>
      <c r="D185" t="s">
        <v>43</v>
      </c>
      <c r="E185" t="s">
        <v>42</v>
      </c>
      <c r="F185" s="149"/>
      <c r="G185" s="149"/>
      <c r="H185" s="149"/>
      <c r="I185" s="149"/>
      <c r="J185" s="149"/>
      <c r="K185" s="149"/>
      <c r="L185" s="149"/>
      <c r="M185" s="149"/>
      <c r="N185" s="149"/>
      <c r="O185" s="149"/>
      <c r="P185" s="149"/>
      <c r="Q185" s="149"/>
      <c r="R185" s="149"/>
      <c r="S185" s="149"/>
      <c r="T185" s="149"/>
      <c r="U185" s="149"/>
    </row>
    <row r="186" spans="1:21" x14ac:dyDescent="0.25">
      <c r="A186" t="s">
        <v>46</v>
      </c>
      <c r="B186" t="s">
        <v>97</v>
      </c>
      <c r="C186" t="s">
        <v>96</v>
      </c>
      <c r="D186" t="s">
        <v>43</v>
      </c>
      <c r="E186" t="s">
        <v>42</v>
      </c>
      <c r="F186" s="149"/>
      <c r="G186" s="149"/>
      <c r="H186" s="149"/>
      <c r="I186" s="149"/>
      <c r="J186" s="149"/>
      <c r="K186" s="149"/>
      <c r="L186" s="149"/>
      <c r="M186" s="149"/>
      <c r="N186" s="149"/>
      <c r="O186" s="149"/>
      <c r="P186" s="149"/>
      <c r="Q186" s="149"/>
      <c r="R186" s="149"/>
      <c r="S186" s="149"/>
      <c r="T186" s="149"/>
      <c r="U186" s="149"/>
    </row>
    <row r="187" spans="1:21" x14ac:dyDescent="0.25">
      <c r="A187" t="s">
        <v>46</v>
      </c>
      <c r="B187" t="s">
        <v>95</v>
      </c>
      <c r="C187" t="s">
        <v>94</v>
      </c>
      <c r="D187" t="s">
        <v>75</v>
      </c>
      <c r="E187" t="s">
        <v>42</v>
      </c>
    </row>
    <row r="188" spans="1:21" x14ac:dyDescent="0.25">
      <c r="A188" t="s">
        <v>46</v>
      </c>
      <c r="B188" t="s">
        <v>93</v>
      </c>
      <c r="C188" t="s">
        <v>92</v>
      </c>
      <c r="D188" t="s">
        <v>75</v>
      </c>
      <c r="E188" t="s">
        <v>42</v>
      </c>
    </row>
    <row r="189" spans="1:21" x14ac:dyDescent="0.25">
      <c r="A189" t="s">
        <v>46</v>
      </c>
      <c r="B189" t="s">
        <v>91</v>
      </c>
      <c r="C189" t="s">
        <v>90</v>
      </c>
      <c r="D189" t="s">
        <v>43</v>
      </c>
      <c r="E189" t="s">
        <v>42</v>
      </c>
      <c r="F189" s="149"/>
      <c r="G189" s="149"/>
      <c r="H189" s="149"/>
      <c r="I189" s="149"/>
      <c r="J189" s="149"/>
      <c r="K189" s="149"/>
      <c r="L189" s="149"/>
      <c r="M189" s="149"/>
      <c r="N189" s="149"/>
      <c r="O189" s="149"/>
      <c r="P189" s="149"/>
      <c r="Q189" s="149"/>
      <c r="R189" s="149"/>
      <c r="S189" s="149"/>
      <c r="T189" s="149"/>
      <c r="U189" s="149"/>
    </row>
    <row r="190" spans="1:21" x14ac:dyDescent="0.25">
      <c r="A190" t="s">
        <v>46</v>
      </c>
      <c r="B190" t="s">
        <v>89</v>
      </c>
      <c r="C190" t="s">
        <v>88</v>
      </c>
      <c r="D190" t="s">
        <v>43</v>
      </c>
      <c r="E190" t="s">
        <v>42</v>
      </c>
      <c r="F190" s="149"/>
      <c r="G190" s="149"/>
      <c r="H190" s="149"/>
      <c r="I190" s="149"/>
      <c r="J190" s="149"/>
      <c r="K190" s="149"/>
      <c r="L190" s="149"/>
      <c r="M190" s="149"/>
      <c r="N190" s="149"/>
      <c r="O190" s="149"/>
      <c r="P190" s="149"/>
      <c r="Q190" s="149"/>
      <c r="R190" s="149"/>
      <c r="S190" s="149"/>
      <c r="T190" s="149"/>
      <c r="U190" s="149"/>
    </row>
    <row r="191" spans="1:21" x14ac:dyDescent="0.25">
      <c r="A191" t="s">
        <v>46</v>
      </c>
      <c r="B191" t="s">
        <v>87</v>
      </c>
      <c r="C191" t="s">
        <v>86</v>
      </c>
      <c r="D191" t="s">
        <v>75</v>
      </c>
      <c r="E191" t="s">
        <v>42</v>
      </c>
    </row>
    <row r="192" spans="1:21" x14ac:dyDescent="0.25">
      <c r="A192" t="s">
        <v>46</v>
      </c>
      <c r="B192" t="s">
        <v>85</v>
      </c>
      <c r="C192" t="s">
        <v>84</v>
      </c>
      <c r="D192" t="s">
        <v>75</v>
      </c>
      <c r="E192" t="s">
        <v>42</v>
      </c>
    </row>
    <row r="193" spans="1:21" x14ac:dyDescent="0.25">
      <c r="A193" t="s">
        <v>46</v>
      </c>
      <c r="B193" t="s">
        <v>83</v>
      </c>
      <c r="C193" t="s">
        <v>82</v>
      </c>
      <c r="D193" t="s">
        <v>43</v>
      </c>
      <c r="E193" t="s">
        <v>42</v>
      </c>
      <c r="F193" s="149"/>
      <c r="G193" s="149"/>
      <c r="H193" s="149"/>
      <c r="I193" s="149"/>
      <c r="J193" s="149"/>
      <c r="K193" s="149"/>
      <c r="L193" s="149"/>
      <c r="M193" s="149"/>
      <c r="N193" s="149"/>
      <c r="O193" s="149"/>
      <c r="P193" s="149"/>
      <c r="Q193" s="149"/>
      <c r="R193" s="149"/>
      <c r="S193" s="149"/>
      <c r="T193" s="149"/>
      <c r="U193" s="149"/>
    </row>
    <row r="194" spans="1:21" x14ac:dyDescent="0.25">
      <c r="A194" t="s">
        <v>46</v>
      </c>
      <c r="B194" t="s">
        <v>81</v>
      </c>
      <c r="C194" t="s">
        <v>80</v>
      </c>
      <c r="D194" t="s">
        <v>43</v>
      </c>
      <c r="E194" t="s">
        <v>42</v>
      </c>
      <c r="F194" s="149"/>
      <c r="G194" s="149"/>
      <c r="H194" s="149"/>
      <c r="I194" s="149"/>
      <c r="J194" s="149"/>
      <c r="K194" s="149"/>
      <c r="L194" s="149"/>
      <c r="M194" s="149"/>
      <c r="N194" s="149"/>
      <c r="O194" s="149"/>
      <c r="P194" s="149"/>
      <c r="Q194" s="149"/>
      <c r="R194" s="149"/>
      <c r="S194" s="149"/>
      <c r="T194" s="149"/>
      <c r="U194" s="149"/>
    </row>
    <row r="195" spans="1:21" x14ac:dyDescent="0.25">
      <c r="A195" t="s">
        <v>46</v>
      </c>
      <c r="B195" t="s">
        <v>79</v>
      </c>
      <c r="C195" t="s">
        <v>78</v>
      </c>
      <c r="D195" t="s">
        <v>75</v>
      </c>
      <c r="E195" t="s">
        <v>42</v>
      </c>
    </row>
    <row r="196" spans="1:21" x14ac:dyDescent="0.25">
      <c r="A196" t="s">
        <v>46</v>
      </c>
      <c r="B196" t="s">
        <v>77</v>
      </c>
      <c r="C196" t="s">
        <v>76</v>
      </c>
      <c r="D196" t="s">
        <v>75</v>
      </c>
      <c r="E196" t="s">
        <v>42</v>
      </c>
    </row>
    <row r="197" spans="1:21" x14ac:dyDescent="0.25">
      <c r="A197" t="s">
        <v>46</v>
      </c>
      <c r="B197" t="s">
        <v>74</v>
      </c>
      <c r="C197" t="s">
        <v>73</v>
      </c>
      <c r="D197" t="s">
        <v>43</v>
      </c>
      <c r="E197" t="s">
        <v>42</v>
      </c>
      <c r="F197" s="149"/>
      <c r="G197" s="149"/>
      <c r="H197" s="149"/>
      <c r="I197" s="149"/>
      <c r="J197" s="149"/>
      <c r="K197" s="149"/>
      <c r="L197" s="149"/>
      <c r="M197" s="149"/>
      <c r="N197" s="149"/>
      <c r="O197" s="149"/>
      <c r="P197" s="149"/>
      <c r="Q197" s="149"/>
      <c r="R197" s="149"/>
      <c r="S197" s="149"/>
      <c r="T197" s="149"/>
      <c r="U197" s="149"/>
    </row>
    <row r="198" spans="1:21" x14ac:dyDescent="0.25">
      <c r="A198" t="s">
        <v>46</v>
      </c>
      <c r="B198" t="s">
        <v>72</v>
      </c>
      <c r="C198" t="s">
        <v>71</v>
      </c>
      <c r="D198" t="s">
        <v>43</v>
      </c>
      <c r="E198" t="s">
        <v>42</v>
      </c>
      <c r="F198" s="149"/>
      <c r="G198" s="149"/>
      <c r="H198" s="149"/>
      <c r="I198" s="149"/>
      <c r="J198" s="149"/>
      <c r="K198" s="149"/>
      <c r="L198" s="149"/>
      <c r="M198" s="149"/>
      <c r="N198" s="149"/>
      <c r="O198" s="149"/>
      <c r="P198" s="149"/>
      <c r="Q198" s="149"/>
      <c r="R198" s="149"/>
      <c r="S198" s="149"/>
      <c r="T198" s="149"/>
      <c r="U198" s="149"/>
    </row>
    <row r="199" spans="1:21" x14ac:dyDescent="0.25">
      <c r="A199" t="s">
        <v>46</v>
      </c>
      <c r="B199" t="s">
        <v>70</v>
      </c>
      <c r="C199" t="s">
        <v>69</v>
      </c>
      <c r="D199" t="s">
        <v>43</v>
      </c>
      <c r="E199" t="s">
        <v>42</v>
      </c>
      <c r="F199" s="149"/>
      <c r="G199" s="149"/>
      <c r="H199" s="149"/>
      <c r="I199" s="149"/>
      <c r="J199" s="149"/>
      <c r="K199" s="149"/>
      <c r="L199" s="149"/>
      <c r="M199" s="149"/>
      <c r="N199" s="149">
        <v>84.275521894511797</v>
      </c>
      <c r="O199" s="149">
        <v>88.1810429352483</v>
      </c>
      <c r="P199" s="149">
        <v>130.59133929677299</v>
      </c>
      <c r="Q199" s="149">
        <v>104.10497313507901</v>
      </c>
      <c r="R199" s="149">
        <v>110.035369970121</v>
      </c>
      <c r="S199" s="149">
        <v>115.926928674503</v>
      </c>
      <c r="T199" s="149">
        <v>112.548863220586</v>
      </c>
      <c r="U199" s="149">
        <v>109.433255773027</v>
      </c>
    </row>
    <row r="200" spans="1:21" x14ac:dyDescent="0.25">
      <c r="A200" t="s">
        <v>46</v>
      </c>
      <c r="B200" t="s">
        <v>68</v>
      </c>
      <c r="C200" t="s">
        <v>67</v>
      </c>
      <c r="D200" t="s">
        <v>43</v>
      </c>
      <c r="E200" t="s">
        <v>42</v>
      </c>
      <c r="F200" s="149"/>
      <c r="G200" s="149"/>
      <c r="H200" s="149"/>
      <c r="I200" s="149"/>
      <c r="J200" s="149"/>
      <c r="K200" s="149"/>
      <c r="L200" s="149"/>
      <c r="M200" s="149"/>
      <c r="N200" s="149">
        <v>15.023023089434901</v>
      </c>
      <c r="O200" s="149">
        <v>26.3579947212239</v>
      </c>
      <c r="P200" s="149">
        <v>17.421268039615299</v>
      </c>
      <c r="Q200" s="149">
        <v>17.781541413698999</v>
      </c>
      <c r="R200" s="149">
        <v>29.142452871460499</v>
      </c>
      <c r="S200" s="149">
        <v>34.963764904201099</v>
      </c>
      <c r="T200" s="149">
        <v>23.960333582412499</v>
      </c>
      <c r="U200" s="149">
        <v>14.3169955026667</v>
      </c>
    </row>
    <row r="201" spans="1:21" x14ac:dyDescent="0.25">
      <c r="A201" t="s">
        <v>46</v>
      </c>
      <c r="B201" t="s">
        <v>66</v>
      </c>
      <c r="C201" t="s">
        <v>65</v>
      </c>
      <c r="D201" t="s">
        <v>43</v>
      </c>
      <c r="E201" t="s">
        <v>42</v>
      </c>
      <c r="F201" s="149"/>
      <c r="G201" s="149"/>
      <c r="H201" s="149"/>
      <c r="I201" s="149"/>
      <c r="J201" s="149"/>
      <c r="K201" s="149"/>
      <c r="L201" s="149"/>
      <c r="M201" s="149"/>
      <c r="N201" s="149">
        <v>160.95617750390599</v>
      </c>
      <c r="O201" s="149">
        <v>191.56218135768401</v>
      </c>
      <c r="P201" s="149">
        <v>191.97608548608699</v>
      </c>
      <c r="Q201" s="149">
        <v>176.76274028422</v>
      </c>
      <c r="R201" s="149">
        <v>224.97140834088299</v>
      </c>
      <c r="S201" s="149">
        <v>214.312517512564</v>
      </c>
      <c r="T201" s="149">
        <v>188.96720308182501</v>
      </c>
      <c r="U201" s="149">
        <v>186.54348880379001</v>
      </c>
    </row>
    <row r="202" spans="1:21" x14ac:dyDescent="0.25">
      <c r="A202" t="s">
        <v>46</v>
      </c>
      <c r="B202" t="s">
        <v>64</v>
      </c>
      <c r="C202" t="s">
        <v>63</v>
      </c>
      <c r="D202" t="s">
        <v>43</v>
      </c>
      <c r="E202" t="s">
        <v>42</v>
      </c>
      <c r="F202" s="149"/>
      <c r="G202" s="149"/>
      <c r="H202" s="149"/>
      <c r="I202" s="149"/>
      <c r="J202" s="149"/>
      <c r="K202" s="149"/>
      <c r="L202" s="149"/>
      <c r="M202" s="149"/>
      <c r="N202" s="149">
        <v>622.28630468602398</v>
      </c>
      <c r="O202" s="149">
        <v>664.78232848448101</v>
      </c>
      <c r="P202" s="149">
        <v>717.69354041404699</v>
      </c>
      <c r="Q202" s="149">
        <v>700.35860709315398</v>
      </c>
      <c r="R202" s="149">
        <v>726.87668692310001</v>
      </c>
      <c r="S202" s="149">
        <v>701.24706302995298</v>
      </c>
      <c r="T202" s="149">
        <v>697.424620341219</v>
      </c>
      <c r="U202" s="149">
        <v>676.50885994356395</v>
      </c>
    </row>
    <row r="203" spans="1:21" x14ac:dyDescent="0.25">
      <c r="A203" t="s">
        <v>46</v>
      </c>
      <c r="B203" t="s">
        <v>62</v>
      </c>
      <c r="C203" t="s">
        <v>61</v>
      </c>
      <c r="D203" t="s">
        <v>43</v>
      </c>
      <c r="E203" t="s">
        <v>42</v>
      </c>
      <c r="F203" s="149"/>
      <c r="G203" s="149"/>
      <c r="H203" s="149"/>
      <c r="I203" s="149"/>
      <c r="J203" s="149"/>
      <c r="K203" s="149"/>
      <c r="L203" s="149"/>
      <c r="M203" s="149"/>
      <c r="N203" s="149">
        <v>273.62928925200902</v>
      </c>
      <c r="O203" s="149">
        <v>324.67534812340699</v>
      </c>
      <c r="P203" s="149">
        <v>368.56001743803898</v>
      </c>
      <c r="Q203" s="149">
        <v>313.60745882595597</v>
      </c>
      <c r="R203" s="149">
        <v>317.492645032773</v>
      </c>
      <c r="S203" s="149">
        <v>322.34151726541899</v>
      </c>
      <c r="T203" s="149">
        <v>302.01139889848997</v>
      </c>
      <c r="U203" s="149">
        <v>274.00808086392698</v>
      </c>
    </row>
    <row r="204" spans="1:21" x14ac:dyDescent="0.25">
      <c r="A204" t="s">
        <v>46</v>
      </c>
      <c r="B204" t="s">
        <v>60</v>
      </c>
      <c r="C204" t="s">
        <v>59</v>
      </c>
      <c r="D204" t="s">
        <v>43</v>
      </c>
      <c r="E204" t="s">
        <v>42</v>
      </c>
      <c r="F204" s="149"/>
      <c r="G204" s="149"/>
      <c r="H204" s="149"/>
      <c r="I204" s="149"/>
      <c r="J204" s="149"/>
      <c r="K204" s="149"/>
      <c r="L204" s="149"/>
      <c r="M204" s="149"/>
      <c r="N204" s="149">
        <v>451.42046655800499</v>
      </c>
      <c r="O204" s="149">
        <v>356.35422488980402</v>
      </c>
      <c r="P204" s="149">
        <v>352.39020302547402</v>
      </c>
      <c r="Q204" s="149">
        <v>414.43495060245903</v>
      </c>
      <c r="R204" s="149">
        <v>495.87653611081799</v>
      </c>
      <c r="S204" s="149">
        <v>528.26303145205895</v>
      </c>
      <c r="T204" s="149">
        <v>527.49354366797195</v>
      </c>
      <c r="U204" s="149">
        <v>471.501076212751</v>
      </c>
    </row>
    <row r="205" spans="1:21" x14ac:dyDescent="0.25">
      <c r="A205" t="s">
        <v>46</v>
      </c>
      <c r="B205" t="s">
        <v>58</v>
      </c>
      <c r="C205" t="s">
        <v>57</v>
      </c>
      <c r="D205" t="s">
        <v>43</v>
      </c>
      <c r="E205" t="s">
        <v>42</v>
      </c>
      <c r="F205" s="149"/>
      <c r="G205" s="149"/>
      <c r="H205" s="149"/>
      <c r="I205" s="149"/>
      <c r="J205" s="149"/>
      <c r="K205" s="149"/>
      <c r="L205" s="149"/>
      <c r="M205" s="149"/>
      <c r="N205" s="149">
        <v>450.44291135138099</v>
      </c>
      <c r="O205" s="149"/>
      <c r="P205" s="149"/>
      <c r="Q205" s="149"/>
      <c r="R205" s="149"/>
      <c r="S205" s="149"/>
      <c r="T205" s="149"/>
      <c r="U205" s="149"/>
    </row>
    <row r="206" spans="1:21" x14ac:dyDescent="0.25">
      <c r="A206" t="s">
        <v>46</v>
      </c>
      <c r="B206" t="s">
        <v>56</v>
      </c>
      <c r="C206" t="s">
        <v>55</v>
      </c>
      <c r="D206" t="s">
        <v>43</v>
      </c>
      <c r="E206" t="s">
        <v>42</v>
      </c>
      <c r="F206" s="149"/>
      <c r="G206" s="149"/>
      <c r="H206" s="149"/>
      <c r="I206" s="149"/>
      <c r="J206" s="149"/>
      <c r="K206" s="149"/>
      <c r="L206" s="149"/>
      <c r="M206" s="149"/>
      <c r="N206" s="149">
        <v>12.262533495328899</v>
      </c>
      <c r="O206" s="149">
        <v>13.584779826348001</v>
      </c>
      <c r="P206" s="149">
        <v>10.351126622074201</v>
      </c>
      <c r="Q206" s="149">
        <v>16.0843707001893</v>
      </c>
      <c r="R206" s="149">
        <v>23.509224429198301</v>
      </c>
      <c r="S206" s="149">
        <v>12.905324790820799</v>
      </c>
      <c r="T206" s="149">
        <v>9.7963030480204196</v>
      </c>
      <c r="U206" s="149">
        <v>9.5242112362056695</v>
      </c>
    </row>
    <row r="207" spans="1:21" x14ac:dyDescent="0.25">
      <c r="A207" t="s">
        <v>46</v>
      </c>
      <c r="B207" t="s">
        <v>54</v>
      </c>
      <c r="C207" t="s">
        <v>53</v>
      </c>
      <c r="D207" t="s">
        <v>43</v>
      </c>
      <c r="E207" t="s">
        <v>42</v>
      </c>
      <c r="F207" s="149"/>
      <c r="G207" s="149"/>
      <c r="H207" s="149"/>
      <c r="I207" s="149"/>
      <c r="J207" s="149"/>
      <c r="K207" s="149"/>
      <c r="L207" s="149"/>
      <c r="M207" s="149"/>
      <c r="N207" s="149">
        <v>26.828424567763999</v>
      </c>
      <c r="O207" s="149">
        <v>26.069170405694798</v>
      </c>
      <c r="P207" s="149">
        <v>20.074027450684699</v>
      </c>
      <c r="Q207" s="149">
        <v>16.3766374787274</v>
      </c>
      <c r="R207" s="149">
        <v>16.110772268332301</v>
      </c>
      <c r="S207" s="149">
        <v>17.013040460966302</v>
      </c>
      <c r="T207" s="149">
        <v>16.404742760369199</v>
      </c>
      <c r="U207" s="149">
        <v>16.225864899631102</v>
      </c>
    </row>
    <row r="208" spans="1:21" x14ac:dyDescent="0.25">
      <c r="A208" t="s">
        <v>46</v>
      </c>
      <c r="B208" t="s">
        <v>52</v>
      </c>
      <c r="C208" t="s">
        <v>51</v>
      </c>
      <c r="D208" t="s">
        <v>43</v>
      </c>
      <c r="E208" t="s">
        <v>42</v>
      </c>
      <c r="F208" s="149"/>
      <c r="G208" s="149"/>
      <c r="H208" s="149"/>
      <c r="I208" s="149">
        <v>168.76368520331999</v>
      </c>
      <c r="J208" s="149">
        <v>156.46193420823701</v>
      </c>
      <c r="K208" s="149">
        <v>170.647534493969</v>
      </c>
      <c r="L208" s="149">
        <v>161.37734974324701</v>
      </c>
      <c r="M208" s="149">
        <v>166.94769217023901</v>
      </c>
      <c r="N208" s="149">
        <v>173.70462795061999</v>
      </c>
      <c r="O208" s="149">
        <v>177.94216849166901</v>
      </c>
      <c r="P208" s="149">
        <v>189.218582440825</v>
      </c>
      <c r="Q208" s="149">
        <v>174.897214263465</v>
      </c>
      <c r="R208" s="149">
        <v>176.619946479905</v>
      </c>
      <c r="S208" s="149">
        <v>176.843012539629</v>
      </c>
      <c r="T208" s="149">
        <v>174.930632436455</v>
      </c>
      <c r="U208" s="149">
        <v>171.93701156330999</v>
      </c>
    </row>
    <row r="209" spans="1:21" x14ac:dyDescent="0.25">
      <c r="A209" t="s">
        <v>46</v>
      </c>
      <c r="B209" t="s">
        <v>50</v>
      </c>
      <c r="C209" t="s">
        <v>49</v>
      </c>
      <c r="D209" t="s">
        <v>43</v>
      </c>
      <c r="E209" t="s">
        <v>42</v>
      </c>
      <c r="F209" s="149"/>
      <c r="G209" s="149"/>
      <c r="H209" s="149"/>
      <c r="I209" s="149">
        <v>3.2408570000000001</v>
      </c>
      <c r="J209" s="149">
        <v>1.036848</v>
      </c>
      <c r="K209" s="149">
        <v>11.193282679999999</v>
      </c>
      <c r="L209" s="149">
        <v>22.850563690000001</v>
      </c>
      <c r="M209" s="149">
        <v>40.306571419999997</v>
      </c>
      <c r="N209" s="149">
        <v>38.893056000000001</v>
      </c>
      <c r="O209" s="149">
        <v>30.497983278762199</v>
      </c>
      <c r="P209" s="149">
        <v>24.613833505928099</v>
      </c>
      <c r="Q209" s="149">
        <v>16.246948841005601</v>
      </c>
      <c r="R209" s="149">
        <v>16.770470920406101</v>
      </c>
      <c r="S209" s="149">
        <v>29.822872878897101</v>
      </c>
      <c r="T209" s="149">
        <v>5.9255105712440397</v>
      </c>
      <c r="U209" s="149">
        <v>3.3819128923657802</v>
      </c>
    </row>
    <row r="210" spans="1:21" x14ac:dyDescent="0.25">
      <c r="A210" t="s">
        <v>46</v>
      </c>
      <c r="B210" t="s">
        <v>48</v>
      </c>
      <c r="C210" t="s">
        <v>47</v>
      </c>
      <c r="D210" t="s">
        <v>43</v>
      </c>
      <c r="E210" t="s">
        <v>42</v>
      </c>
      <c r="F210" s="149"/>
      <c r="G210" s="149"/>
      <c r="H210" s="149"/>
      <c r="I210" s="149">
        <v>0</v>
      </c>
      <c r="J210" s="149">
        <v>0</v>
      </c>
      <c r="K210" s="149">
        <v>0</v>
      </c>
      <c r="L210" s="149">
        <v>0</v>
      </c>
      <c r="M210" s="149">
        <v>0</v>
      </c>
      <c r="N210" s="149">
        <v>0</v>
      </c>
      <c r="O210" s="149">
        <v>0</v>
      </c>
      <c r="P210" s="149">
        <v>0</v>
      </c>
      <c r="Q210" s="149">
        <v>0</v>
      </c>
      <c r="R210" s="149">
        <v>0</v>
      </c>
      <c r="S210" s="149">
        <v>0</v>
      </c>
      <c r="T210" s="149">
        <v>0</v>
      </c>
      <c r="U210" s="149">
        <v>0</v>
      </c>
    </row>
    <row r="211" spans="1:21" x14ac:dyDescent="0.25">
      <c r="A211" t="s">
        <v>46</v>
      </c>
      <c r="B211" t="s">
        <v>45</v>
      </c>
      <c r="C211" t="s">
        <v>44</v>
      </c>
      <c r="D211" t="s">
        <v>43</v>
      </c>
      <c r="E211" t="s">
        <v>42</v>
      </c>
      <c r="F211" s="149"/>
      <c r="G211" s="149"/>
      <c r="H211" s="149"/>
      <c r="I211" s="149"/>
      <c r="J211" s="149"/>
      <c r="K211" s="149"/>
      <c r="L211" s="149"/>
      <c r="M211" s="149"/>
      <c r="N211" s="149">
        <v>112.504314607918</v>
      </c>
      <c r="O211" s="149">
        <v>135.57743254783799</v>
      </c>
      <c r="P211" s="149">
        <v>59.108171465153397</v>
      </c>
      <c r="Q211" s="149">
        <v>77.098634284941099</v>
      </c>
      <c r="R211" s="149">
        <v>112.757817844081</v>
      </c>
      <c r="S211" s="149">
        <v>123.84438067503299</v>
      </c>
      <c r="T211" s="149">
        <v>107.17421613343799</v>
      </c>
      <c r="U211" s="149">
        <v>83.524571407944904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N45"/>
  <sheetViews>
    <sheetView showGridLines="0" zoomScaleNormal="100" workbookViewId="0">
      <pane ySplit="1" topLeftCell="A2" activePane="bottomLeft" state="frozen"/>
      <selection activeCell="C27" sqref="C27"/>
      <selection pane="bottomLeft"/>
    </sheetView>
  </sheetViews>
  <sheetFormatPr defaultColWidth="8.85546875" defaultRowHeight="15" x14ac:dyDescent="0.3"/>
  <cols>
    <col min="1" max="1" width="2" style="1" customWidth="1"/>
    <col min="2" max="2" width="38.5703125" style="1" customWidth="1"/>
    <col min="3" max="3" width="16.5703125" style="1" customWidth="1"/>
    <col min="4" max="4" width="93.42578125" style="1" customWidth="1"/>
    <col min="5" max="5" width="4" style="1" customWidth="1"/>
    <col min="6" max="6" width="26.5703125" style="25" customWidth="1"/>
    <col min="7" max="8" width="8.5703125" style="1" customWidth="1"/>
    <col min="9" max="9" width="22.5703125" style="1" customWidth="1"/>
    <col min="10" max="10" width="8.5703125" style="1" customWidth="1"/>
    <col min="11" max="11" width="52.5703125" style="1" customWidth="1"/>
    <col min="12" max="12" width="8.5703125" style="1" customWidth="1"/>
    <col min="13" max="13" width="10.5703125" style="1" customWidth="1"/>
    <col min="14" max="14" width="8.5703125" style="1" customWidth="1"/>
    <col min="15" max="16384" width="8.85546875" style="1"/>
  </cols>
  <sheetData>
    <row r="1" spans="2:13" s="3" customFormat="1" ht="21.75" x14ac:dyDescent="0.3">
      <c r="B1" s="12" t="s">
        <v>127</v>
      </c>
      <c r="C1" s="12"/>
      <c r="D1" s="12"/>
      <c r="E1" s="12"/>
      <c r="F1" s="37"/>
      <c r="G1" s="1"/>
      <c r="H1" s="4"/>
      <c r="I1" s="2"/>
    </row>
    <row r="2" spans="2:13" s="3" customFormat="1" ht="21.75" x14ac:dyDescent="0.3">
      <c r="B2" s="13" t="s">
        <v>9</v>
      </c>
      <c r="C2" s="21"/>
      <c r="D2" s="21"/>
      <c r="E2" s="1"/>
      <c r="F2" s="25"/>
      <c r="G2" s="1"/>
      <c r="H2" s="4"/>
      <c r="I2" s="2"/>
    </row>
    <row r="3" spans="2:13" x14ac:dyDescent="0.3">
      <c r="B3" s="20" t="s">
        <v>10</v>
      </c>
      <c r="C3" s="22" t="s">
        <v>475</v>
      </c>
    </row>
    <row r="4" spans="2:13" x14ac:dyDescent="0.3">
      <c r="B4" s="20" t="s">
        <v>11</v>
      </c>
      <c r="C4" s="23">
        <v>43588</v>
      </c>
    </row>
    <row r="5" spans="2:13" x14ac:dyDescent="0.3">
      <c r="B5" s="20" t="s">
        <v>12</v>
      </c>
      <c r="C5" s="23" t="s">
        <v>489</v>
      </c>
    </row>
    <row r="6" spans="2:13" ht="15.75" x14ac:dyDescent="0.3">
      <c r="B6" s="18"/>
      <c r="C6" s="19"/>
      <c r="D6" s="19"/>
    </row>
    <row r="7" spans="2:13" x14ac:dyDescent="0.3">
      <c r="B7" s="13" t="s">
        <v>13</v>
      </c>
    </row>
    <row r="8" spans="2:13" ht="30.75" customHeight="1" x14ac:dyDescent="0.3">
      <c r="B8" s="14" t="s">
        <v>14</v>
      </c>
      <c r="C8" s="177" t="s">
        <v>410</v>
      </c>
      <c r="D8" s="177"/>
    </row>
    <row r="9" spans="2:13" ht="21.75" x14ac:dyDescent="0.45">
      <c r="B9" s="14" t="s">
        <v>1</v>
      </c>
      <c r="C9" s="16" t="s">
        <v>46</v>
      </c>
      <c r="D9" s="17"/>
      <c r="I9" s="150" t="s">
        <v>462</v>
      </c>
      <c r="J9" s="151"/>
      <c r="K9" s="151"/>
      <c r="L9" s="151"/>
      <c r="M9" s="151"/>
    </row>
    <row r="10" spans="2:13" x14ac:dyDescent="0.3">
      <c r="B10" s="14" t="s">
        <v>15</v>
      </c>
      <c r="C10" s="6" t="s">
        <v>8</v>
      </c>
      <c r="I10" s="151"/>
      <c r="J10" s="151"/>
      <c r="K10" s="151"/>
      <c r="L10" s="151"/>
      <c r="M10" s="151"/>
    </row>
    <row r="11" spans="2:13" x14ac:dyDescent="0.3">
      <c r="B11" s="14" t="s">
        <v>16</v>
      </c>
      <c r="C11" s="6" t="str">
        <f>F_Inputs!A171&amp;"-"&amp;F_Inputs!B171</f>
        <v>TMS-R202001</v>
      </c>
      <c r="D11" s="17"/>
      <c r="I11" s="151"/>
      <c r="J11" s="151"/>
      <c r="K11" s="151"/>
      <c r="L11" s="151"/>
      <c r="M11" s="151"/>
    </row>
    <row r="12" spans="2:13" x14ac:dyDescent="0.3">
      <c r="B12" s="14" t="s">
        <v>17</v>
      </c>
      <c r="C12" s="169">
        <f>SUM(F_Inputs!Q173:U173)</f>
        <v>63.011999999999993</v>
      </c>
      <c r="I12" s="152" t="s">
        <v>17</v>
      </c>
      <c r="J12" s="153">
        <v>63.011999999999993</v>
      </c>
      <c r="K12" s="154"/>
      <c r="L12" s="154"/>
      <c r="M12" s="154"/>
    </row>
    <row r="13" spans="2:13" x14ac:dyDescent="0.3">
      <c r="I13" s="154"/>
      <c r="J13" s="154"/>
      <c r="K13" s="154"/>
      <c r="L13" s="154"/>
      <c r="M13" s="154"/>
    </row>
    <row r="14" spans="2:13" x14ac:dyDescent="0.3">
      <c r="B14" s="13" t="s">
        <v>366</v>
      </c>
      <c r="I14" s="155" t="s">
        <v>366</v>
      </c>
      <c r="J14" s="154"/>
      <c r="K14" s="154"/>
      <c r="L14" s="154"/>
      <c r="M14" s="154"/>
    </row>
    <row r="15" spans="2:13" ht="30" x14ac:dyDescent="0.3">
      <c r="B15" s="6" t="s">
        <v>33</v>
      </c>
      <c r="C15" s="14" t="s">
        <v>322</v>
      </c>
      <c r="D15" s="15" t="s">
        <v>494</v>
      </c>
      <c r="I15" s="153" t="s">
        <v>33</v>
      </c>
      <c r="J15" s="152" t="s">
        <v>322</v>
      </c>
      <c r="K15" s="156" t="s">
        <v>327</v>
      </c>
      <c r="L15" s="154"/>
      <c r="M15" s="154"/>
    </row>
    <row r="16" spans="2:13" x14ac:dyDescent="0.3">
      <c r="B16" s="6" t="s">
        <v>365</v>
      </c>
      <c r="C16" s="5">
        <v>0</v>
      </c>
      <c r="I16" s="153" t="s">
        <v>365</v>
      </c>
      <c r="J16" s="157">
        <v>0</v>
      </c>
      <c r="K16" s="154"/>
      <c r="L16" s="154"/>
      <c r="M16" s="154"/>
    </row>
    <row r="17" spans="2:13" x14ac:dyDescent="0.3">
      <c r="B17" s="32" t="s">
        <v>436</v>
      </c>
      <c r="C17" s="67"/>
      <c r="I17" s="153" t="s">
        <v>436</v>
      </c>
      <c r="J17" s="158"/>
      <c r="K17" s="154"/>
      <c r="L17" s="154"/>
      <c r="M17" s="154"/>
    </row>
    <row r="18" spans="2:13" x14ac:dyDescent="0.3">
      <c r="B18" s="32" t="s">
        <v>437</v>
      </c>
      <c r="C18" s="67"/>
      <c r="I18" s="153" t="s">
        <v>437</v>
      </c>
      <c r="J18" s="158"/>
      <c r="K18" s="154"/>
      <c r="L18" s="154"/>
      <c r="M18" s="154"/>
    </row>
    <row r="19" spans="2:13" x14ac:dyDescent="0.3">
      <c r="B19" s="32" t="s">
        <v>438</v>
      </c>
      <c r="C19" s="67"/>
      <c r="I19" s="153" t="s">
        <v>438</v>
      </c>
      <c r="J19" s="158"/>
      <c r="K19" s="154"/>
      <c r="L19" s="154"/>
      <c r="M19" s="154"/>
    </row>
    <row r="20" spans="2:13" x14ac:dyDescent="0.3">
      <c r="B20" s="32" t="s">
        <v>439</v>
      </c>
      <c r="C20" s="32"/>
      <c r="I20" s="153" t="s">
        <v>439</v>
      </c>
      <c r="J20" s="153"/>
      <c r="K20" s="154"/>
      <c r="L20" s="154"/>
      <c r="M20" s="154"/>
    </row>
    <row r="21" spans="2:13" x14ac:dyDescent="0.3">
      <c r="B21" s="137" t="s">
        <v>435</v>
      </c>
      <c r="C21" s="80" t="b">
        <f>SUM(C17:C20)=C16</f>
        <v>1</v>
      </c>
      <c r="I21" s="159" t="s">
        <v>435</v>
      </c>
      <c r="J21" s="160" t="b">
        <v>1</v>
      </c>
      <c r="K21" s="154"/>
      <c r="L21" s="154"/>
      <c r="M21" s="154"/>
    </row>
    <row r="22" spans="2:13" x14ac:dyDescent="0.3">
      <c r="I22" s="154"/>
      <c r="J22" s="154"/>
      <c r="K22" s="154"/>
      <c r="L22" s="154"/>
      <c r="M22" s="154"/>
    </row>
    <row r="23" spans="2:13" x14ac:dyDescent="0.3">
      <c r="B23" s="13" t="s">
        <v>19</v>
      </c>
      <c r="I23" s="155" t="s">
        <v>19</v>
      </c>
      <c r="J23" s="154"/>
      <c r="K23" s="154"/>
      <c r="L23" s="154"/>
      <c r="M23" s="154"/>
    </row>
    <row r="24" spans="2:13" x14ac:dyDescent="0.3">
      <c r="B24" s="6" t="s">
        <v>428</v>
      </c>
      <c r="C24" s="175">
        <f>C12</f>
        <v>63.011999999999993</v>
      </c>
      <c r="I24" s="153" t="s">
        <v>428</v>
      </c>
      <c r="J24" s="161">
        <v>63.011999999999993</v>
      </c>
      <c r="K24" s="154"/>
      <c r="L24" s="154"/>
      <c r="M24" s="154"/>
    </row>
    <row r="25" spans="2:13" x14ac:dyDescent="0.3">
      <c r="B25" s="6" t="s">
        <v>18</v>
      </c>
      <c r="C25" s="85">
        <f>SUM(F_Inputs!Q208:U208)</f>
        <v>875.22781728276402</v>
      </c>
      <c r="I25" s="153" t="s">
        <v>18</v>
      </c>
      <c r="J25" s="157">
        <v>902.07403076999606</v>
      </c>
      <c r="K25" s="154"/>
      <c r="L25" s="154"/>
      <c r="M25" s="154"/>
    </row>
    <row r="26" spans="2:13" ht="30" x14ac:dyDescent="0.3">
      <c r="B26" s="26" t="s">
        <v>21</v>
      </c>
      <c r="C26" s="24">
        <f>(C12-C24)/C25</f>
        <v>0</v>
      </c>
      <c r="I26" s="162" t="s">
        <v>21</v>
      </c>
      <c r="J26" s="163">
        <v>0</v>
      </c>
      <c r="K26" s="154"/>
      <c r="L26" s="154"/>
      <c r="M26" s="154"/>
    </row>
    <row r="27" spans="2:13" ht="30" x14ac:dyDescent="0.3">
      <c r="B27" s="26" t="s">
        <v>22</v>
      </c>
      <c r="C27" s="6"/>
      <c r="I27" s="162" t="s">
        <v>22</v>
      </c>
      <c r="J27" s="153" t="s">
        <v>375</v>
      </c>
      <c r="K27" s="154"/>
      <c r="L27" s="154"/>
      <c r="M27" s="154"/>
    </row>
    <row r="28" spans="2:13" x14ac:dyDescent="0.3">
      <c r="I28" s="154"/>
      <c r="J28" s="154"/>
      <c r="K28" s="154"/>
      <c r="L28" s="154"/>
      <c r="M28" s="154"/>
    </row>
    <row r="29" spans="2:13" ht="30" x14ac:dyDescent="0.3">
      <c r="B29" s="13" t="s">
        <v>23</v>
      </c>
      <c r="F29" s="41" t="s">
        <v>24</v>
      </c>
      <c r="I29" s="164" t="s">
        <v>23</v>
      </c>
      <c r="J29" s="165"/>
      <c r="K29" s="165"/>
      <c r="L29" s="165"/>
      <c r="M29" s="164" t="s">
        <v>24</v>
      </c>
    </row>
    <row r="30" spans="2:13" x14ac:dyDescent="0.3">
      <c r="B30" s="14" t="s">
        <v>25</v>
      </c>
      <c r="C30" s="14" t="s">
        <v>328</v>
      </c>
      <c r="D30" s="15"/>
      <c r="F30" s="14"/>
      <c r="I30" s="156" t="s">
        <v>25</v>
      </c>
      <c r="J30" s="156" t="s">
        <v>328</v>
      </c>
      <c r="K30" s="156"/>
      <c r="L30" s="165"/>
      <c r="M30" s="156"/>
    </row>
    <row r="31" spans="2:13" ht="141" customHeight="1" x14ac:dyDescent="0.3">
      <c r="B31" s="14" t="s">
        <v>26</v>
      </c>
      <c r="C31" s="14" t="s">
        <v>321</v>
      </c>
      <c r="D31" s="15" t="s">
        <v>492</v>
      </c>
      <c r="F31" s="174" t="s">
        <v>527</v>
      </c>
      <c r="I31" s="156" t="s">
        <v>26</v>
      </c>
      <c r="J31" s="156" t="s">
        <v>321</v>
      </c>
      <c r="K31" s="156" t="s">
        <v>427</v>
      </c>
      <c r="L31" s="165"/>
      <c r="M31" s="156" t="s">
        <v>344</v>
      </c>
    </row>
    <row r="32" spans="2:13" x14ac:dyDescent="0.3">
      <c r="B32" s="14" t="s">
        <v>27</v>
      </c>
      <c r="C32" s="14" t="s">
        <v>324</v>
      </c>
      <c r="D32" s="15" t="s">
        <v>380</v>
      </c>
      <c r="F32" s="14"/>
      <c r="I32" s="156" t="s">
        <v>27</v>
      </c>
      <c r="J32" s="156" t="s">
        <v>324</v>
      </c>
      <c r="K32" s="156" t="s">
        <v>380</v>
      </c>
      <c r="L32" s="165"/>
      <c r="M32" s="156"/>
    </row>
    <row r="33" spans="2:14" x14ac:dyDescent="0.3">
      <c r="B33" s="14" t="s">
        <v>28</v>
      </c>
      <c r="C33" s="14" t="s">
        <v>328</v>
      </c>
      <c r="D33" s="15"/>
      <c r="F33" s="14"/>
      <c r="I33" s="156" t="s">
        <v>28</v>
      </c>
      <c r="J33" s="156" t="s">
        <v>328</v>
      </c>
      <c r="K33" s="156"/>
      <c r="L33" s="165"/>
      <c r="M33" s="156"/>
    </row>
    <row r="34" spans="2:14" ht="150" x14ac:dyDescent="0.3">
      <c r="B34" s="14" t="s">
        <v>29</v>
      </c>
      <c r="C34" s="14" t="s">
        <v>321</v>
      </c>
      <c r="D34" s="15" t="s">
        <v>493</v>
      </c>
      <c r="F34" s="174" t="s">
        <v>527</v>
      </c>
      <c r="I34" s="156" t="s">
        <v>29</v>
      </c>
      <c r="J34" s="156" t="s">
        <v>321</v>
      </c>
      <c r="K34" s="156" t="s">
        <v>426</v>
      </c>
      <c r="L34" s="165"/>
      <c r="M34" s="156" t="s">
        <v>343</v>
      </c>
    </row>
    <row r="35" spans="2:14" x14ac:dyDescent="0.3">
      <c r="B35" s="14" t="s">
        <v>30</v>
      </c>
      <c r="C35" s="14" t="s">
        <v>328</v>
      </c>
      <c r="D35" s="15"/>
      <c r="F35" s="14"/>
      <c r="I35" s="156" t="s">
        <v>30</v>
      </c>
      <c r="J35" s="156" t="s">
        <v>328</v>
      </c>
      <c r="K35" s="156"/>
      <c r="L35" s="165"/>
      <c r="M35" s="156"/>
    </row>
    <row r="36" spans="2:14" x14ac:dyDescent="0.3">
      <c r="B36" s="14" t="s">
        <v>31</v>
      </c>
      <c r="C36" s="14" t="s">
        <v>328</v>
      </c>
      <c r="D36" s="15"/>
      <c r="F36" s="14"/>
      <c r="I36" s="156" t="s">
        <v>31</v>
      </c>
      <c r="J36" s="156" t="s">
        <v>328</v>
      </c>
      <c r="K36" s="156"/>
      <c r="L36" s="165"/>
      <c r="M36" s="156"/>
    </row>
    <row r="37" spans="2:14" x14ac:dyDescent="0.3">
      <c r="B37" s="14" t="s">
        <v>32</v>
      </c>
      <c r="C37" s="14" t="s">
        <v>328</v>
      </c>
      <c r="D37" s="15"/>
      <c r="F37" s="60"/>
      <c r="I37" s="156" t="s">
        <v>32</v>
      </c>
      <c r="J37" s="156" t="s">
        <v>328</v>
      </c>
      <c r="K37" s="156"/>
      <c r="L37" s="165"/>
      <c r="M37" s="156"/>
    </row>
    <row r="38" spans="2:14" x14ac:dyDescent="0.3">
      <c r="B38" s="28"/>
      <c r="C38" s="28"/>
      <c r="D38" s="28"/>
      <c r="F38" s="27"/>
    </row>
    <row r="39" spans="2:14" x14ac:dyDescent="0.3">
      <c r="B39" s="13"/>
      <c r="C39" s="77"/>
    </row>
    <row r="40" spans="2:14" x14ac:dyDescent="0.3">
      <c r="B40" s="13"/>
      <c r="C40" s="77"/>
    </row>
    <row r="45" spans="2:14" x14ac:dyDescent="0.3">
      <c r="N45" s="4"/>
    </row>
  </sheetData>
  <mergeCells count="1">
    <mergeCell ref="C8:D8"/>
  </mergeCells>
  <conditionalFormatting sqref="C21">
    <cfRule type="containsText" dxfId="37" priority="3" operator="containsText" text="True">
      <formula>NOT(ISERROR(SEARCH("True",C21)))</formula>
    </cfRule>
    <cfRule type="containsText" dxfId="36" priority="4" operator="containsText" text="False">
      <formula>NOT(ISERROR(SEARCH("False",C21)))</formula>
    </cfRule>
  </conditionalFormatting>
  <conditionalFormatting sqref="J21">
    <cfRule type="containsText" dxfId="35" priority="1" operator="containsText" text="True">
      <formula>NOT(ISERROR(SEARCH("True",J21)))</formula>
    </cfRule>
    <cfRule type="containsText" dxfId="34" priority="2" operator="containsText" text="False">
      <formula>NOT(ISERROR(SEARCH("False",J21)))</formula>
    </cfRule>
  </conditionalFormatting>
  <dataValidations count="6">
    <dataValidation type="list" allowBlank="1" showInputMessage="1" showErrorMessage="1" sqref="C27">
      <formula1>"Yes,No"</formula1>
    </dataValidation>
    <dataValidation type="list" allowBlank="1" showInputMessage="1" showErrorMessage="1" sqref="C9">
      <formula1>"ANH,NES,NWT,SRN,SVE,SWB,TMS,WSH,WSX,YKY,AFW,BRL,HDD,PRT,SES,SEW,SSC"</formula1>
    </dataValidation>
    <dataValidation type="list" allowBlank="1" showInputMessage="1" showErrorMessage="1" sqref="C15">
      <formula1>"Accept, Partial accept, Reject"</formula1>
    </dataValidation>
    <dataValidation type="list" allowBlank="1" showInputMessage="1" showErrorMessage="1" sqref="C10">
      <formula1>#REF!</formula1>
    </dataValidation>
    <dataValidation type="list" allowBlank="1" showInputMessage="1" showErrorMessage="1" sqref="C30:C38">
      <formula1>"Pass, Partial pass, Fail, Not assessed, N/A"</formula1>
    </dataValidation>
    <dataValidation type="list" allowBlank="1" showInputMessage="1" showErrorMessage="1" sqref="B18:B20">
      <formula1>#REF!</formula1>
    </dataValidation>
  </dataValidations>
  <pageMargins left="0.7" right="0.7" top="0.75" bottom="0.75" header="0.3" footer="0.3"/>
  <pageSetup paperSize="9" orientation="portrait" r:id="rId1"/>
  <ignoredErrors>
    <ignoredError sqref="C12 C25"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96"/>
  <sheetViews>
    <sheetView showGridLines="0" zoomScaleNormal="100" workbookViewId="0">
      <pane ySplit="1" topLeftCell="A2" activePane="bottomLeft" state="frozen"/>
      <selection activeCell="C27" sqref="C27"/>
      <selection pane="bottomLeft"/>
    </sheetView>
  </sheetViews>
  <sheetFormatPr defaultColWidth="8.85546875" defaultRowHeight="15" x14ac:dyDescent="0.3"/>
  <cols>
    <col min="1" max="1" width="2" style="1" customWidth="1"/>
    <col min="2" max="2" width="49.85546875" style="1" customWidth="1"/>
    <col min="3" max="3" width="16.5703125" style="1" customWidth="1"/>
    <col min="4" max="4" width="112.5703125" style="1" customWidth="1"/>
    <col min="5" max="5" width="5" style="1" customWidth="1"/>
    <col min="6" max="6" width="26.5703125" style="1" customWidth="1"/>
    <col min="7" max="7" width="8.5703125" style="1" customWidth="1"/>
    <col min="8" max="8" width="14.42578125" style="1" customWidth="1"/>
    <col min="9" max="9" width="38.5703125" style="1" customWidth="1"/>
    <col min="10" max="10" width="15" style="1" customWidth="1"/>
    <col min="11" max="11" width="64" style="1" customWidth="1"/>
    <col min="12" max="12" width="8.5703125" style="1" customWidth="1"/>
    <col min="13" max="13" width="21.5703125" style="1" customWidth="1"/>
    <col min="14" max="14" width="8.5703125" style="1" customWidth="1"/>
    <col min="15" max="16384" width="8.85546875" style="1"/>
  </cols>
  <sheetData>
    <row r="1" spans="2:13" s="3" customFormat="1" ht="19.5" x14ac:dyDescent="0.3">
      <c r="B1" s="105" t="s">
        <v>367</v>
      </c>
      <c r="C1" s="81"/>
      <c r="D1" s="81"/>
      <c r="E1" s="1"/>
      <c r="F1" s="1"/>
      <c r="G1" s="1"/>
      <c r="H1" s="1"/>
      <c r="I1" s="2"/>
    </row>
    <row r="2" spans="2:13" s="3" customFormat="1" x14ac:dyDescent="0.3">
      <c r="B2" s="13" t="s">
        <v>9</v>
      </c>
      <c r="C2" s="82"/>
      <c r="D2" s="82"/>
      <c r="E2" s="1"/>
      <c r="F2" s="1"/>
      <c r="G2" s="1"/>
      <c r="H2" s="1"/>
      <c r="I2" s="2"/>
    </row>
    <row r="3" spans="2:13" x14ac:dyDescent="0.3">
      <c r="B3" s="20" t="s">
        <v>10</v>
      </c>
      <c r="C3" s="22" t="s">
        <v>472</v>
      </c>
    </row>
    <row r="4" spans="2:13" x14ac:dyDescent="0.3">
      <c r="B4" s="20" t="s">
        <v>11</v>
      </c>
      <c r="C4" s="23">
        <v>43592</v>
      </c>
    </row>
    <row r="5" spans="2:13" x14ac:dyDescent="0.3">
      <c r="B5" s="20" t="s">
        <v>12</v>
      </c>
      <c r="C5" s="23" t="s">
        <v>490</v>
      </c>
    </row>
    <row r="6" spans="2:13" x14ac:dyDescent="0.3">
      <c r="B6" s="83"/>
      <c r="C6" s="84"/>
      <c r="D6" s="84"/>
    </row>
    <row r="7" spans="2:13" x14ac:dyDescent="0.3">
      <c r="B7" s="13" t="s">
        <v>13</v>
      </c>
    </row>
    <row r="8" spans="2:13" ht="69" customHeight="1" x14ac:dyDescent="0.45">
      <c r="B8" s="14" t="s">
        <v>14</v>
      </c>
      <c r="C8" s="178" t="s">
        <v>491</v>
      </c>
      <c r="D8" s="178"/>
      <c r="I8" s="150" t="s">
        <v>462</v>
      </c>
      <c r="J8" s="151"/>
      <c r="K8" s="151"/>
      <c r="L8" s="151"/>
      <c r="M8" s="151"/>
    </row>
    <row r="9" spans="2:13" x14ac:dyDescent="0.3">
      <c r="B9" s="14" t="s">
        <v>1</v>
      </c>
      <c r="C9" s="79" t="s">
        <v>46</v>
      </c>
      <c r="D9" s="17"/>
      <c r="I9" s="151"/>
      <c r="J9" s="151"/>
      <c r="K9" s="151"/>
      <c r="L9" s="151"/>
      <c r="M9" s="151"/>
    </row>
    <row r="10" spans="2:13" x14ac:dyDescent="0.3">
      <c r="B10" s="14" t="s">
        <v>15</v>
      </c>
      <c r="C10" s="6" t="s">
        <v>345</v>
      </c>
      <c r="I10" s="151"/>
      <c r="J10" s="151"/>
      <c r="K10" s="151"/>
      <c r="L10" s="151"/>
      <c r="M10" s="151"/>
    </row>
    <row r="11" spans="2:13" x14ac:dyDescent="0.3">
      <c r="B11" s="14" t="s">
        <v>16</v>
      </c>
      <c r="C11" s="6" t="s">
        <v>347</v>
      </c>
      <c r="D11" s="17"/>
      <c r="I11" s="152" t="s">
        <v>17</v>
      </c>
      <c r="J11" s="153">
        <v>283.1050866377762</v>
      </c>
      <c r="K11" s="154"/>
      <c r="L11" s="154"/>
      <c r="M11" s="154"/>
    </row>
    <row r="12" spans="2:13" x14ac:dyDescent="0.3">
      <c r="B12" s="14" t="s">
        <v>17</v>
      </c>
      <c r="C12" s="169">
        <f>SUM(F_Inputs!Q41:U41)</f>
        <v>164.995</v>
      </c>
      <c r="I12" s="155" t="s">
        <v>366</v>
      </c>
      <c r="J12" s="154"/>
      <c r="K12" s="154"/>
      <c r="L12" s="154"/>
      <c r="M12" s="154"/>
    </row>
    <row r="13" spans="2:13" ht="90" x14ac:dyDescent="0.3">
      <c r="B13" s="13" t="s">
        <v>366</v>
      </c>
      <c r="I13" s="153" t="s">
        <v>33</v>
      </c>
      <c r="J13" s="152" t="s">
        <v>325</v>
      </c>
      <c r="K13" s="156" t="s">
        <v>411</v>
      </c>
      <c r="L13" s="154"/>
      <c r="M13" s="154"/>
    </row>
    <row r="14" spans="2:13" ht="47.25" customHeight="1" x14ac:dyDescent="0.3">
      <c r="B14" s="6" t="s">
        <v>33</v>
      </c>
      <c r="C14" s="14" t="s">
        <v>325</v>
      </c>
      <c r="D14" s="173" t="s">
        <v>510</v>
      </c>
      <c r="I14" s="153" t="s">
        <v>365</v>
      </c>
      <c r="J14" s="171">
        <v>129.21067887020436</v>
      </c>
      <c r="K14" s="154"/>
      <c r="L14" s="154"/>
      <c r="M14" s="154"/>
    </row>
    <row r="15" spans="2:13" x14ac:dyDescent="0.3">
      <c r="B15" s="6" t="s">
        <v>365</v>
      </c>
      <c r="C15" s="134">
        <v>0</v>
      </c>
      <c r="D15" s="172"/>
      <c r="I15" s="153" t="s">
        <v>436</v>
      </c>
      <c r="J15" s="158"/>
      <c r="K15" s="154"/>
      <c r="L15" s="154"/>
      <c r="M15" s="154"/>
    </row>
    <row r="16" spans="2:13" x14ac:dyDescent="0.3">
      <c r="B16" s="32" t="s">
        <v>436</v>
      </c>
      <c r="C16" s="67"/>
      <c r="I16" s="153" t="s">
        <v>433</v>
      </c>
      <c r="J16" s="158">
        <v>129.21067887020436</v>
      </c>
      <c r="K16" s="154"/>
      <c r="L16" s="154"/>
      <c r="M16" s="154"/>
    </row>
    <row r="17" spans="2:13" ht="30" x14ac:dyDescent="0.3">
      <c r="B17" s="145" t="s">
        <v>433</v>
      </c>
      <c r="C17" s="144"/>
      <c r="I17" s="153" t="s">
        <v>438</v>
      </c>
      <c r="J17" s="158"/>
      <c r="K17" s="154"/>
      <c r="L17" s="154"/>
      <c r="M17" s="154"/>
    </row>
    <row r="18" spans="2:13" x14ac:dyDescent="0.3">
      <c r="B18" s="32" t="s">
        <v>438</v>
      </c>
      <c r="C18" s="67"/>
      <c r="I18" s="153" t="s">
        <v>439</v>
      </c>
      <c r="J18" s="153"/>
      <c r="K18" s="154"/>
      <c r="L18" s="154"/>
      <c r="M18" s="154"/>
    </row>
    <row r="19" spans="2:13" x14ac:dyDescent="0.3">
      <c r="B19" s="32" t="s">
        <v>439</v>
      </c>
      <c r="C19" s="32"/>
      <c r="I19" s="159" t="s">
        <v>435</v>
      </c>
      <c r="J19" s="160" t="b">
        <v>1</v>
      </c>
      <c r="K19" s="154"/>
      <c r="L19" s="154"/>
      <c r="M19" s="154"/>
    </row>
    <row r="20" spans="2:13" x14ac:dyDescent="0.3">
      <c r="B20" s="137" t="s">
        <v>435</v>
      </c>
      <c r="C20" s="80" t="b">
        <f>SUM(C16:C19)=C15</f>
        <v>1</v>
      </c>
      <c r="I20" s="154"/>
      <c r="J20" s="154"/>
      <c r="K20" s="154"/>
      <c r="L20" s="154"/>
      <c r="M20" s="154"/>
    </row>
    <row r="21" spans="2:13" x14ac:dyDescent="0.3">
      <c r="B21" s="27"/>
      <c r="C21" s="27"/>
      <c r="D21" s="125"/>
      <c r="F21" s="25"/>
      <c r="I21" s="155" t="s">
        <v>19</v>
      </c>
      <c r="J21" s="154"/>
      <c r="K21" s="154"/>
      <c r="L21" s="154"/>
      <c r="M21" s="154"/>
    </row>
    <row r="22" spans="2:13" x14ac:dyDescent="0.3">
      <c r="B22" s="13" t="s">
        <v>19</v>
      </c>
      <c r="I22" s="153" t="s">
        <v>20</v>
      </c>
      <c r="J22" s="161">
        <v>111.8655090439845</v>
      </c>
      <c r="K22" s="154"/>
      <c r="L22" s="154"/>
      <c r="M22" s="154"/>
    </row>
    <row r="23" spans="2:13" x14ac:dyDescent="0.3">
      <c r="B23" s="6" t="s">
        <v>20</v>
      </c>
      <c r="C23" s="86"/>
      <c r="H23" s="66"/>
      <c r="I23" s="153" t="s">
        <v>18</v>
      </c>
      <c r="J23" s="157">
        <v>4889.722541159912</v>
      </c>
      <c r="K23" s="154"/>
      <c r="L23" s="154"/>
      <c r="M23" s="154"/>
    </row>
    <row r="24" spans="2:13" x14ac:dyDescent="0.3">
      <c r="B24" s="6" t="s">
        <v>18</v>
      </c>
      <c r="C24" s="85">
        <f>SUM(F_Inputs!Q201:U202)</f>
        <v>4493.9731953542723</v>
      </c>
      <c r="H24" s="66"/>
      <c r="I24" s="162" t="s">
        <v>21</v>
      </c>
      <c r="J24" s="163">
        <v>3.502030558019581E-2</v>
      </c>
      <c r="K24" s="154"/>
      <c r="L24" s="154"/>
      <c r="M24" s="154"/>
    </row>
    <row r="25" spans="2:13" x14ac:dyDescent="0.3">
      <c r="B25" s="26" t="s">
        <v>21</v>
      </c>
      <c r="C25" s="53">
        <f>(C12-C23)/C24</f>
        <v>3.6714727219683156E-2</v>
      </c>
      <c r="H25" s="66"/>
      <c r="I25" s="162" t="s">
        <v>22</v>
      </c>
      <c r="J25" s="153" t="s">
        <v>326</v>
      </c>
      <c r="K25" s="154"/>
      <c r="L25" s="154"/>
      <c r="M25" s="154"/>
    </row>
    <row r="26" spans="2:13" x14ac:dyDescent="0.3">
      <c r="B26" s="26" t="s">
        <v>22</v>
      </c>
      <c r="C26" s="6"/>
      <c r="H26" s="66"/>
      <c r="I26" s="154"/>
      <c r="J26" s="154"/>
      <c r="K26" s="154"/>
      <c r="L26" s="154"/>
      <c r="M26" s="154"/>
    </row>
    <row r="27" spans="2:13" x14ac:dyDescent="0.3">
      <c r="H27" s="66"/>
      <c r="I27" s="164"/>
      <c r="J27" s="165"/>
      <c r="K27" s="165"/>
      <c r="L27" s="165"/>
      <c r="M27" s="164"/>
    </row>
    <row r="28" spans="2:13" x14ac:dyDescent="0.3">
      <c r="B28" s="13" t="s">
        <v>23</v>
      </c>
      <c r="F28" s="13" t="s">
        <v>24</v>
      </c>
      <c r="H28" s="66"/>
      <c r="I28" s="155" t="s">
        <v>23</v>
      </c>
      <c r="J28" s="155"/>
      <c r="K28" s="155"/>
      <c r="L28" s="155"/>
      <c r="M28" s="155" t="s">
        <v>24</v>
      </c>
    </row>
    <row r="29" spans="2:13" ht="105" x14ac:dyDescent="0.3">
      <c r="B29" s="14" t="s">
        <v>25</v>
      </c>
      <c r="C29" s="14" t="s">
        <v>328</v>
      </c>
      <c r="D29" s="65" t="s">
        <v>513</v>
      </c>
      <c r="F29" s="15" t="s">
        <v>478</v>
      </c>
      <c r="H29" s="66"/>
      <c r="I29" s="156" t="s">
        <v>25</v>
      </c>
      <c r="J29" s="156" t="s">
        <v>324</v>
      </c>
      <c r="K29" s="156" t="s">
        <v>412</v>
      </c>
      <c r="L29" s="165"/>
      <c r="M29" s="156" t="s">
        <v>381</v>
      </c>
    </row>
    <row r="30" spans="2:13" ht="220.9" customHeight="1" x14ac:dyDescent="0.3">
      <c r="B30" s="14" t="s">
        <v>26</v>
      </c>
      <c r="C30" s="64" t="s">
        <v>328</v>
      </c>
      <c r="D30" s="65" t="s">
        <v>513</v>
      </c>
      <c r="F30" s="15" t="s">
        <v>478</v>
      </c>
      <c r="H30" s="128"/>
      <c r="I30" s="156" t="s">
        <v>26</v>
      </c>
      <c r="J30" s="156" t="s">
        <v>320</v>
      </c>
      <c r="K30" s="156" t="s">
        <v>419</v>
      </c>
      <c r="L30" s="165"/>
      <c r="M30" s="156" t="s">
        <v>382</v>
      </c>
    </row>
    <row r="31" spans="2:13" ht="150" x14ac:dyDescent="0.3">
      <c r="B31" s="14" t="s">
        <v>27</v>
      </c>
      <c r="C31" s="124" t="s">
        <v>328</v>
      </c>
      <c r="D31" s="65" t="s">
        <v>513</v>
      </c>
      <c r="F31" s="15" t="s">
        <v>478</v>
      </c>
      <c r="H31" s="66"/>
      <c r="I31" s="156" t="s">
        <v>27</v>
      </c>
      <c r="J31" s="156" t="s">
        <v>324</v>
      </c>
      <c r="K31" s="156" t="s">
        <v>413</v>
      </c>
      <c r="L31" s="165"/>
      <c r="M31" s="156" t="s">
        <v>383</v>
      </c>
    </row>
    <row r="32" spans="2:13" ht="225" x14ac:dyDescent="0.3">
      <c r="B32" s="14" t="s">
        <v>28</v>
      </c>
      <c r="C32" s="124" t="s">
        <v>328</v>
      </c>
      <c r="D32" s="65" t="s">
        <v>513</v>
      </c>
      <c r="F32" s="15" t="s">
        <v>478</v>
      </c>
      <c r="H32" s="66"/>
      <c r="I32" s="156" t="s">
        <v>28</v>
      </c>
      <c r="J32" s="156" t="s">
        <v>320</v>
      </c>
      <c r="K32" s="156" t="s">
        <v>384</v>
      </c>
      <c r="L32" s="165"/>
      <c r="M32" s="156" t="s">
        <v>385</v>
      </c>
    </row>
    <row r="33" spans="2:14" ht="163.5" customHeight="1" x14ac:dyDescent="0.3">
      <c r="B33" s="14" t="s">
        <v>29</v>
      </c>
      <c r="C33" s="124" t="s">
        <v>328</v>
      </c>
      <c r="D33" s="15" t="s">
        <v>477</v>
      </c>
      <c r="F33" s="15" t="s">
        <v>478</v>
      </c>
      <c r="H33" s="66"/>
      <c r="I33" s="156" t="s">
        <v>29</v>
      </c>
      <c r="J33" s="156" t="s">
        <v>320</v>
      </c>
      <c r="K33" s="156" t="s">
        <v>414</v>
      </c>
      <c r="L33" s="165"/>
      <c r="M33" s="156" t="s">
        <v>386</v>
      </c>
    </row>
    <row r="34" spans="2:14" ht="90" x14ac:dyDescent="0.3">
      <c r="B34" s="14" t="s">
        <v>30</v>
      </c>
      <c r="C34" s="14" t="s">
        <v>328</v>
      </c>
      <c r="D34" s="65" t="s">
        <v>513</v>
      </c>
      <c r="F34" s="15" t="s">
        <v>478</v>
      </c>
      <c r="H34" s="66"/>
      <c r="I34" s="156" t="s">
        <v>30</v>
      </c>
      <c r="J34" s="156" t="s">
        <v>321</v>
      </c>
      <c r="K34" s="156" t="s">
        <v>418</v>
      </c>
      <c r="L34" s="165"/>
      <c r="M34" s="156" t="s">
        <v>387</v>
      </c>
    </row>
    <row r="35" spans="2:14" x14ac:dyDescent="0.3">
      <c r="B35" s="14" t="s">
        <v>31</v>
      </c>
      <c r="C35" s="14" t="s">
        <v>328</v>
      </c>
      <c r="D35" s="15" t="s">
        <v>328</v>
      </c>
      <c r="F35" s="15" t="s">
        <v>328</v>
      </c>
      <c r="H35" s="66"/>
      <c r="I35" s="156" t="s">
        <v>31</v>
      </c>
      <c r="J35" s="156" t="s">
        <v>328</v>
      </c>
      <c r="K35" s="156"/>
      <c r="L35" s="165"/>
      <c r="M35" s="156" t="s">
        <v>328</v>
      </c>
    </row>
    <row r="36" spans="2:14" x14ac:dyDescent="0.3">
      <c r="B36" s="14" t="s">
        <v>32</v>
      </c>
      <c r="C36" s="14" t="s">
        <v>328</v>
      </c>
      <c r="D36" s="15" t="s">
        <v>328</v>
      </c>
      <c r="F36" s="15" t="s">
        <v>328</v>
      </c>
      <c r="H36" s="66"/>
      <c r="I36" s="156" t="s">
        <v>32</v>
      </c>
      <c r="J36" s="156" t="s">
        <v>328</v>
      </c>
      <c r="K36" s="156"/>
      <c r="L36" s="165"/>
      <c r="M36" s="156" t="s">
        <v>328</v>
      </c>
    </row>
    <row r="37" spans="2:14" x14ac:dyDescent="0.3">
      <c r="B37" s="28"/>
      <c r="C37" s="28"/>
      <c r="D37" s="28"/>
      <c r="F37" s="27"/>
      <c r="H37" s="66"/>
    </row>
    <row r="40" spans="2:14" x14ac:dyDescent="0.3">
      <c r="N40" s="4"/>
    </row>
    <row r="58" spans="8:10" x14ac:dyDescent="0.3">
      <c r="H58" s="13"/>
    </row>
    <row r="59" spans="8:10" x14ac:dyDescent="0.3">
      <c r="I59" s="111"/>
      <c r="J59" s="112"/>
    </row>
    <row r="68" spans="1:12" x14ac:dyDescent="0.3">
      <c r="I68" s="13" t="s">
        <v>352</v>
      </c>
    </row>
    <row r="69" spans="1:12" x14ac:dyDescent="0.3">
      <c r="A69" s="1" t="s">
        <v>392</v>
      </c>
      <c r="I69" s="1" t="s">
        <v>388</v>
      </c>
      <c r="J69" s="111" t="s">
        <v>389</v>
      </c>
      <c r="K69" s="112"/>
    </row>
    <row r="70" spans="1:12" ht="30" x14ac:dyDescent="0.3">
      <c r="A70" s="1" t="s">
        <v>395</v>
      </c>
      <c r="J70" s="36" t="s">
        <v>390</v>
      </c>
      <c r="K70" s="1" t="s">
        <v>391</v>
      </c>
      <c r="L70" s="1" t="s">
        <v>512</v>
      </c>
    </row>
    <row r="71" spans="1:12" x14ac:dyDescent="0.3">
      <c r="A71" s="1" t="s">
        <v>397</v>
      </c>
      <c r="I71" s="1" t="s">
        <v>393</v>
      </c>
      <c r="J71" s="1">
        <v>311.60000000000002</v>
      </c>
      <c r="K71" s="1" t="s">
        <v>394</v>
      </c>
      <c r="L71" s="1">
        <v>31.6</v>
      </c>
    </row>
    <row r="72" spans="1:12" x14ac:dyDescent="0.3">
      <c r="A72" s="1" t="s">
        <v>400</v>
      </c>
      <c r="I72" s="1" t="s">
        <v>396</v>
      </c>
      <c r="J72" s="1">
        <v>101.1</v>
      </c>
      <c r="K72" s="1" t="s">
        <v>420</v>
      </c>
      <c r="L72" s="1">
        <v>34.200000000000003</v>
      </c>
    </row>
    <row r="73" spans="1:12" x14ac:dyDescent="0.3">
      <c r="I73" s="1" t="s">
        <v>398</v>
      </c>
      <c r="J73" s="1">
        <v>31</v>
      </c>
      <c r="K73" s="1" t="s">
        <v>399</v>
      </c>
      <c r="L73" s="1">
        <v>20.6</v>
      </c>
    </row>
    <row r="74" spans="1:12" x14ac:dyDescent="0.3">
      <c r="I74" s="1" t="s">
        <v>401</v>
      </c>
      <c r="J74" s="1">
        <v>10</v>
      </c>
      <c r="K74" s="1" t="s">
        <v>399</v>
      </c>
      <c r="L74" s="1">
        <v>11.6</v>
      </c>
    </row>
    <row r="76" spans="1:12" x14ac:dyDescent="0.3">
      <c r="I76" s="1" t="s">
        <v>353</v>
      </c>
      <c r="J76" s="74">
        <v>86447</v>
      </c>
      <c r="K76" s="1" t="s">
        <v>423</v>
      </c>
    </row>
    <row r="77" spans="1:12" x14ac:dyDescent="0.3">
      <c r="I77" s="1" t="s">
        <v>354</v>
      </c>
      <c r="J77" s="74">
        <v>420746</v>
      </c>
      <c r="K77" s="1" t="s">
        <v>422</v>
      </c>
    </row>
    <row r="78" spans="1:12" x14ac:dyDescent="0.3">
      <c r="I78" s="1" t="s">
        <v>355</v>
      </c>
      <c r="J78" s="74">
        <v>169473</v>
      </c>
      <c r="K78" s="1" t="s">
        <v>421</v>
      </c>
    </row>
    <row r="79" spans="1:12" x14ac:dyDescent="0.3">
      <c r="I79" s="1" t="s">
        <v>358</v>
      </c>
      <c r="J79" s="75">
        <f>C23</f>
        <v>0</v>
      </c>
    </row>
    <row r="80" spans="1:12" x14ac:dyDescent="0.3">
      <c r="I80" s="1" t="s">
        <v>359</v>
      </c>
      <c r="J80" s="76">
        <f>J79*1000000/SUM(J76:J77)</f>
        <v>0</v>
      </c>
    </row>
    <row r="81" spans="2:11" x14ac:dyDescent="0.3">
      <c r="I81" s="1" t="s">
        <v>360</v>
      </c>
      <c r="J81" s="1">
        <v>473</v>
      </c>
      <c r="K81" s="1" t="s">
        <v>357</v>
      </c>
    </row>
    <row r="82" spans="2:11" x14ac:dyDescent="0.3">
      <c r="I82" s="1" t="s">
        <v>356</v>
      </c>
      <c r="J82" s="52">
        <v>9.2725921624741511E-2</v>
      </c>
    </row>
    <row r="83" spans="2:11" x14ac:dyDescent="0.3">
      <c r="I83" s="1" t="s">
        <v>361</v>
      </c>
      <c r="J83" s="1">
        <f>J81*(100%-J82)</f>
        <v>429.14063907149728</v>
      </c>
    </row>
    <row r="84" spans="2:11" x14ac:dyDescent="0.3">
      <c r="I84" s="1" t="s">
        <v>362</v>
      </c>
      <c r="J84" s="76">
        <f>(SUM(J76:J77)*J83+(J78*(J83-J80)))/1000000</f>
        <v>290.38487967795379</v>
      </c>
    </row>
    <row r="85" spans="2:11" x14ac:dyDescent="0.3">
      <c r="I85" s="1" t="s">
        <v>511</v>
      </c>
      <c r="J85" s="76">
        <f>J84-J79</f>
        <v>290.38487967795379</v>
      </c>
    </row>
    <row r="86" spans="2:11" x14ac:dyDescent="0.3">
      <c r="C86" s="126"/>
    </row>
    <row r="87" spans="2:11" x14ac:dyDescent="0.3">
      <c r="C87" s="127"/>
      <c r="I87" s="1" t="s">
        <v>460</v>
      </c>
    </row>
    <row r="88" spans="2:11" x14ac:dyDescent="0.3">
      <c r="C88" s="127"/>
    </row>
    <row r="89" spans="2:11" x14ac:dyDescent="0.3">
      <c r="C89" s="71"/>
    </row>
    <row r="90" spans="2:11" x14ac:dyDescent="0.3">
      <c r="C90" s="71"/>
    </row>
    <row r="91" spans="2:11" x14ac:dyDescent="0.3">
      <c r="C91" s="73"/>
    </row>
    <row r="92" spans="2:11" x14ac:dyDescent="0.3">
      <c r="C92" s="73"/>
    </row>
    <row r="93" spans="2:11" x14ac:dyDescent="0.3">
      <c r="C93" s="72"/>
    </row>
    <row r="94" spans="2:11" x14ac:dyDescent="0.3">
      <c r="C94" s="72"/>
    </row>
    <row r="95" spans="2:11" x14ac:dyDescent="0.3">
      <c r="C95" s="72"/>
    </row>
    <row r="96" spans="2:11" x14ac:dyDescent="0.3">
      <c r="B96" s="36"/>
      <c r="C96" s="71"/>
    </row>
  </sheetData>
  <mergeCells count="1">
    <mergeCell ref="C8:D8"/>
  </mergeCells>
  <conditionalFormatting sqref="C20">
    <cfRule type="containsText" dxfId="33" priority="3" operator="containsText" text="True">
      <formula>NOT(ISERROR(SEARCH("True",C20)))</formula>
    </cfRule>
    <cfRule type="containsText" dxfId="32" priority="4" operator="containsText" text="False">
      <formula>NOT(ISERROR(SEARCH("False",C20)))</formula>
    </cfRule>
  </conditionalFormatting>
  <conditionalFormatting sqref="J19">
    <cfRule type="containsText" dxfId="31" priority="1" operator="containsText" text="True">
      <formula>NOT(ISERROR(SEARCH("True",J19)))</formula>
    </cfRule>
    <cfRule type="containsText" dxfId="30" priority="2" operator="containsText" text="False">
      <formula>NOT(ISERROR(SEARCH("False",J19)))</formula>
    </cfRule>
  </conditionalFormatting>
  <dataValidations count="6">
    <dataValidation type="list" allowBlank="1" showInputMessage="1" showErrorMessage="1" sqref="C14">
      <formula1>"Accept, Partial accept, Reject"</formula1>
    </dataValidation>
    <dataValidation type="list" allowBlank="1" showInputMessage="1" showErrorMessage="1" sqref="C26">
      <formula1>"Yes,No"</formula1>
    </dataValidation>
    <dataValidation type="list" allowBlank="1" showInputMessage="1" showErrorMessage="1" sqref="C9">
      <formula1>"ANH,NES,NWT,SRN,SVE,SWB,TMS,WSH,WSX,YKY,AFW,BRL,HDD,PRT,SES,SEW,SSC"</formula1>
    </dataValidation>
    <dataValidation type="list" allowBlank="1" showInputMessage="1" showErrorMessage="1" sqref="C10 B17:B19">
      <formula1>#REF!</formula1>
    </dataValidation>
    <dataValidation type="list" allowBlank="1" showInputMessage="1" showErrorMessage="1" sqref="C29:C37">
      <formula1>"Pass, Partial pass, Fail, Not assessed, N/A"</formula1>
    </dataValidation>
    <dataValidation type="list" allowBlank="1" showInputMessage="1" showErrorMessage="1" sqref="C21">
      <formula1>"Pass, Partial pass, Marginal pass, Fail"</formula1>
    </dataValidation>
  </dataValidations>
  <pageMargins left="0.7" right="0.7" top="0.75" bottom="0.75" header="0.3" footer="0.3"/>
  <pageSetup paperSize="9" orientation="portrait" r:id="rId1"/>
  <ignoredErrors>
    <ignoredError sqref="C12"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N44"/>
  <sheetViews>
    <sheetView showGridLines="0" zoomScaleNormal="100" workbookViewId="0">
      <pane ySplit="1" topLeftCell="A2" activePane="bottomLeft" state="frozen"/>
      <selection activeCell="C27" sqref="C27"/>
      <selection pane="bottomLeft"/>
    </sheetView>
  </sheetViews>
  <sheetFormatPr defaultColWidth="8.85546875" defaultRowHeight="15" x14ac:dyDescent="0.3"/>
  <cols>
    <col min="1" max="1" width="2" style="1" customWidth="1"/>
    <col min="2" max="2" width="28.42578125" style="1" customWidth="1"/>
    <col min="3" max="3" width="16.5703125" style="1" customWidth="1"/>
    <col min="4" max="4" width="161.5703125" style="1" customWidth="1"/>
    <col min="5" max="5" width="8.5703125" style="1" customWidth="1"/>
    <col min="6" max="6" width="27.5703125" style="1" customWidth="1"/>
    <col min="7" max="7" width="41" style="1" customWidth="1"/>
    <col min="8" max="8" width="8.5703125" style="1" customWidth="1"/>
    <col min="9" max="9" width="24" style="1" customWidth="1"/>
    <col min="10" max="10" width="8.5703125" style="1" customWidth="1"/>
    <col min="11" max="11" width="98.42578125" style="1" customWidth="1"/>
    <col min="12" max="12" width="8.5703125" style="1" customWidth="1"/>
    <col min="13" max="13" width="11.85546875" style="1" customWidth="1"/>
    <col min="14" max="14" width="8.5703125" style="1" customWidth="1"/>
    <col min="15" max="16384" width="8.85546875" style="1"/>
  </cols>
  <sheetData>
    <row r="1" spans="2:13" s="3" customFormat="1" ht="21.75" x14ac:dyDescent="0.3">
      <c r="B1" s="12" t="s">
        <v>368</v>
      </c>
      <c r="C1" s="12"/>
      <c r="D1" s="12"/>
      <c r="E1" s="55"/>
      <c r="F1" s="1"/>
      <c r="G1" s="1"/>
      <c r="H1" s="4"/>
      <c r="I1" s="2"/>
    </row>
    <row r="2" spans="2:13" s="3" customFormat="1" ht="21.75" x14ac:dyDescent="0.3">
      <c r="B2" s="13" t="s">
        <v>9</v>
      </c>
      <c r="C2" s="21"/>
      <c r="D2" s="21"/>
      <c r="E2" s="1"/>
      <c r="F2" s="1"/>
      <c r="G2" s="1"/>
      <c r="H2" s="4"/>
      <c r="I2" s="2"/>
    </row>
    <row r="3" spans="2:13" x14ac:dyDescent="0.3">
      <c r="B3" s="20" t="s">
        <v>10</v>
      </c>
      <c r="C3" s="59" t="s">
        <v>476</v>
      </c>
    </row>
    <row r="4" spans="2:13" x14ac:dyDescent="0.3">
      <c r="B4" s="20" t="s">
        <v>11</v>
      </c>
      <c r="C4" s="23">
        <v>43588</v>
      </c>
    </row>
    <row r="5" spans="2:13" x14ac:dyDescent="0.3">
      <c r="B5" s="20" t="s">
        <v>430</v>
      </c>
      <c r="C5" s="23" t="s">
        <v>489</v>
      </c>
    </row>
    <row r="6" spans="2:13" ht="15.75" x14ac:dyDescent="0.3">
      <c r="B6" s="18"/>
      <c r="C6" s="19"/>
      <c r="D6" s="19"/>
    </row>
    <row r="7" spans="2:13" x14ac:dyDescent="0.3">
      <c r="B7" s="13" t="s">
        <v>13</v>
      </c>
    </row>
    <row r="8" spans="2:13" ht="87" customHeight="1" x14ac:dyDescent="0.3">
      <c r="B8" s="14" t="s">
        <v>14</v>
      </c>
      <c r="C8" s="179" t="s">
        <v>499</v>
      </c>
      <c r="D8" s="179"/>
      <c r="G8" s="110"/>
    </row>
    <row r="9" spans="2:13" ht="21.75" x14ac:dyDescent="0.45">
      <c r="B9" s="14" t="s">
        <v>1</v>
      </c>
      <c r="C9" s="68" t="s">
        <v>46</v>
      </c>
      <c r="D9" s="17"/>
      <c r="I9" s="150" t="s">
        <v>462</v>
      </c>
      <c r="J9" s="151"/>
      <c r="K9" s="151"/>
      <c r="L9" s="151"/>
      <c r="M9" s="151"/>
    </row>
    <row r="10" spans="2:13" x14ac:dyDescent="0.3">
      <c r="B10" s="14" t="s">
        <v>15</v>
      </c>
      <c r="C10" s="6" t="s">
        <v>8</v>
      </c>
      <c r="I10" s="151"/>
      <c r="J10" s="151"/>
      <c r="K10" s="151"/>
      <c r="L10" s="151"/>
      <c r="M10" s="151"/>
    </row>
    <row r="11" spans="2:13" x14ac:dyDescent="0.3">
      <c r="B11" s="14" t="s">
        <v>16</v>
      </c>
      <c r="C11" s="6" t="str">
        <f>F_Inputs!A167&amp;"-"&amp;F_Inputs!B167</f>
        <v>TMS-R201001</v>
      </c>
      <c r="I11" s="151"/>
      <c r="J11" s="151"/>
      <c r="K11" s="151"/>
      <c r="L11" s="151"/>
      <c r="M11" s="151"/>
    </row>
    <row r="12" spans="2:13" x14ac:dyDescent="0.3">
      <c r="B12" s="14" t="s">
        <v>17</v>
      </c>
      <c r="C12" s="169">
        <f>SUM(F_Inputs!Q169:U169)</f>
        <v>66.844999999999999</v>
      </c>
      <c r="I12" s="152" t="s">
        <v>17</v>
      </c>
      <c r="J12" s="153">
        <v>43.751213639238102</v>
      </c>
      <c r="K12" s="154"/>
      <c r="L12" s="154"/>
      <c r="M12" s="154"/>
    </row>
    <row r="13" spans="2:13" x14ac:dyDescent="0.3">
      <c r="B13" s="28"/>
      <c r="C13" s="28"/>
      <c r="I13" s="154"/>
      <c r="J13" s="154"/>
      <c r="K13" s="154"/>
      <c r="L13" s="154"/>
      <c r="M13" s="154"/>
    </row>
    <row r="14" spans="2:13" x14ac:dyDescent="0.3">
      <c r="B14" s="13" t="s">
        <v>366</v>
      </c>
      <c r="I14" s="155" t="s">
        <v>366</v>
      </c>
      <c r="J14" s="154"/>
      <c r="K14" s="154"/>
      <c r="L14" s="154"/>
      <c r="M14" s="154"/>
    </row>
    <row r="15" spans="2:13" ht="187.5" customHeight="1" x14ac:dyDescent="0.3">
      <c r="B15" s="14" t="s">
        <v>33</v>
      </c>
      <c r="C15" s="56" t="s">
        <v>322</v>
      </c>
      <c r="D15" s="50" t="s">
        <v>479</v>
      </c>
      <c r="I15" s="153" t="s">
        <v>33</v>
      </c>
      <c r="J15" s="152" t="s">
        <v>322</v>
      </c>
      <c r="K15" s="156" t="s">
        <v>432</v>
      </c>
      <c r="L15" s="154"/>
      <c r="M15" s="154"/>
    </row>
    <row r="16" spans="2:13" x14ac:dyDescent="0.3">
      <c r="B16" s="6" t="s">
        <v>365</v>
      </c>
      <c r="C16" s="5">
        <v>0</v>
      </c>
      <c r="I16" s="153" t="s">
        <v>365</v>
      </c>
      <c r="J16" s="157">
        <v>0</v>
      </c>
      <c r="K16" s="154"/>
      <c r="L16" s="154"/>
      <c r="M16" s="151"/>
    </row>
    <row r="17" spans="2:13" x14ac:dyDescent="0.3">
      <c r="B17" s="32" t="s">
        <v>436</v>
      </c>
      <c r="C17" s="32"/>
      <c r="I17" s="153" t="s">
        <v>436</v>
      </c>
      <c r="J17" s="158"/>
      <c r="K17" s="154"/>
      <c r="L17" s="154"/>
      <c r="M17" s="154"/>
    </row>
    <row r="18" spans="2:13" x14ac:dyDescent="0.3">
      <c r="B18" s="32" t="s">
        <v>437</v>
      </c>
      <c r="C18" s="32"/>
      <c r="I18" s="153" t="s">
        <v>437</v>
      </c>
      <c r="J18" s="158"/>
      <c r="K18" s="154"/>
      <c r="L18" s="154"/>
      <c r="M18" s="154"/>
    </row>
    <row r="19" spans="2:13" x14ac:dyDescent="0.3">
      <c r="B19" s="32" t="s">
        <v>438</v>
      </c>
      <c r="C19" s="32"/>
      <c r="I19" s="153" t="s">
        <v>438</v>
      </c>
      <c r="J19" s="158"/>
      <c r="K19" s="154"/>
      <c r="L19" s="154"/>
      <c r="M19" s="154"/>
    </row>
    <row r="20" spans="2:13" x14ac:dyDescent="0.3">
      <c r="B20" s="32" t="s">
        <v>439</v>
      </c>
      <c r="C20" s="32"/>
      <c r="I20" s="153" t="s">
        <v>439</v>
      </c>
      <c r="J20" s="153"/>
      <c r="K20" s="154"/>
      <c r="L20" s="154"/>
      <c r="M20" s="154"/>
    </row>
    <row r="21" spans="2:13" x14ac:dyDescent="0.3">
      <c r="B21" s="137" t="s">
        <v>435</v>
      </c>
      <c r="C21" s="80" t="b">
        <f>SUM(C17:C20)=C16</f>
        <v>1</v>
      </c>
      <c r="I21" s="159" t="s">
        <v>435</v>
      </c>
      <c r="J21" s="160" t="b">
        <v>1</v>
      </c>
      <c r="K21" s="154"/>
      <c r="L21" s="154"/>
      <c r="M21" s="154"/>
    </row>
    <row r="22" spans="2:13" x14ac:dyDescent="0.3">
      <c r="I22" s="154"/>
      <c r="J22" s="154"/>
      <c r="K22" s="154"/>
      <c r="L22" s="154"/>
      <c r="M22" s="154"/>
    </row>
    <row r="23" spans="2:13" x14ac:dyDescent="0.3">
      <c r="B23" s="13" t="s">
        <v>19</v>
      </c>
      <c r="I23" s="155" t="s">
        <v>19</v>
      </c>
      <c r="J23" s="154"/>
      <c r="K23" s="154"/>
      <c r="L23" s="154"/>
      <c r="M23" s="154"/>
    </row>
    <row r="24" spans="2:13" ht="15.75" x14ac:dyDescent="0.3">
      <c r="B24" s="6" t="s">
        <v>20</v>
      </c>
      <c r="C24" s="135"/>
      <c r="D24" s="106"/>
      <c r="I24" s="153" t="s">
        <v>20</v>
      </c>
      <c r="J24" s="161">
        <v>17.68</v>
      </c>
      <c r="K24" s="154"/>
      <c r="L24" s="154"/>
      <c r="M24" s="154"/>
    </row>
    <row r="25" spans="2:13" x14ac:dyDescent="0.3">
      <c r="B25" s="6" t="s">
        <v>18</v>
      </c>
      <c r="C25" s="85">
        <f>SUM(F_Inputs!Q208:U208)</f>
        <v>875.22781728276402</v>
      </c>
      <c r="D25" s="54"/>
      <c r="I25" s="153" t="s">
        <v>18</v>
      </c>
      <c r="J25" s="157">
        <v>902.07403076999606</v>
      </c>
      <c r="K25" s="154"/>
      <c r="L25" s="154"/>
      <c r="M25" s="154"/>
    </row>
    <row r="26" spans="2:13" ht="30" x14ac:dyDescent="0.3">
      <c r="B26" s="26" t="s">
        <v>21</v>
      </c>
      <c r="C26" s="53">
        <f>(C12-C24)/C25</f>
        <v>7.6374400676074566E-2</v>
      </c>
      <c r="I26" s="162" t="s">
        <v>21</v>
      </c>
      <c r="J26" s="163">
        <v>2.89014124672053E-2</v>
      </c>
      <c r="K26" s="154"/>
      <c r="L26" s="154"/>
      <c r="M26" s="154"/>
    </row>
    <row r="27" spans="2:13" ht="30" x14ac:dyDescent="0.3">
      <c r="B27" s="26" t="s">
        <v>22</v>
      </c>
      <c r="C27" s="6" t="s">
        <v>326</v>
      </c>
      <c r="I27" s="162" t="s">
        <v>22</v>
      </c>
      <c r="J27" s="153" t="s">
        <v>375</v>
      </c>
      <c r="K27" s="154"/>
      <c r="L27" s="154"/>
      <c r="M27" s="154"/>
    </row>
    <row r="28" spans="2:13" x14ac:dyDescent="0.3">
      <c r="I28" s="154"/>
      <c r="J28" s="154"/>
      <c r="K28" s="154"/>
      <c r="L28" s="154"/>
      <c r="M28" s="154"/>
    </row>
    <row r="29" spans="2:13" x14ac:dyDescent="0.3">
      <c r="B29" s="13" t="s">
        <v>23</v>
      </c>
      <c r="F29" s="1" t="s">
        <v>24</v>
      </c>
      <c r="I29" s="164" t="s">
        <v>23</v>
      </c>
      <c r="J29" s="165"/>
      <c r="K29" s="165"/>
      <c r="L29" s="165"/>
      <c r="M29" s="164" t="s">
        <v>24</v>
      </c>
    </row>
    <row r="30" spans="2:13" x14ac:dyDescent="0.3">
      <c r="B30" s="14" t="s">
        <v>25</v>
      </c>
      <c r="C30" s="56" t="s">
        <v>328</v>
      </c>
      <c r="D30" s="50"/>
      <c r="F30" s="15"/>
      <c r="H30" s="107"/>
      <c r="I30" s="156" t="s">
        <v>25</v>
      </c>
      <c r="J30" s="156" t="s">
        <v>328</v>
      </c>
      <c r="K30" s="156"/>
      <c r="L30" s="165"/>
      <c r="M30" s="156"/>
    </row>
    <row r="31" spans="2:13" ht="210" x14ac:dyDescent="0.3">
      <c r="B31" s="14" t="s">
        <v>26</v>
      </c>
      <c r="C31" s="56" t="s">
        <v>321</v>
      </c>
      <c r="D31" s="50" t="s">
        <v>480</v>
      </c>
      <c r="E31" s="3"/>
      <c r="F31" s="15" t="s">
        <v>484</v>
      </c>
      <c r="I31" s="156" t="s">
        <v>26</v>
      </c>
      <c r="J31" s="156" t="s">
        <v>321</v>
      </c>
      <c r="K31" s="156" t="s">
        <v>463</v>
      </c>
      <c r="L31" s="165"/>
      <c r="M31" s="156"/>
    </row>
    <row r="32" spans="2:13" ht="66" customHeight="1" x14ac:dyDescent="0.3">
      <c r="B32" s="14" t="s">
        <v>27</v>
      </c>
      <c r="C32" s="56" t="s">
        <v>320</v>
      </c>
      <c r="D32" s="50" t="s">
        <v>481</v>
      </c>
      <c r="F32" s="15" t="s">
        <v>485</v>
      </c>
      <c r="I32" s="156" t="s">
        <v>27</v>
      </c>
      <c r="J32" s="156" t="s">
        <v>328</v>
      </c>
      <c r="K32" s="156"/>
      <c r="L32" s="165"/>
      <c r="M32" s="156"/>
    </row>
    <row r="33" spans="2:14" ht="90" x14ac:dyDescent="0.3">
      <c r="B33" s="14" t="s">
        <v>28</v>
      </c>
      <c r="C33" s="56" t="s">
        <v>320</v>
      </c>
      <c r="D33" s="57" t="s">
        <v>482</v>
      </c>
      <c r="F33" s="15" t="s">
        <v>486</v>
      </c>
      <c r="I33" s="156" t="s">
        <v>28</v>
      </c>
      <c r="J33" s="156" t="s">
        <v>320</v>
      </c>
      <c r="K33" s="156" t="s">
        <v>431</v>
      </c>
      <c r="L33" s="165"/>
      <c r="M33" s="156" t="s">
        <v>335</v>
      </c>
    </row>
    <row r="34" spans="2:14" ht="129" customHeight="1" x14ac:dyDescent="0.3">
      <c r="B34" s="15" t="s">
        <v>29</v>
      </c>
      <c r="C34" s="56" t="s">
        <v>321</v>
      </c>
      <c r="D34" s="50" t="s">
        <v>500</v>
      </c>
      <c r="F34" s="15" t="s">
        <v>487</v>
      </c>
      <c r="I34" s="156" t="s">
        <v>29</v>
      </c>
      <c r="J34" s="156" t="s">
        <v>320</v>
      </c>
      <c r="K34" s="156" t="s">
        <v>464</v>
      </c>
      <c r="L34" s="165"/>
      <c r="M34" s="156" t="s">
        <v>337</v>
      </c>
    </row>
    <row r="35" spans="2:14" ht="90" x14ac:dyDescent="0.3">
      <c r="B35" s="14" t="s">
        <v>30</v>
      </c>
      <c r="C35" s="56" t="s">
        <v>324</v>
      </c>
      <c r="D35" s="50" t="s">
        <v>483</v>
      </c>
      <c r="F35" s="15" t="s">
        <v>488</v>
      </c>
      <c r="G35" s="36"/>
      <c r="H35" s="108"/>
      <c r="I35" s="156" t="s">
        <v>30</v>
      </c>
      <c r="J35" s="156" t="s">
        <v>324</v>
      </c>
      <c r="K35" s="156" t="s">
        <v>429</v>
      </c>
      <c r="L35" s="165"/>
      <c r="M35" s="156" t="s">
        <v>336</v>
      </c>
    </row>
    <row r="36" spans="2:14" x14ac:dyDescent="0.3">
      <c r="B36" s="14" t="s">
        <v>31</v>
      </c>
      <c r="C36" s="58" t="s">
        <v>328</v>
      </c>
      <c r="D36" s="57"/>
      <c r="F36" s="15"/>
      <c r="I36" s="156" t="s">
        <v>31</v>
      </c>
      <c r="J36" s="156" t="s">
        <v>328</v>
      </c>
      <c r="K36" s="156"/>
      <c r="L36" s="165"/>
      <c r="M36" s="156"/>
    </row>
    <row r="37" spans="2:14" ht="30" x14ac:dyDescent="0.3">
      <c r="B37" s="14" t="s">
        <v>32</v>
      </c>
      <c r="C37" s="56" t="s">
        <v>328</v>
      </c>
      <c r="D37" s="50"/>
      <c r="F37" s="50"/>
      <c r="I37" s="156" t="s">
        <v>32</v>
      </c>
      <c r="J37" s="156" t="s">
        <v>324</v>
      </c>
      <c r="K37" s="156" t="s">
        <v>339</v>
      </c>
      <c r="L37" s="165"/>
      <c r="M37" s="156" t="s">
        <v>376</v>
      </c>
    </row>
    <row r="38" spans="2:14" x14ac:dyDescent="0.3">
      <c r="B38" s="13"/>
      <c r="C38" s="77"/>
    </row>
    <row r="39" spans="2:14" x14ac:dyDescent="0.3">
      <c r="B39" s="13"/>
      <c r="C39" s="77"/>
    </row>
    <row r="44" spans="2:14" x14ac:dyDescent="0.3">
      <c r="N44" s="4"/>
    </row>
  </sheetData>
  <mergeCells count="1">
    <mergeCell ref="C8:D8"/>
  </mergeCells>
  <conditionalFormatting sqref="C21">
    <cfRule type="containsText" dxfId="29" priority="3" operator="containsText" text="True">
      <formula>NOT(ISERROR(SEARCH("True",C21)))</formula>
    </cfRule>
    <cfRule type="containsText" dxfId="28" priority="4" operator="containsText" text="False">
      <formula>NOT(ISERROR(SEARCH("False",C21)))</formula>
    </cfRule>
  </conditionalFormatting>
  <conditionalFormatting sqref="J21">
    <cfRule type="containsText" dxfId="27" priority="1" operator="containsText" text="True">
      <formula>NOT(ISERROR(SEARCH("True",J21)))</formula>
    </cfRule>
    <cfRule type="containsText" dxfId="26" priority="2" operator="containsText" text="False">
      <formula>NOT(ISERROR(SEARCH("False",J21)))</formula>
    </cfRule>
  </conditionalFormatting>
  <dataValidations count="6">
    <dataValidation type="list" allowBlank="1" showInputMessage="1" showErrorMessage="1" sqref="C27">
      <formula1>"Yes,No"</formula1>
    </dataValidation>
    <dataValidation type="list" allowBlank="1" showInputMessage="1" showErrorMessage="1" sqref="C15">
      <formula1>"Accept, Partial accept, Reject"</formula1>
    </dataValidation>
    <dataValidation type="list" allowBlank="1" showInputMessage="1" showErrorMessage="1" sqref="C9">
      <formula1>"ANH,NES,NWT,SRN,SVE,SWB,TMS,WSH,WSX,YKY,AFW,BRL,HDD,PRT,SES,SEW,SSC"</formula1>
    </dataValidation>
    <dataValidation type="list" allowBlank="1" showInputMessage="1" showErrorMessage="1" sqref="C10">
      <formula1>#REF!</formula1>
    </dataValidation>
    <dataValidation type="list" allowBlank="1" showInputMessage="1" showErrorMessage="1" sqref="C13 C30:C37">
      <formula1>"Pass, Partial pass, Fail, Not assessed, N/A"</formula1>
    </dataValidation>
    <dataValidation type="list" allowBlank="1" showInputMessage="1" showErrorMessage="1" sqref="B18:B20">
      <formula1>#REF!</formula1>
    </dataValidation>
  </dataValidations>
  <pageMargins left="0.7" right="0.7" top="0.75" bottom="0.75" header="0.3" footer="0.3"/>
  <pageSetup paperSize="9" orientation="portrait" r:id="rId1"/>
  <ignoredErrors>
    <ignoredError sqref="C12 C25"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N44"/>
  <sheetViews>
    <sheetView showGridLines="0" zoomScaleNormal="100" workbookViewId="0">
      <pane ySplit="1" topLeftCell="A2" activePane="bottomLeft" state="frozen"/>
      <selection activeCell="C27" sqref="C27"/>
      <selection pane="bottomLeft"/>
    </sheetView>
  </sheetViews>
  <sheetFormatPr defaultColWidth="8.85546875" defaultRowHeight="15" x14ac:dyDescent="0.3"/>
  <cols>
    <col min="1" max="1" width="2" style="1" customWidth="1"/>
    <col min="2" max="2" width="32" style="1" customWidth="1"/>
    <col min="3" max="3" width="16.5703125" style="1" customWidth="1"/>
    <col min="4" max="4" width="147.42578125" style="1" customWidth="1"/>
    <col min="5" max="5" width="8.5703125" style="1" customWidth="1"/>
    <col min="6" max="6" width="26.5703125" style="1" customWidth="1"/>
    <col min="7" max="8" width="8.5703125" style="1" customWidth="1"/>
    <col min="9" max="9" width="23.42578125" style="1" customWidth="1"/>
    <col min="10" max="10" width="10" style="1" customWidth="1"/>
    <col min="11" max="11" width="84.42578125" style="1" customWidth="1"/>
    <col min="12" max="12" width="8.5703125" style="1" customWidth="1"/>
    <col min="13" max="13" width="15.5703125" style="1" customWidth="1"/>
    <col min="14" max="14" width="8.5703125" style="1" customWidth="1"/>
    <col min="15" max="16384" width="8.85546875" style="1"/>
  </cols>
  <sheetData>
    <row r="1" spans="2:13" s="3" customFormat="1" ht="21.75" x14ac:dyDescent="0.3">
      <c r="B1" s="12" t="s">
        <v>38</v>
      </c>
      <c r="C1" s="12"/>
      <c r="D1" s="12"/>
      <c r="E1" s="12"/>
      <c r="F1" s="12"/>
      <c r="G1" s="1"/>
      <c r="H1" s="4"/>
      <c r="I1" s="2"/>
    </row>
    <row r="2" spans="2:13" s="3" customFormat="1" ht="21.75" x14ac:dyDescent="0.3">
      <c r="B2" s="13" t="s">
        <v>9</v>
      </c>
      <c r="C2" s="21"/>
      <c r="D2" s="21"/>
      <c r="E2" s="1"/>
      <c r="F2" s="1"/>
      <c r="G2" s="1"/>
      <c r="H2" s="4"/>
      <c r="I2" s="2"/>
    </row>
    <row r="3" spans="2:13" x14ac:dyDescent="0.3">
      <c r="B3" s="20" t="s">
        <v>10</v>
      </c>
      <c r="C3" s="114"/>
    </row>
    <row r="4" spans="2:13" x14ac:dyDescent="0.3">
      <c r="B4" s="20" t="s">
        <v>11</v>
      </c>
      <c r="C4" s="115"/>
    </row>
    <row r="5" spans="2:13" x14ac:dyDescent="0.3">
      <c r="B5" s="20" t="s">
        <v>12</v>
      </c>
      <c r="C5" s="115"/>
    </row>
    <row r="6" spans="2:13" ht="15.75" x14ac:dyDescent="0.3">
      <c r="B6" s="18"/>
      <c r="C6" s="19"/>
      <c r="D6" s="19"/>
    </row>
    <row r="7" spans="2:13" x14ac:dyDescent="0.3">
      <c r="B7" s="13" t="s">
        <v>13</v>
      </c>
    </row>
    <row r="8" spans="2:13" ht="50.25" customHeight="1" x14ac:dyDescent="0.3">
      <c r="B8" s="14" t="s">
        <v>14</v>
      </c>
      <c r="C8" s="178" t="s">
        <v>498</v>
      </c>
      <c r="D8" s="178"/>
    </row>
    <row r="9" spans="2:13" ht="21.75" x14ac:dyDescent="0.45">
      <c r="B9" s="14" t="s">
        <v>1</v>
      </c>
      <c r="C9" s="68" t="s">
        <v>46</v>
      </c>
      <c r="D9" s="17"/>
      <c r="I9" s="150" t="s">
        <v>462</v>
      </c>
      <c r="J9" s="151"/>
      <c r="K9" s="151"/>
      <c r="L9" s="151"/>
      <c r="M9" s="151"/>
    </row>
    <row r="10" spans="2:13" x14ac:dyDescent="0.3">
      <c r="B10" s="14" t="s">
        <v>15</v>
      </c>
      <c r="C10" s="6" t="s">
        <v>345</v>
      </c>
      <c r="I10" s="151"/>
      <c r="J10" s="151"/>
      <c r="K10" s="151"/>
      <c r="L10" s="151"/>
      <c r="M10" s="151"/>
    </row>
    <row r="11" spans="2:13" x14ac:dyDescent="0.3">
      <c r="B11" s="14" t="s">
        <v>16</v>
      </c>
      <c r="C11" s="6" t="str">
        <f>+F_Inputs!A51&amp;"-"&amp;F_Inputs!B51</f>
        <v>TMS-WN604001</v>
      </c>
      <c r="D11" s="17"/>
      <c r="I11" s="151"/>
      <c r="J11" s="151"/>
      <c r="K11" s="151"/>
      <c r="L11" s="151"/>
      <c r="M11" s="151"/>
    </row>
    <row r="12" spans="2:13" x14ac:dyDescent="0.3">
      <c r="B12" s="14" t="s">
        <v>17</v>
      </c>
      <c r="C12" s="134"/>
      <c r="H12" s="66"/>
      <c r="I12" s="152" t="s">
        <v>17</v>
      </c>
      <c r="J12" s="157">
        <v>180.30031700000001</v>
      </c>
      <c r="K12" s="154"/>
      <c r="L12" s="154"/>
      <c r="M12" s="154"/>
    </row>
    <row r="13" spans="2:13" x14ac:dyDescent="0.3">
      <c r="H13" s="66"/>
      <c r="I13" s="154"/>
      <c r="J13" s="154"/>
      <c r="K13" s="154"/>
      <c r="L13" s="154"/>
      <c r="M13" s="154"/>
    </row>
    <row r="14" spans="2:13" x14ac:dyDescent="0.3">
      <c r="B14" s="13" t="s">
        <v>366</v>
      </c>
      <c r="H14" s="66"/>
      <c r="I14" s="155" t="s">
        <v>366</v>
      </c>
      <c r="J14" s="154"/>
      <c r="K14" s="154"/>
      <c r="L14" s="154"/>
      <c r="M14" s="154"/>
    </row>
    <row r="15" spans="2:13" ht="45" x14ac:dyDescent="0.3">
      <c r="B15" s="6" t="s">
        <v>33</v>
      </c>
      <c r="C15" s="14"/>
      <c r="D15" s="15" t="s">
        <v>495</v>
      </c>
      <c r="H15" s="66"/>
      <c r="I15" s="153" t="s">
        <v>33</v>
      </c>
      <c r="J15" s="152" t="s">
        <v>322</v>
      </c>
      <c r="K15" s="156" t="s">
        <v>406</v>
      </c>
      <c r="L15" s="154"/>
      <c r="M15" s="154"/>
    </row>
    <row r="16" spans="2:13" x14ac:dyDescent="0.3">
      <c r="B16" s="6" t="s">
        <v>365</v>
      </c>
      <c r="C16" s="5"/>
      <c r="H16" s="136"/>
      <c r="I16" s="153" t="s">
        <v>365</v>
      </c>
      <c r="J16" s="157">
        <v>0</v>
      </c>
      <c r="K16" s="154"/>
      <c r="L16" s="154"/>
      <c r="M16" s="153"/>
    </row>
    <row r="17" spans="2:13" x14ac:dyDescent="0.3">
      <c r="B17" s="32" t="s">
        <v>436</v>
      </c>
      <c r="C17" s="5"/>
      <c r="H17" s="136"/>
      <c r="I17" s="153" t="s">
        <v>436</v>
      </c>
      <c r="J17" s="158"/>
      <c r="K17" s="154"/>
      <c r="L17" s="154"/>
      <c r="M17" s="154"/>
    </row>
    <row r="18" spans="2:13" x14ac:dyDescent="0.3">
      <c r="B18" s="32" t="s">
        <v>437</v>
      </c>
      <c r="C18" s="5"/>
      <c r="H18" s="136"/>
      <c r="I18" s="153" t="s">
        <v>437</v>
      </c>
      <c r="J18" s="158"/>
      <c r="K18" s="154"/>
      <c r="L18" s="154"/>
      <c r="M18" s="154"/>
    </row>
    <row r="19" spans="2:13" x14ac:dyDescent="0.3">
      <c r="B19" s="32" t="s">
        <v>438</v>
      </c>
      <c r="C19" s="5"/>
      <c r="H19" s="136"/>
      <c r="I19" s="153" t="s">
        <v>438</v>
      </c>
      <c r="J19" s="158"/>
      <c r="K19" s="154"/>
      <c r="L19" s="154"/>
      <c r="M19" s="154"/>
    </row>
    <row r="20" spans="2:13" x14ac:dyDescent="0.3">
      <c r="B20" s="32" t="s">
        <v>439</v>
      </c>
      <c r="C20" s="5"/>
      <c r="H20" s="136"/>
      <c r="I20" s="153" t="s">
        <v>439</v>
      </c>
      <c r="J20" s="153"/>
      <c r="K20" s="154"/>
      <c r="L20" s="154"/>
      <c r="M20" s="154"/>
    </row>
    <row r="21" spans="2:13" x14ac:dyDescent="0.3">
      <c r="B21" s="137" t="s">
        <v>435</v>
      </c>
      <c r="C21" s="80" t="b">
        <f>SUM(C17:C20)=C16</f>
        <v>1</v>
      </c>
      <c r="H21" s="66"/>
      <c r="I21" s="159" t="s">
        <v>435</v>
      </c>
      <c r="J21" s="160" t="b">
        <v>1</v>
      </c>
      <c r="K21" s="154"/>
      <c r="L21" s="154"/>
      <c r="M21" s="154"/>
    </row>
    <row r="22" spans="2:13" x14ac:dyDescent="0.3">
      <c r="I22" s="154"/>
      <c r="J22" s="154"/>
      <c r="K22" s="154"/>
      <c r="L22" s="154"/>
      <c r="M22" s="154"/>
    </row>
    <row r="23" spans="2:13" x14ac:dyDescent="0.3">
      <c r="B23" s="13" t="s">
        <v>19</v>
      </c>
      <c r="I23" s="155" t="s">
        <v>19</v>
      </c>
      <c r="J23" s="154"/>
      <c r="K23" s="154"/>
      <c r="L23" s="154"/>
      <c r="M23" s="154"/>
    </row>
    <row r="24" spans="2:13" x14ac:dyDescent="0.3">
      <c r="B24" s="6" t="s">
        <v>20</v>
      </c>
      <c r="C24" s="6"/>
      <c r="I24" s="153" t="s">
        <v>20</v>
      </c>
      <c r="J24" s="161">
        <v>0</v>
      </c>
      <c r="K24" s="154"/>
      <c r="L24" s="154"/>
      <c r="M24" s="154"/>
    </row>
    <row r="25" spans="2:13" x14ac:dyDescent="0.3">
      <c r="B25" s="6" t="s">
        <v>18</v>
      </c>
      <c r="C25" s="85"/>
      <c r="I25" s="153" t="s">
        <v>18</v>
      </c>
      <c r="J25" s="166">
        <v>5013.9524901724153</v>
      </c>
      <c r="K25" s="154"/>
      <c r="L25" s="154"/>
      <c r="M25" s="154"/>
    </row>
    <row r="26" spans="2:13" ht="30" x14ac:dyDescent="0.3">
      <c r="B26" s="26" t="s">
        <v>21</v>
      </c>
      <c r="C26" s="53"/>
      <c r="I26" s="162" t="s">
        <v>21</v>
      </c>
      <c r="J26" s="163">
        <v>3.5959717877941041E-2</v>
      </c>
      <c r="K26" s="154"/>
      <c r="L26" s="154"/>
      <c r="M26" s="154"/>
    </row>
    <row r="27" spans="2:13" ht="30" x14ac:dyDescent="0.3">
      <c r="B27" s="26" t="s">
        <v>22</v>
      </c>
      <c r="C27" s="6"/>
      <c r="I27" s="162" t="s">
        <v>22</v>
      </c>
      <c r="J27" s="153" t="s">
        <v>326</v>
      </c>
      <c r="K27" s="154"/>
      <c r="L27" s="154"/>
      <c r="M27" s="154"/>
    </row>
    <row r="28" spans="2:13" x14ac:dyDescent="0.3">
      <c r="I28" s="154"/>
      <c r="J28" s="154"/>
      <c r="K28" s="154"/>
      <c r="L28" s="154"/>
      <c r="M28" s="154"/>
    </row>
    <row r="29" spans="2:13" x14ac:dyDescent="0.3">
      <c r="B29" s="13" t="s">
        <v>23</v>
      </c>
      <c r="F29" s="13" t="s">
        <v>24</v>
      </c>
      <c r="I29" s="164" t="s">
        <v>23</v>
      </c>
      <c r="J29" s="165"/>
      <c r="K29" s="165"/>
      <c r="L29" s="165"/>
      <c r="M29" s="164" t="s">
        <v>24</v>
      </c>
    </row>
    <row r="30" spans="2:13" ht="325.5" customHeight="1" x14ac:dyDescent="0.3">
      <c r="B30" s="14" t="s">
        <v>25</v>
      </c>
      <c r="C30" s="14"/>
      <c r="D30" s="15"/>
      <c r="F30" s="15"/>
      <c r="I30" s="156" t="s">
        <v>25</v>
      </c>
      <c r="J30" s="156" t="s">
        <v>320</v>
      </c>
      <c r="K30" s="156" t="s">
        <v>425</v>
      </c>
      <c r="L30" s="165"/>
      <c r="M30" s="156" t="s">
        <v>364</v>
      </c>
    </row>
    <row r="31" spans="2:13" ht="30" x14ac:dyDescent="0.3">
      <c r="B31" s="14" t="s">
        <v>26</v>
      </c>
      <c r="C31" s="14"/>
      <c r="D31" s="15"/>
      <c r="F31" s="15"/>
      <c r="I31" s="156" t="s">
        <v>26</v>
      </c>
      <c r="J31" s="156" t="s">
        <v>321</v>
      </c>
      <c r="K31" s="156" t="s">
        <v>363</v>
      </c>
      <c r="L31" s="165"/>
      <c r="M31" s="156"/>
    </row>
    <row r="32" spans="2:13" x14ac:dyDescent="0.3">
      <c r="B32" s="14" t="s">
        <v>27</v>
      </c>
      <c r="C32" s="14"/>
      <c r="D32" s="15"/>
      <c r="F32" s="15"/>
      <c r="I32" s="156" t="s">
        <v>27</v>
      </c>
      <c r="J32" s="156" t="s">
        <v>328</v>
      </c>
      <c r="K32" s="156"/>
      <c r="L32" s="165"/>
      <c r="M32" s="156"/>
    </row>
    <row r="33" spans="2:14" ht="409.5" x14ac:dyDescent="0.3">
      <c r="B33" s="14" t="s">
        <v>28</v>
      </c>
      <c r="C33" s="14"/>
      <c r="D33" s="129"/>
      <c r="F33" s="15"/>
      <c r="I33" s="156" t="s">
        <v>28</v>
      </c>
      <c r="J33" s="156" t="s">
        <v>321</v>
      </c>
      <c r="K33" s="156" t="s">
        <v>407</v>
      </c>
      <c r="L33" s="165"/>
      <c r="M33" s="156" t="s">
        <v>364</v>
      </c>
    </row>
    <row r="34" spans="2:14" ht="105" x14ac:dyDescent="0.3">
      <c r="B34" s="14" t="s">
        <v>29</v>
      </c>
      <c r="C34" s="48"/>
      <c r="D34" s="131"/>
      <c r="F34" s="15"/>
      <c r="I34" s="156" t="s">
        <v>29</v>
      </c>
      <c r="J34" s="156" t="s">
        <v>320</v>
      </c>
      <c r="K34" s="156" t="s">
        <v>408</v>
      </c>
      <c r="L34" s="165"/>
      <c r="M34" s="156" t="s">
        <v>364</v>
      </c>
    </row>
    <row r="35" spans="2:14" ht="105" x14ac:dyDescent="0.3">
      <c r="B35" s="14" t="s">
        <v>30</v>
      </c>
      <c r="C35" s="48"/>
      <c r="D35" s="132"/>
      <c r="F35" s="15"/>
      <c r="I35" s="156" t="s">
        <v>30</v>
      </c>
      <c r="J35" s="156" t="s">
        <v>320</v>
      </c>
      <c r="K35" s="156" t="s">
        <v>465</v>
      </c>
      <c r="L35" s="165"/>
      <c r="M35" s="156" t="s">
        <v>364</v>
      </c>
    </row>
    <row r="36" spans="2:14" x14ac:dyDescent="0.3">
      <c r="B36" s="14" t="s">
        <v>31</v>
      </c>
      <c r="C36" s="14"/>
      <c r="D36" s="130"/>
      <c r="F36" s="15"/>
      <c r="I36" s="156" t="s">
        <v>31</v>
      </c>
      <c r="J36" s="156" t="s">
        <v>328</v>
      </c>
      <c r="K36" s="156"/>
      <c r="L36" s="165"/>
      <c r="M36" s="156"/>
    </row>
    <row r="37" spans="2:14" x14ac:dyDescent="0.3">
      <c r="B37" s="14" t="s">
        <v>32</v>
      </c>
      <c r="C37" s="14"/>
      <c r="D37" s="15"/>
      <c r="F37" s="15"/>
      <c r="I37" s="156" t="s">
        <v>32</v>
      </c>
      <c r="J37" s="156" t="s">
        <v>328</v>
      </c>
      <c r="K37" s="156"/>
      <c r="L37" s="165"/>
      <c r="M37" s="156"/>
    </row>
    <row r="38" spans="2:14" x14ac:dyDescent="0.3">
      <c r="B38" s="13"/>
      <c r="C38" s="77"/>
    </row>
    <row r="39" spans="2:14" x14ac:dyDescent="0.3">
      <c r="B39" s="13"/>
      <c r="C39" s="77"/>
    </row>
    <row r="44" spans="2:14" x14ac:dyDescent="0.3">
      <c r="N44" s="4"/>
    </row>
  </sheetData>
  <mergeCells count="1">
    <mergeCell ref="C8:D8"/>
  </mergeCells>
  <conditionalFormatting sqref="C21">
    <cfRule type="containsText" dxfId="25" priority="3" operator="containsText" text="True">
      <formula>NOT(ISERROR(SEARCH("True",C21)))</formula>
    </cfRule>
    <cfRule type="containsText" dxfId="24" priority="4" operator="containsText" text="False">
      <formula>NOT(ISERROR(SEARCH("False",C21)))</formula>
    </cfRule>
  </conditionalFormatting>
  <conditionalFormatting sqref="J21">
    <cfRule type="containsText" dxfId="23" priority="1" operator="containsText" text="True">
      <formula>NOT(ISERROR(SEARCH("True",J21)))</formula>
    </cfRule>
    <cfRule type="containsText" dxfId="22" priority="2" operator="containsText" text="False">
      <formula>NOT(ISERROR(SEARCH("False",J21)))</formula>
    </cfRule>
  </conditionalFormatting>
  <dataValidations count="6">
    <dataValidation type="list" allowBlank="1" showInputMessage="1" showErrorMessage="1" sqref="C27">
      <formula1>"Yes,No"</formula1>
    </dataValidation>
    <dataValidation type="list" allowBlank="1" showInputMessage="1" showErrorMessage="1" sqref="C15">
      <formula1>"Accept, Partial accept, Reject"</formula1>
    </dataValidation>
    <dataValidation type="list" allowBlank="1" showInputMessage="1" showErrorMessage="1" sqref="C9">
      <formula1>"ANH,NES,NWT,SRN,SVE,SWB,TMS,WSH,WSX,YKY,AFW,BRL,HDD,PRT,SES,SEW,SSC"</formula1>
    </dataValidation>
    <dataValidation type="list" allowBlank="1" showInputMessage="1" showErrorMessage="1" sqref="C10">
      <formula1>#REF!</formula1>
    </dataValidation>
    <dataValidation type="list" allowBlank="1" showInputMessage="1" showErrorMessage="1" sqref="C30:C37">
      <formula1>"Pass, Partial pass, Fail, Not assessed, N/A"</formula1>
    </dataValidation>
    <dataValidation type="list" allowBlank="1" showInputMessage="1" showErrorMessage="1" sqref="B18:B20">
      <formula1>#REF!</formula1>
    </dataValidation>
  </dataValidations>
  <pageMargins left="0.7" right="0.7" top="0.75" bottom="0.75" header="0.3" footer="0.3"/>
  <pageSetup paperSize="8" scale="77" fitToHeight="0" orientation="portrait" r:id="rId1"/>
  <colBreaks count="1" manualBreakCount="1">
    <brk id="4" max="76"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N45"/>
  <sheetViews>
    <sheetView showGridLines="0" zoomScaleNormal="100" workbookViewId="0">
      <pane ySplit="1" topLeftCell="A2" activePane="bottomLeft" state="frozen"/>
      <selection activeCell="C27" sqref="C27"/>
      <selection pane="bottomLeft"/>
    </sheetView>
  </sheetViews>
  <sheetFormatPr defaultColWidth="8.85546875" defaultRowHeight="15" x14ac:dyDescent="0.25"/>
  <cols>
    <col min="1" max="1" width="2" style="25" customWidth="1"/>
    <col min="2" max="2" width="38.5703125" style="25" customWidth="1"/>
    <col min="3" max="3" width="16.5703125" style="25" customWidth="1"/>
    <col min="4" max="4" width="106.85546875" style="25" customWidth="1"/>
    <col min="5" max="5" width="5.5703125" style="25" customWidth="1"/>
    <col min="6" max="6" width="26.5703125" style="25" customWidth="1"/>
    <col min="7" max="8" width="8.5703125" style="25" customWidth="1"/>
    <col min="9" max="9" width="30.42578125" style="25" customWidth="1"/>
    <col min="10" max="10" width="10.85546875" style="25" customWidth="1"/>
    <col min="11" max="11" width="65.140625" style="25" customWidth="1"/>
    <col min="12" max="12" width="8.5703125" style="25" customWidth="1"/>
    <col min="13" max="13" width="11.85546875" style="25" customWidth="1"/>
    <col min="14" max="14" width="8.5703125" style="25" customWidth="1"/>
    <col min="15" max="16384" width="8.85546875" style="25"/>
  </cols>
  <sheetData>
    <row r="1" spans="2:13" s="40" customFormat="1" ht="21.75" x14ac:dyDescent="0.25">
      <c r="B1" s="37" t="s">
        <v>369</v>
      </c>
      <c r="C1" s="37"/>
      <c r="D1" s="37"/>
      <c r="E1" s="37"/>
      <c r="F1" s="37"/>
      <c r="G1" s="25"/>
      <c r="H1" s="38"/>
      <c r="I1" s="39"/>
    </row>
    <row r="2" spans="2:13" s="40" customFormat="1" ht="21.75" x14ac:dyDescent="0.25">
      <c r="B2" s="41" t="s">
        <v>9</v>
      </c>
      <c r="C2" s="42"/>
      <c r="D2" s="42"/>
      <c r="E2" s="25"/>
      <c r="F2" s="25"/>
      <c r="G2" s="25"/>
      <c r="H2" s="38"/>
      <c r="I2" s="39"/>
    </row>
    <row r="3" spans="2:13" x14ac:dyDescent="0.25">
      <c r="B3" s="43" t="s">
        <v>10</v>
      </c>
      <c r="C3" s="44" t="s">
        <v>470</v>
      </c>
    </row>
    <row r="4" spans="2:13" x14ac:dyDescent="0.25">
      <c r="B4" s="43" t="s">
        <v>11</v>
      </c>
      <c r="C4" s="45">
        <v>43588</v>
      </c>
    </row>
    <row r="5" spans="2:13" x14ac:dyDescent="0.25">
      <c r="B5" s="43" t="s">
        <v>12</v>
      </c>
      <c r="C5" s="45" t="s">
        <v>489</v>
      </c>
    </row>
    <row r="6" spans="2:13" x14ac:dyDescent="0.25">
      <c r="B6" s="46"/>
      <c r="C6" s="47"/>
      <c r="D6" s="47"/>
    </row>
    <row r="7" spans="2:13" x14ac:dyDescent="0.25">
      <c r="B7" s="41" t="s">
        <v>13</v>
      </c>
    </row>
    <row r="8" spans="2:13" ht="67.5" customHeight="1" x14ac:dyDescent="0.25">
      <c r="B8" s="48" t="s">
        <v>14</v>
      </c>
      <c r="C8" s="178" t="s">
        <v>501</v>
      </c>
      <c r="D8" s="178"/>
    </row>
    <row r="9" spans="2:13" ht="21.75" x14ac:dyDescent="0.45">
      <c r="B9" s="14" t="s">
        <v>1</v>
      </c>
      <c r="C9" s="88" t="s">
        <v>46</v>
      </c>
      <c r="D9" s="34"/>
      <c r="I9" s="150" t="s">
        <v>462</v>
      </c>
      <c r="J9" s="151"/>
      <c r="K9" s="151"/>
      <c r="L9" s="151"/>
      <c r="M9" s="151"/>
    </row>
    <row r="10" spans="2:13" x14ac:dyDescent="0.3">
      <c r="B10" s="14" t="s">
        <v>15</v>
      </c>
      <c r="C10" s="14" t="s">
        <v>7</v>
      </c>
      <c r="I10" s="151"/>
      <c r="J10" s="151"/>
      <c r="K10" s="151"/>
      <c r="L10" s="151"/>
      <c r="M10" s="151"/>
    </row>
    <row r="11" spans="2:13" x14ac:dyDescent="0.3">
      <c r="B11" s="14" t="s">
        <v>16</v>
      </c>
      <c r="C11" s="14" t="s">
        <v>348</v>
      </c>
      <c r="D11" s="34"/>
      <c r="I11" s="151"/>
      <c r="J11" s="151"/>
      <c r="K11" s="151"/>
      <c r="L11" s="151"/>
      <c r="M11" s="151"/>
    </row>
    <row r="12" spans="2:13" x14ac:dyDescent="0.3">
      <c r="B12" s="14" t="s">
        <v>17</v>
      </c>
      <c r="C12" s="109">
        <f>SUM(F_Inputs!Q105:U105)</f>
        <v>38.732080264499999</v>
      </c>
      <c r="I12" s="152" t="s">
        <v>17</v>
      </c>
      <c r="J12" s="168">
        <v>107.593695924</v>
      </c>
      <c r="K12" s="154"/>
      <c r="L12" s="154"/>
      <c r="M12" s="154"/>
    </row>
    <row r="13" spans="2:13" x14ac:dyDescent="0.3">
      <c r="I13" s="154"/>
      <c r="J13" s="154"/>
      <c r="K13" s="154"/>
      <c r="L13" s="154"/>
      <c r="M13" s="154"/>
    </row>
    <row r="14" spans="2:13" x14ac:dyDescent="0.3">
      <c r="B14" s="41" t="s">
        <v>366</v>
      </c>
      <c r="I14" s="155" t="s">
        <v>366</v>
      </c>
      <c r="J14" s="154"/>
      <c r="K14" s="154"/>
      <c r="L14" s="154"/>
      <c r="M14" s="154"/>
    </row>
    <row r="15" spans="2:13" ht="45" x14ac:dyDescent="0.3">
      <c r="B15" s="14" t="s">
        <v>33</v>
      </c>
      <c r="C15" s="14" t="s">
        <v>322</v>
      </c>
      <c r="D15" s="15" t="s">
        <v>502</v>
      </c>
      <c r="I15" s="153" t="s">
        <v>33</v>
      </c>
      <c r="J15" s="152" t="s">
        <v>322</v>
      </c>
      <c r="K15" s="156" t="s">
        <v>370</v>
      </c>
      <c r="L15" s="154"/>
      <c r="M15" s="154"/>
    </row>
    <row r="16" spans="2:13" x14ac:dyDescent="0.3">
      <c r="B16" s="6" t="s">
        <v>365</v>
      </c>
      <c r="C16" s="87">
        <v>0</v>
      </c>
      <c r="F16" s="35"/>
      <c r="I16" s="153" t="s">
        <v>365</v>
      </c>
      <c r="J16" s="157">
        <v>0</v>
      </c>
      <c r="K16" s="154"/>
      <c r="L16" s="154"/>
      <c r="M16" s="154"/>
    </row>
    <row r="17" spans="2:13" x14ac:dyDescent="0.3">
      <c r="B17" s="32" t="s">
        <v>436</v>
      </c>
      <c r="C17" s="67"/>
      <c r="F17" s="35"/>
      <c r="I17" s="153" t="s">
        <v>436</v>
      </c>
      <c r="J17" s="158"/>
      <c r="K17" s="154"/>
      <c r="L17" s="154"/>
      <c r="M17" s="154"/>
    </row>
    <row r="18" spans="2:13" x14ac:dyDescent="0.3">
      <c r="B18" s="32" t="s">
        <v>434</v>
      </c>
      <c r="C18" s="67"/>
      <c r="F18" s="35"/>
      <c r="I18" s="153" t="s">
        <v>437</v>
      </c>
      <c r="J18" s="158"/>
      <c r="K18" s="154"/>
      <c r="L18" s="154"/>
      <c r="M18" s="154"/>
    </row>
    <row r="19" spans="2:13" x14ac:dyDescent="0.3">
      <c r="B19" s="32"/>
      <c r="C19" s="67"/>
      <c r="F19" s="35"/>
      <c r="I19" s="153" t="s">
        <v>438</v>
      </c>
      <c r="J19" s="158"/>
      <c r="K19" s="154"/>
      <c r="L19" s="154"/>
      <c r="M19" s="154"/>
    </row>
    <row r="20" spans="2:13" x14ac:dyDescent="0.3">
      <c r="B20" s="32"/>
      <c r="C20" s="32"/>
      <c r="F20" s="35"/>
      <c r="I20" s="153" t="s">
        <v>439</v>
      </c>
      <c r="J20" s="153"/>
      <c r="K20" s="154"/>
      <c r="L20" s="154"/>
      <c r="M20" s="154"/>
    </row>
    <row r="21" spans="2:13" x14ac:dyDescent="0.3">
      <c r="B21" s="137" t="s">
        <v>435</v>
      </c>
      <c r="C21" s="80" t="b">
        <f>SUM(C17:C20)=C16</f>
        <v>1</v>
      </c>
      <c r="I21" s="159" t="s">
        <v>435</v>
      </c>
      <c r="J21" s="160" t="b">
        <v>1</v>
      </c>
      <c r="K21" s="154"/>
      <c r="L21" s="154"/>
      <c r="M21" s="154"/>
    </row>
    <row r="22" spans="2:13" x14ac:dyDescent="0.3">
      <c r="B22" s="41"/>
      <c r="I22" s="154"/>
      <c r="J22" s="154"/>
      <c r="K22" s="154"/>
      <c r="L22" s="154"/>
      <c r="M22" s="154"/>
    </row>
    <row r="23" spans="2:13" x14ac:dyDescent="0.3">
      <c r="B23" s="41" t="s">
        <v>19</v>
      </c>
      <c r="I23" s="155" t="s">
        <v>19</v>
      </c>
      <c r="J23" s="154"/>
      <c r="K23" s="154"/>
      <c r="L23" s="154"/>
      <c r="M23" s="154"/>
    </row>
    <row r="24" spans="2:13" x14ac:dyDescent="0.3">
      <c r="B24" s="14" t="s">
        <v>20</v>
      </c>
      <c r="C24" s="51">
        <v>0</v>
      </c>
      <c r="I24" s="153" t="s">
        <v>20</v>
      </c>
      <c r="J24" s="161"/>
      <c r="K24" s="154"/>
      <c r="L24" s="154"/>
      <c r="M24" s="154"/>
    </row>
    <row r="25" spans="2:13" x14ac:dyDescent="0.3">
      <c r="B25" s="14" t="s">
        <v>18</v>
      </c>
      <c r="C25" s="109">
        <f>SUM(F_Inputs!Q211:U211,F_Inputs!Q206:U207)</f>
        <v>658.3501124178988</v>
      </c>
      <c r="I25" s="153" t="s">
        <v>18</v>
      </c>
      <c r="J25" s="157">
        <v>676.22558524016199</v>
      </c>
      <c r="K25" s="154"/>
      <c r="L25" s="154"/>
      <c r="M25" s="154"/>
    </row>
    <row r="26" spans="2:13" ht="30" x14ac:dyDescent="0.3">
      <c r="B26" s="15" t="s">
        <v>21</v>
      </c>
      <c r="C26" s="167">
        <f>(C12-C24)/C25</f>
        <v>5.8832040177300308E-2</v>
      </c>
      <c r="I26" s="162" t="s">
        <v>21</v>
      </c>
      <c r="J26" s="163">
        <v>0.15910917639383318</v>
      </c>
      <c r="K26" s="154"/>
      <c r="L26" s="154"/>
      <c r="M26" s="154"/>
    </row>
    <row r="27" spans="2:13" ht="30" x14ac:dyDescent="0.3">
      <c r="B27" s="15" t="s">
        <v>22</v>
      </c>
      <c r="C27" s="14" t="s">
        <v>375</v>
      </c>
      <c r="I27" s="162" t="s">
        <v>22</v>
      </c>
      <c r="J27" s="153" t="s">
        <v>326</v>
      </c>
      <c r="K27" s="154"/>
      <c r="L27" s="154"/>
      <c r="M27" s="154"/>
    </row>
    <row r="28" spans="2:13" x14ac:dyDescent="0.3">
      <c r="I28" s="154"/>
      <c r="J28" s="154"/>
      <c r="K28" s="154"/>
      <c r="L28" s="154"/>
      <c r="M28" s="154"/>
    </row>
    <row r="29" spans="2:13" x14ac:dyDescent="0.3">
      <c r="B29" s="41" t="s">
        <v>23</v>
      </c>
      <c r="F29" s="41" t="s">
        <v>24</v>
      </c>
      <c r="I29" s="164" t="s">
        <v>23</v>
      </c>
      <c r="J29" s="165"/>
      <c r="K29" s="165"/>
      <c r="L29" s="165"/>
      <c r="M29" s="164" t="s">
        <v>24</v>
      </c>
    </row>
    <row r="30" spans="2:13" ht="316.5" customHeight="1" x14ac:dyDescent="0.3">
      <c r="B30" s="14" t="s">
        <v>25</v>
      </c>
      <c r="C30" s="14" t="s">
        <v>324</v>
      </c>
      <c r="D30" s="15" t="s">
        <v>503</v>
      </c>
      <c r="F30" s="15"/>
      <c r="I30" s="156" t="s">
        <v>25</v>
      </c>
      <c r="J30" s="156" t="s">
        <v>320</v>
      </c>
      <c r="K30" s="156" t="s">
        <v>415</v>
      </c>
      <c r="L30" s="165"/>
      <c r="M30" s="156" t="s">
        <v>329</v>
      </c>
    </row>
    <row r="31" spans="2:13" ht="160.5" customHeight="1" x14ac:dyDescent="0.3">
      <c r="B31" s="14" t="s">
        <v>26</v>
      </c>
      <c r="C31" s="14" t="s">
        <v>321</v>
      </c>
      <c r="D31" s="15" t="s">
        <v>504</v>
      </c>
      <c r="F31" s="15"/>
      <c r="I31" s="156" t="s">
        <v>26</v>
      </c>
      <c r="J31" s="156" t="s">
        <v>321</v>
      </c>
      <c r="K31" s="156" t="s">
        <v>517</v>
      </c>
      <c r="L31" s="165"/>
      <c r="M31" s="156" t="s">
        <v>518</v>
      </c>
    </row>
    <row r="32" spans="2:13" ht="163.5" customHeight="1" x14ac:dyDescent="0.3">
      <c r="B32" s="14" t="s">
        <v>27</v>
      </c>
      <c r="C32" s="14" t="s">
        <v>324</v>
      </c>
      <c r="D32" s="15" t="s">
        <v>505</v>
      </c>
      <c r="F32" s="14"/>
      <c r="I32" s="156" t="s">
        <v>27</v>
      </c>
      <c r="J32" s="156" t="s">
        <v>320</v>
      </c>
      <c r="K32" s="156" t="s">
        <v>466</v>
      </c>
      <c r="L32" s="165"/>
      <c r="M32" s="156" t="s">
        <v>332</v>
      </c>
    </row>
    <row r="33" spans="2:14" ht="375.75" customHeight="1" x14ac:dyDescent="0.3">
      <c r="B33" s="14" t="s">
        <v>28</v>
      </c>
      <c r="C33" s="14" t="s">
        <v>328</v>
      </c>
      <c r="D33" s="15" t="s">
        <v>506</v>
      </c>
      <c r="F33" s="14"/>
      <c r="I33" s="156" t="s">
        <v>28</v>
      </c>
      <c r="J33" s="156" t="s">
        <v>321</v>
      </c>
      <c r="K33" s="156" t="s">
        <v>521</v>
      </c>
      <c r="L33" s="165"/>
      <c r="M33" s="156" t="s">
        <v>331</v>
      </c>
    </row>
    <row r="34" spans="2:14" ht="169.5" customHeight="1" x14ac:dyDescent="0.3">
      <c r="B34" s="14" t="s">
        <v>29</v>
      </c>
      <c r="C34" s="14" t="s">
        <v>321</v>
      </c>
      <c r="D34" s="15" t="s">
        <v>507</v>
      </c>
      <c r="F34" s="14"/>
      <c r="I34" s="156" t="s">
        <v>29</v>
      </c>
      <c r="J34" s="156" t="s">
        <v>320</v>
      </c>
      <c r="K34" s="156" t="s">
        <v>519</v>
      </c>
      <c r="L34" s="165"/>
      <c r="M34" s="156" t="s">
        <v>334</v>
      </c>
    </row>
    <row r="35" spans="2:14" ht="120" x14ac:dyDescent="0.3">
      <c r="B35" s="14" t="s">
        <v>30</v>
      </c>
      <c r="C35" s="14" t="s">
        <v>328</v>
      </c>
      <c r="D35" s="15" t="s">
        <v>508</v>
      </c>
      <c r="F35" s="14"/>
      <c r="I35" s="156" t="s">
        <v>30</v>
      </c>
      <c r="J35" s="156" t="s">
        <v>320</v>
      </c>
      <c r="K35" s="156" t="s">
        <v>404</v>
      </c>
      <c r="L35" s="165"/>
      <c r="M35" s="156" t="s">
        <v>333</v>
      </c>
    </row>
    <row r="36" spans="2:14" x14ac:dyDescent="0.3">
      <c r="B36" s="14" t="s">
        <v>31</v>
      </c>
      <c r="C36" s="14" t="s">
        <v>328</v>
      </c>
      <c r="D36" s="15"/>
      <c r="F36" s="14"/>
      <c r="I36" s="156" t="s">
        <v>31</v>
      </c>
      <c r="J36" s="156" t="s">
        <v>328</v>
      </c>
      <c r="K36" s="156"/>
      <c r="L36" s="165"/>
      <c r="M36" s="156"/>
    </row>
    <row r="37" spans="2:14" ht="90" x14ac:dyDescent="0.3">
      <c r="B37" s="14" t="s">
        <v>32</v>
      </c>
      <c r="C37" s="14" t="s">
        <v>328</v>
      </c>
      <c r="D37" s="15"/>
      <c r="F37" s="14"/>
      <c r="I37" s="156" t="s">
        <v>32</v>
      </c>
      <c r="J37" s="156" t="s">
        <v>320</v>
      </c>
      <c r="K37" s="156" t="s">
        <v>520</v>
      </c>
      <c r="L37" s="165"/>
      <c r="M37" s="156" t="s">
        <v>330</v>
      </c>
    </row>
    <row r="38" spans="2:14" x14ac:dyDescent="0.25">
      <c r="B38" s="28"/>
      <c r="C38" s="28"/>
      <c r="D38" s="28"/>
      <c r="F38" s="27"/>
    </row>
    <row r="39" spans="2:14" x14ac:dyDescent="0.3">
      <c r="B39" s="13"/>
      <c r="C39" s="77"/>
    </row>
    <row r="40" spans="2:14" x14ac:dyDescent="0.3">
      <c r="B40" s="13"/>
      <c r="C40" s="77"/>
    </row>
    <row r="45" spans="2:14" x14ac:dyDescent="0.25">
      <c r="N45" s="38"/>
    </row>
  </sheetData>
  <mergeCells count="1">
    <mergeCell ref="C8:D8"/>
  </mergeCells>
  <conditionalFormatting sqref="C21">
    <cfRule type="containsText" dxfId="21" priority="3" operator="containsText" text="True">
      <formula>NOT(ISERROR(SEARCH("True",C21)))</formula>
    </cfRule>
    <cfRule type="containsText" dxfId="20" priority="4" operator="containsText" text="False">
      <formula>NOT(ISERROR(SEARCH("False",C21)))</formula>
    </cfRule>
  </conditionalFormatting>
  <conditionalFormatting sqref="J21">
    <cfRule type="containsText" dxfId="19" priority="1" operator="containsText" text="True">
      <formula>NOT(ISERROR(SEARCH("True",J21)))</formula>
    </cfRule>
    <cfRule type="containsText" dxfId="18" priority="2" operator="containsText" text="False">
      <formula>NOT(ISERROR(SEARCH("False",J21)))</formula>
    </cfRule>
  </conditionalFormatting>
  <dataValidations count="6">
    <dataValidation type="list" allowBlank="1" showInputMessage="1" showErrorMessage="1" sqref="C27">
      <formula1>"Yes,No"</formula1>
    </dataValidation>
    <dataValidation type="list" allowBlank="1" showInputMessage="1" showErrorMessage="1" sqref="C15">
      <formula1>"Accept, Partial accept, Reject"</formula1>
    </dataValidation>
    <dataValidation type="list" allowBlank="1" showInputMessage="1" showErrorMessage="1" sqref="C9">
      <formula1>"ANH,NES,NWT,SRN,SVE,SWB,TMS,WSH,WSX,YKY,AFW,BRL,HDD,PRT,SES,SEW,SSC"</formula1>
    </dataValidation>
    <dataValidation type="list" allowBlank="1" showInputMessage="1" showErrorMessage="1" sqref="C10">
      <formula1>#REF!</formula1>
    </dataValidation>
    <dataValidation type="list" allowBlank="1" showInputMessage="1" showErrorMessage="1" sqref="C30:C38">
      <formula1>"Pass, Partial pass, Fail, Not assessed, N/A"</formula1>
    </dataValidation>
    <dataValidation type="list" allowBlank="1" showInputMessage="1" showErrorMessage="1" sqref="B18:B20">
      <formula1>#REF!</formula1>
    </dataValidation>
  </dataValidations>
  <pageMargins left="0.7" right="0.7" top="0.75" bottom="0.75" header="0.3" footer="0.3"/>
  <pageSetup paperSize="9" orientation="portrait" r:id="rId1"/>
  <ignoredErrors>
    <ignoredError sqref="C12 C25" formulaRange="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N45"/>
  <sheetViews>
    <sheetView showGridLines="0" zoomScaleNormal="100" workbookViewId="0">
      <pane ySplit="1" topLeftCell="A2" activePane="bottomLeft" state="frozen"/>
      <selection activeCell="C27" sqref="C27"/>
      <selection pane="bottomLeft"/>
    </sheetView>
  </sheetViews>
  <sheetFormatPr defaultColWidth="8.85546875" defaultRowHeight="15" x14ac:dyDescent="0.3"/>
  <cols>
    <col min="1" max="1" width="2" style="1" customWidth="1"/>
    <col min="2" max="2" width="30.85546875" style="1" customWidth="1"/>
    <col min="3" max="3" width="16.5703125" style="1" customWidth="1"/>
    <col min="4" max="4" width="137" style="1" customWidth="1"/>
    <col min="5" max="5" width="8.5703125" style="1" customWidth="1"/>
    <col min="6" max="6" width="26.5703125" style="1" customWidth="1"/>
    <col min="7" max="8" width="8.5703125" style="1" customWidth="1"/>
    <col min="9" max="9" width="26.42578125" style="1" customWidth="1"/>
    <col min="10" max="10" width="15.140625" style="1" customWidth="1"/>
    <col min="11" max="11" width="60.42578125" style="1" customWidth="1"/>
    <col min="12" max="12" width="8.5703125" style="1" customWidth="1"/>
    <col min="13" max="13" width="11.5703125" style="1" customWidth="1"/>
    <col min="14" max="14" width="8.5703125" style="1" customWidth="1"/>
    <col min="15" max="16384" width="8.85546875" style="1"/>
  </cols>
  <sheetData>
    <row r="1" spans="2:13" s="3" customFormat="1" ht="21.75" x14ac:dyDescent="0.3">
      <c r="B1" s="12" t="s">
        <v>340</v>
      </c>
      <c r="C1" s="12"/>
      <c r="D1" s="12"/>
      <c r="E1" s="12"/>
      <c r="F1" s="12"/>
      <c r="G1" s="1"/>
      <c r="H1" s="4"/>
      <c r="I1" s="2"/>
    </row>
    <row r="2" spans="2:13" s="3" customFormat="1" ht="21.75" x14ac:dyDescent="0.3">
      <c r="B2" s="13" t="s">
        <v>9</v>
      </c>
      <c r="C2" s="21"/>
      <c r="D2" s="1"/>
      <c r="E2" s="1"/>
      <c r="F2" s="1"/>
      <c r="G2" s="1"/>
      <c r="H2" s="4"/>
      <c r="I2" s="2"/>
    </row>
    <row r="3" spans="2:13" x14ac:dyDescent="0.3">
      <c r="B3" s="20" t="s">
        <v>10</v>
      </c>
      <c r="C3" s="22"/>
    </row>
    <row r="4" spans="2:13" x14ac:dyDescent="0.3">
      <c r="B4" s="20" t="s">
        <v>11</v>
      </c>
      <c r="C4" s="29"/>
    </row>
    <row r="5" spans="2:13" x14ac:dyDescent="0.3">
      <c r="B5" s="20" t="s">
        <v>459</v>
      </c>
      <c r="C5" s="29"/>
    </row>
    <row r="6" spans="2:13" ht="15.75" x14ac:dyDescent="0.3">
      <c r="B6" s="18"/>
      <c r="C6" s="19"/>
      <c r="D6" s="19"/>
    </row>
    <row r="7" spans="2:13" x14ac:dyDescent="0.3">
      <c r="B7" s="13" t="s">
        <v>13</v>
      </c>
    </row>
    <row r="8" spans="2:13" ht="67.5" customHeight="1" x14ac:dyDescent="0.3">
      <c r="B8" s="14" t="s">
        <v>14</v>
      </c>
      <c r="C8" s="180" t="s">
        <v>496</v>
      </c>
      <c r="D8" s="181"/>
    </row>
    <row r="9" spans="2:13" ht="21.75" x14ac:dyDescent="0.45">
      <c r="B9" s="14" t="s">
        <v>1</v>
      </c>
      <c r="C9" s="68" t="s">
        <v>46</v>
      </c>
      <c r="D9" s="17"/>
      <c r="I9" s="150" t="s">
        <v>462</v>
      </c>
      <c r="J9" s="151"/>
      <c r="K9" s="151"/>
      <c r="L9" s="151"/>
      <c r="M9" s="151"/>
    </row>
    <row r="10" spans="2:13" x14ac:dyDescent="0.3">
      <c r="B10" s="14" t="s">
        <v>15</v>
      </c>
      <c r="C10" s="26" t="s">
        <v>345</v>
      </c>
      <c r="D10" s="30"/>
      <c r="I10" s="151"/>
      <c r="J10" s="151"/>
      <c r="K10" s="151"/>
      <c r="L10" s="151"/>
      <c r="M10" s="151"/>
    </row>
    <row r="11" spans="2:13" x14ac:dyDescent="0.3">
      <c r="B11" s="14" t="s">
        <v>16</v>
      </c>
      <c r="C11" s="6" t="s">
        <v>323</v>
      </c>
      <c r="D11" s="17"/>
      <c r="I11" s="151"/>
      <c r="J11" s="151"/>
      <c r="K11" s="151"/>
      <c r="L11" s="151"/>
      <c r="M11" s="151"/>
    </row>
    <row r="12" spans="2:13" x14ac:dyDescent="0.3">
      <c r="B12" s="14" t="s">
        <v>17</v>
      </c>
      <c r="C12" s="147"/>
      <c r="D12" s="33"/>
      <c r="I12" s="152" t="s">
        <v>17</v>
      </c>
      <c r="J12" s="153">
        <v>84.88</v>
      </c>
      <c r="K12" s="154"/>
      <c r="L12" s="154"/>
      <c r="M12" s="154"/>
    </row>
    <row r="13" spans="2:13" x14ac:dyDescent="0.3">
      <c r="C13" s="113"/>
      <c r="F13" s="3"/>
      <c r="I13" s="154"/>
      <c r="J13" s="154"/>
      <c r="K13" s="154"/>
      <c r="L13" s="154"/>
      <c r="M13" s="154"/>
    </row>
    <row r="14" spans="2:13" x14ac:dyDescent="0.3">
      <c r="B14" s="13" t="s">
        <v>366</v>
      </c>
      <c r="F14" s="3"/>
      <c r="I14" s="155" t="s">
        <v>366</v>
      </c>
      <c r="J14" s="154"/>
      <c r="K14" s="154"/>
      <c r="L14" s="154"/>
      <c r="M14" s="154"/>
    </row>
    <row r="15" spans="2:13" ht="120" x14ac:dyDescent="0.3">
      <c r="B15" s="14" t="s">
        <v>33</v>
      </c>
      <c r="C15" s="14"/>
      <c r="D15" s="61" t="s">
        <v>497</v>
      </c>
      <c r="F15" s="3"/>
      <c r="I15" s="153" t="s">
        <v>33</v>
      </c>
      <c r="J15" s="152" t="s">
        <v>322</v>
      </c>
      <c r="K15" s="156" t="s">
        <v>530</v>
      </c>
      <c r="L15" s="154"/>
      <c r="M15" s="154"/>
    </row>
    <row r="16" spans="2:13" x14ac:dyDescent="0.3">
      <c r="B16" s="6" t="s">
        <v>365</v>
      </c>
      <c r="C16" s="5"/>
      <c r="F16" s="3"/>
      <c r="I16" s="153" t="s">
        <v>365</v>
      </c>
      <c r="J16" s="157">
        <v>0</v>
      </c>
      <c r="K16" s="154"/>
      <c r="L16" s="154"/>
      <c r="M16" s="154"/>
    </row>
    <row r="17" spans="2:13" x14ac:dyDescent="0.3">
      <c r="B17" s="32" t="s">
        <v>436</v>
      </c>
      <c r="C17" s="67"/>
      <c r="F17" s="3"/>
      <c r="I17" s="153" t="s">
        <v>436</v>
      </c>
      <c r="J17" s="158"/>
      <c r="K17" s="154"/>
      <c r="L17" s="154"/>
      <c r="M17" s="154"/>
    </row>
    <row r="18" spans="2:13" x14ac:dyDescent="0.3">
      <c r="B18" s="32" t="s">
        <v>437</v>
      </c>
      <c r="C18" s="67"/>
      <c r="F18" s="3"/>
      <c r="I18" s="153" t="s">
        <v>437</v>
      </c>
      <c r="J18" s="158"/>
      <c r="K18" s="154"/>
      <c r="L18" s="154"/>
      <c r="M18" s="154"/>
    </row>
    <row r="19" spans="2:13" x14ac:dyDescent="0.3">
      <c r="B19" s="32" t="s">
        <v>438</v>
      </c>
      <c r="C19" s="67"/>
      <c r="F19" s="3"/>
      <c r="I19" s="153" t="s">
        <v>438</v>
      </c>
      <c r="J19" s="158"/>
      <c r="K19" s="154"/>
      <c r="L19" s="154"/>
      <c r="M19" s="154"/>
    </row>
    <row r="20" spans="2:13" x14ac:dyDescent="0.3">
      <c r="B20" s="32" t="s">
        <v>439</v>
      </c>
      <c r="C20" s="32"/>
      <c r="F20" s="3"/>
      <c r="I20" s="153" t="s">
        <v>439</v>
      </c>
      <c r="J20" s="153"/>
      <c r="K20" s="154"/>
      <c r="L20" s="154"/>
      <c r="M20" s="154"/>
    </row>
    <row r="21" spans="2:13" x14ac:dyDescent="0.3">
      <c r="B21" s="137" t="s">
        <v>435</v>
      </c>
      <c r="C21" s="80" t="b">
        <f>SUM(C17:C20)=C16</f>
        <v>1</v>
      </c>
      <c r="I21" s="159" t="s">
        <v>435</v>
      </c>
      <c r="J21" s="160" t="b">
        <v>1</v>
      </c>
      <c r="K21" s="154"/>
      <c r="L21" s="154"/>
      <c r="M21" s="154"/>
    </row>
    <row r="22" spans="2:13" x14ac:dyDescent="0.3">
      <c r="B22" s="13"/>
      <c r="C22" s="112"/>
      <c r="I22" s="154"/>
      <c r="J22" s="154"/>
      <c r="K22" s="154"/>
      <c r="L22" s="154"/>
      <c r="M22" s="154"/>
    </row>
    <row r="23" spans="2:13" x14ac:dyDescent="0.3">
      <c r="B23" s="13" t="s">
        <v>19</v>
      </c>
      <c r="I23" s="155" t="s">
        <v>19</v>
      </c>
      <c r="J23" s="154"/>
      <c r="K23" s="154"/>
      <c r="L23" s="154"/>
      <c r="M23" s="154"/>
    </row>
    <row r="24" spans="2:13" x14ac:dyDescent="0.3">
      <c r="B24" s="14" t="s">
        <v>20</v>
      </c>
      <c r="C24" s="148"/>
      <c r="D24" s="54"/>
      <c r="I24" s="153" t="s">
        <v>20</v>
      </c>
      <c r="J24" s="161">
        <v>13.595000000000001</v>
      </c>
      <c r="K24" s="154"/>
      <c r="L24" s="154"/>
      <c r="M24" s="154"/>
    </row>
    <row r="25" spans="2:13" x14ac:dyDescent="0.3">
      <c r="B25" s="6" t="s">
        <v>18</v>
      </c>
      <c r="C25" s="133"/>
      <c r="D25" s="54"/>
      <c r="I25" s="153" t="s">
        <v>18</v>
      </c>
      <c r="J25" s="157">
        <v>5013.9524901724153</v>
      </c>
      <c r="K25" s="154"/>
      <c r="L25" s="154"/>
      <c r="M25" s="154"/>
    </row>
    <row r="26" spans="2:13" ht="30" x14ac:dyDescent="0.3">
      <c r="B26" s="26" t="s">
        <v>21</v>
      </c>
      <c r="C26" s="69"/>
      <c r="I26" s="162" t="s">
        <v>21</v>
      </c>
      <c r="J26" s="163">
        <v>1.4217326578128129E-2</v>
      </c>
      <c r="K26" s="154"/>
      <c r="L26" s="154"/>
      <c r="M26" s="154"/>
    </row>
    <row r="27" spans="2:13" ht="30" x14ac:dyDescent="0.3">
      <c r="B27" s="26" t="s">
        <v>22</v>
      </c>
      <c r="C27" s="49"/>
      <c r="I27" s="162" t="s">
        <v>22</v>
      </c>
      <c r="J27" s="153" t="s">
        <v>326</v>
      </c>
      <c r="K27" s="154"/>
      <c r="L27" s="154"/>
      <c r="M27" s="154"/>
    </row>
    <row r="28" spans="2:13" x14ac:dyDescent="0.3">
      <c r="I28" s="154"/>
      <c r="J28" s="154"/>
      <c r="K28" s="154"/>
      <c r="L28" s="154"/>
      <c r="M28" s="154"/>
    </row>
    <row r="29" spans="2:13" x14ac:dyDescent="0.3">
      <c r="B29" s="13" t="s">
        <v>23</v>
      </c>
      <c r="F29" s="13" t="s">
        <v>24</v>
      </c>
      <c r="I29" s="164" t="s">
        <v>23</v>
      </c>
      <c r="J29" s="165"/>
      <c r="K29" s="165"/>
      <c r="L29" s="165"/>
      <c r="M29" s="164" t="s">
        <v>24</v>
      </c>
    </row>
    <row r="30" spans="2:13" x14ac:dyDescent="0.3">
      <c r="B30" s="14" t="s">
        <v>25</v>
      </c>
      <c r="C30" s="56"/>
      <c r="D30" s="14"/>
      <c r="F30" s="14"/>
      <c r="I30" s="156" t="s">
        <v>25</v>
      </c>
      <c r="J30" s="156" t="s">
        <v>328</v>
      </c>
      <c r="K30" s="156"/>
      <c r="L30" s="165"/>
      <c r="M30" s="156"/>
    </row>
    <row r="31" spans="2:13" ht="409.5" x14ac:dyDescent="0.3">
      <c r="B31" s="14" t="s">
        <v>26</v>
      </c>
      <c r="C31" s="14"/>
      <c r="D31" s="50"/>
      <c r="F31" s="61"/>
      <c r="I31" s="156" t="s">
        <v>26</v>
      </c>
      <c r="J31" s="156" t="s">
        <v>320</v>
      </c>
      <c r="K31" s="156" t="s">
        <v>531</v>
      </c>
      <c r="L31" s="165"/>
      <c r="M31" s="156" t="s">
        <v>402</v>
      </c>
    </row>
    <row r="32" spans="2:13" ht="78.75" customHeight="1" x14ac:dyDescent="0.3">
      <c r="B32" s="14" t="s">
        <v>27</v>
      </c>
      <c r="C32" s="14"/>
      <c r="D32" s="50"/>
      <c r="F32" s="56"/>
      <c r="I32" s="156" t="s">
        <v>27</v>
      </c>
      <c r="J32" s="156" t="s">
        <v>321</v>
      </c>
      <c r="K32" s="156" t="s">
        <v>467</v>
      </c>
      <c r="L32" s="165"/>
      <c r="M32" s="156" t="s">
        <v>338</v>
      </c>
    </row>
    <row r="33" spans="2:14" ht="21.75" customHeight="1" x14ac:dyDescent="0.3">
      <c r="B33" s="14" t="s">
        <v>28</v>
      </c>
      <c r="C33" s="14"/>
      <c r="D33" s="14"/>
      <c r="F33" s="56"/>
      <c r="I33" s="156" t="s">
        <v>28</v>
      </c>
      <c r="J33" s="156" t="s">
        <v>328</v>
      </c>
      <c r="K33" s="156"/>
      <c r="L33" s="165"/>
      <c r="M33" s="156"/>
    </row>
    <row r="34" spans="2:14" ht="378" customHeight="1" x14ac:dyDescent="0.3">
      <c r="B34" s="14" t="s">
        <v>29</v>
      </c>
      <c r="C34" s="56"/>
      <c r="D34" s="62"/>
      <c r="F34" s="56"/>
      <c r="I34" s="156" t="s">
        <v>29</v>
      </c>
      <c r="J34" s="156" t="s">
        <v>321</v>
      </c>
      <c r="K34" s="156" t="s">
        <v>532</v>
      </c>
      <c r="L34" s="165"/>
      <c r="M34" s="156" t="s">
        <v>342</v>
      </c>
    </row>
    <row r="35" spans="2:14" ht="105" x14ac:dyDescent="0.3">
      <c r="B35" s="14" t="s">
        <v>30</v>
      </c>
      <c r="C35" s="56"/>
      <c r="D35" s="65"/>
      <c r="F35" s="50"/>
      <c r="I35" s="156" t="s">
        <v>30</v>
      </c>
      <c r="J35" s="156" t="s">
        <v>324</v>
      </c>
      <c r="K35" s="156" t="s">
        <v>409</v>
      </c>
      <c r="L35" s="165"/>
      <c r="M35" s="156"/>
    </row>
    <row r="36" spans="2:14" x14ac:dyDescent="0.3">
      <c r="B36" s="14" t="s">
        <v>31</v>
      </c>
      <c r="C36" s="56"/>
      <c r="D36" s="14"/>
      <c r="F36" s="56"/>
      <c r="I36" s="156" t="s">
        <v>31</v>
      </c>
      <c r="J36" s="156" t="s">
        <v>328</v>
      </c>
      <c r="K36" s="156"/>
      <c r="L36" s="165"/>
      <c r="M36" s="156"/>
    </row>
    <row r="37" spans="2:14" x14ac:dyDescent="0.3">
      <c r="B37" s="14" t="s">
        <v>32</v>
      </c>
      <c r="C37" s="56"/>
      <c r="D37" s="14"/>
      <c r="F37" s="56"/>
      <c r="I37" s="156" t="s">
        <v>32</v>
      </c>
      <c r="J37" s="156" t="s">
        <v>328</v>
      </c>
      <c r="K37" s="156"/>
      <c r="L37" s="165"/>
      <c r="M37" s="156"/>
    </row>
    <row r="38" spans="2:14" x14ac:dyDescent="0.3">
      <c r="B38" s="28"/>
      <c r="C38" s="28"/>
      <c r="D38" s="28"/>
      <c r="F38" s="63"/>
    </row>
    <row r="39" spans="2:14" x14ac:dyDescent="0.3">
      <c r="B39" s="13"/>
      <c r="C39" s="77"/>
    </row>
    <row r="40" spans="2:14" x14ac:dyDescent="0.3">
      <c r="B40" s="13"/>
      <c r="C40" s="77"/>
    </row>
    <row r="45" spans="2:14" x14ac:dyDescent="0.3">
      <c r="N45" s="4"/>
    </row>
  </sheetData>
  <mergeCells count="1">
    <mergeCell ref="C8:D8"/>
  </mergeCells>
  <conditionalFormatting sqref="C21">
    <cfRule type="containsText" dxfId="17" priority="3" operator="containsText" text="True">
      <formula>NOT(ISERROR(SEARCH("True",C21)))</formula>
    </cfRule>
    <cfRule type="containsText" dxfId="16" priority="4" operator="containsText" text="False">
      <formula>NOT(ISERROR(SEARCH("False",C21)))</formula>
    </cfRule>
  </conditionalFormatting>
  <conditionalFormatting sqref="J21">
    <cfRule type="containsText" dxfId="15" priority="1" operator="containsText" text="True">
      <formula>NOT(ISERROR(SEARCH("True",J21)))</formula>
    </cfRule>
    <cfRule type="containsText" dxfId="14" priority="2" operator="containsText" text="False">
      <formula>NOT(ISERROR(SEARCH("False",J21)))</formula>
    </cfRule>
  </conditionalFormatting>
  <dataValidations count="6">
    <dataValidation type="list" allowBlank="1" showInputMessage="1" showErrorMessage="1" sqref="C27">
      <formula1>"Yes,No"</formula1>
    </dataValidation>
    <dataValidation type="list" allowBlank="1" showInputMessage="1" showErrorMessage="1" sqref="C15">
      <formula1>"Accept, Partial accept, Reject"</formula1>
    </dataValidation>
    <dataValidation type="list" allowBlank="1" showInputMessage="1" showErrorMessage="1" sqref="C9">
      <formula1>"ANH,NES,NWT,SRN,SVE,SWB,TMS,WSH,WSX,YKY,AFW,BRL,HDD,PRT,SES,SEW,SSC"</formula1>
    </dataValidation>
    <dataValidation type="list" allowBlank="1" showInputMessage="1" showErrorMessage="1" sqref="C10">
      <formula1>#REF!</formula1>
    </dataValidation>
    <dataValidation type="list" allowBlank="1" showInputMessage="1" showErrorMessage="1" sqref="C30:C38">
      <formula1>"Pass, Partial pass, Fail, Not assessed, N/A"</formula1>
    </dataValidation>
    <dataValidation type="list" allowBlank="1" showInputMessage="1" showErrorMessage="1" sqref="B18:B20">
      <formula1>#REF!</formula1>
    </dataValidation>
  </dataValidation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N44"/>
  <sheetViews>
    <sheetView showGridLines="0" zoomScale="70" zoomScaleNormal="70" workbookViewId="0">
      <pane ySplit="1" topLeftCell="A2" activePane="bottomLeft" state="frozen"/>
      <selection activeCell="C27" sqref="C27"/>
      <selection pane="bottomLeft"/>
    </sheetView>
  </sheetViews>
  <sheetFormatPr defaultColWidth="8.85546875" defaultRowHeight="15" x14ac:dyDescent="0.3"/>
  <cols>
    <col min="1" max="1" width="2" style="1" customWidth="1"/>
    <col min="2" max="2" width="33.42578125" style="1" customWidth="1"/>
    <col min="3" max="3" width="16.5703125" style="1" customWidth="1"/>
    <col min="4" max="4" width="127.140625" style="1" customWidth="1"/>
    <col min="5" max="5" width="8.5703125" style="1" customWidth="1"/>
    <col min="6" max="6" width="26.5703125" style="1" customWidth="1"/>
    <col min="7" max="8" width="8.5703125" style="1" customWidth="1"/>
    <col min="9" max="9" width="23.5703125" style="1" customWidth="1"/>
    <col min="10" max="10" width="8.5703125" style="1" customWidth="1"/>
    <col min="11" max="11" width="93.42578125" style="1" customWidth="1"/>
    <col min="12" max="12" width="8.5703125" style="1" customWidth="1"/>
    <col min="13" max="13" width="12.42578125" style="1" customWidth="1"/>
    <col min="14" max="14" width="8.5703125" style="1" customWidth="1"/>
    <col min="15" max="16384" width="8.85546875" style="1"/>
  </cols>
  <sheetData>
    <row r="1" spans="2:13" s="3" customFormat="1" ht="21.75" x14ac:dyDescent="0.3">
      <c r="B1" s="12" t="s">
        <v>341</v>
      </c>
      <c r="C1" s="12"/>
      <c r="D1" s="12"/>
      <c r="E1" s="12"/>
      <c r="F1" s="12"/>
      <c r="G1" s="1"/>
      <c r="H1" s="4"/>
      <c r="I1" s="2"/>
    </row>
    <row r="2" spans="2:13" s="3" customFormat="1" ht="21.75" x14ac:dyDescent="0.3">
      <c r="B2" s="13" t="s">
        <v>9</v>
      </c>
      <c r="C2" s="21"/>
      <c r="D2" s="21"/>
      <c r="E2" s="1"/>
      <c r="F2" s="1"/>
      <c r="G2" s="1"/>
      <c r="H2" s="4"/>
      <c r="I2" s="2"/>
    </row>
    <row r="3" spans="2:13" x14ac:dyDescent="0.3">
      <c r="B3" s="20" t="s">
        <v>10</v>
      </c>
      <c r="C3" s="22" t="s">
        <v>473</v>
      </c>
    </row>
    <row r="4" spans="2:13" x14ac:dyDescent="0.3">
      <c r="B4" s="20" t="s">
        <v>11</v>
      </c>
      <c r="C4" s="23">
        <v>43588</v>
      </c>
    </row>
    <row r="5" spans="2:13" x14ac:dyDescent="0.3">
      <c r="B5" s="20" t="s">
        <v>12</v>
      </c>
      <c r="C5" s="23" t="s">
        <v>489</v>
      </c>
    </row>
    <row r="6" spans="2:13" ht="15.75" x14ac:dyDescent="0.3">
      <c r="B6" s="18"/>
      <c r="C6" s="19"/>
      <c r="D6" s="19"/>
    </row>
    <row r="7" spans="2:13" x14ac:dyDescent="0.3">
      <c r="B7" s="13" t="s">
        <v>13</v>
      </c>
    </row>
    <row r="8" spans="2:13" ht="184.5" customHeight="1" x14ac:dyDescent="0.3">
      <c r="B8" s="14" t="s">
        <v>14</v>
      </c>
      <c r="C8" s="182" t="s">
        <v>474</v>
      </c>
      <c r="D8" s="183"/>
    </row>
    <row r="9" spans="2:13" ht="21.75" x14ac:dyDescent="0.45">
      <c r="B9" s="14" t="s">
        <v>1</v>
      </c>
      <c r="C9" s="79" t="s">
        <v>46</v>
      </c>
      <c r="D9" s="34"/>
      <c r="I9" s="150" t="s">
        <v>462</v>
      </c>
      <c r="J9" s="151"/>
      <c r="K9" s="151"/>
      <c r="L9" s="151"/>
      <c r="M9" s="151"/>
    </row>
    <row r="10" spans="2:13" x14ac:dyDescent="0.3">
      <c r="B10" s="14" t="s">
        <v>15</v>
      </c>
      <c r="C10" s="15" t="s">
        <v>345</v>
      </c>
      <c r="D10" s="25"/>
      <c r="I10" s="151"/>
      <c r="J10" s="151"/>
      <c r="K10" s="151"/>
      <c r="L10" s="151"/>
      <c r="M10" s="151"/>
    </row>
    <row r="11" spans="2:13" x14ac:dyDescent="0.3">
      <c r="B11" s="14" t="s">
        <v>16</v>
      </c>
      <c r="C11" s="6" t="s">
        <v>349</v>
      </c>
      <c r="D11" s="17"/>
      <c r="I11" s="151"/>
      <c r="J11" s="151"/>
      <c r="K11" s="151"/>
      <c r="L11" s="151"/>
      <c r="M11" s="151"/>
    </row>
    <row r="12" spans="2:13" x14ac:dyDescent="0.3">
      <c r="B12" s="14" t="s">
        <v>17</v>
      </c>
      <c r="C12" s="169">
        <f>SUM(F_Inputs!Q45:U45)</f>
        <v>120.15</v>
      </c>
      <c r="I12" s="152" t="s">
        <v>17</v>
      </c>
      <c r="J12" s="153">
        <v>55.5</v>
      </c>
      <c r="K12" s="154"/>
      <c r="L12" s="154"/>
      <c r="M12" s="154"/>
    </row>
    <row r="13" spans="2:13" x14ac:dyDescent="0.3">
      <c r="I13" s="154"/>
      <c r="J13" s="154"/>
      <c r="K13" s="154"/>
      <c r="L13" s="154"/>
      <c r="M13" s="154"/>
    </row>
    <row r="14" spans="2:13" x14ac:dyDescent="0.3">
      <c r="B14" s="13" t="s">
        <v>366</v>
      </c>
      <c r="I14" s="155" t="s">
        <v>366</v>
      </c>
      <c r="J14" s="154"/>
      <c r="K14" s="154"/>
      <c r="L14" s="154"/>
      <c r="M14" s="154"/>
    </row>
    <row r="15" spans="2:13" ht="59.25" customHeight="1" x14ac:dyDescent="0.3">
      <c r="B15" s="6" t="s">
        <v>33</v>
      </c>
      <c r="C15" s="14" t="s">
        <v>322</v>
      </c>
      <c r="D15" s="57" t="s">
        <v>522</v>
      </c>
      <c r="I15" s="153" t="s">
        <v>33</v>
      </c>
      <c r="J15" s="152" t="s">
        <v>322</v>
      </c>
      <c r="K15" s="156" t="s">
        <v>405</v>
      </c>
      <c r="L15" s="154"/>
      <c r="M15" s="154"/>
    </row>
    <row r="16" spans="2:13" x14ac:dyDescent="0.3">
      <c r="B16" s="6" t="s">
        <v>365</v>
      </c>
      <c r="C16" s="5">
        <v>0</v>
      </c>
      <c r="I16" s="153" t="s">
        <v>365</v>
      </c>
      <c r="J16" s="157">
        <v>0</v>
      </c>
      <c r="K16" s="154"/>
      <c r="L16" s="154"/>
      <c r="M16" s="154"/>
    </row>
    <row r="17" spans="2:13" x14ac:dyDescent="0.3">
      <c r="B17" s="32" t="s">
        <v>436</v>
      </c>
      <c r="C17" s="32"/>
      <c r="I17" s="153" t="s">
        <v>436</v>
      </c>
      <c r="J17" s="158"/>
      <c r="K17" s="154"/>
      <c r="L17" s="154"/>
      <c r="M17" s="154"/>
    </row>
    <row r="18" spans="2:13" x14ac:dyDescent="0.3">
      <c r="B18" s="32" t="s">
        <v>437</v>
      </c>
      <c r="C18" s="32"/>
      <c r="I18" s="153" t="s">
        <v>437</v>
      </c>
      <c r="J18" s="158"/>
      <c r="K18" s="154"/>
      <c r="L18" s="154"/>
      <c r="M18" s="154"/>
    </row>
    <row r="19" spans="2:13" x14ac:dyDescent="0.3">
      <c r="B19" s="32" t="s">
        <v>438</v>
      </c>
      <c r="C19" s="32"/>
      <c r="I19" s="153" t="s">
        <v>438</v>
      </c>
      <c r="J19" s="158"/>
      <c r="K19" s="154"/>
      <c r="L19" s="154"/>
      <c r="M19" s="154"/>
    </row>
    <row r="20" spans="2:13" x14ac:dyDescent="0.3">
      <c r="B20" s="32" t="s">
        <v>439</v>
      </c>
      <c r="C20" s="32"/>
      <c r="I20" s="153" t="s">
        <v>439</v>
      </c>
      <c r="J20" s="153"/>
      <c r="K20" s="154"/>
      <c r="L20" s="154"/>
      <c r="M20" s="154"/>
    </row>
    <row r="21" spans="2:13" x14ac:dyDescent="0.3">
      <c r="B21" s="137" t="s">
        <v>435</v>
      </c>
      <c r="C21" s="80" t="b">
        <f>SUM(C17:C20)=C16</f>
        <v>1</v>
      </c>
      <c r="I21" s="159" t="s">
        <v>435</v>
      </c>
      <c r="J21" s="160" t="b">
        <v>1</v>
      </c>
      <c r="K21" s="154"/>
      <c r="L21" s="154"/>
      <c r="M21" s="154"/>
    </row>
    <row r="22" spans="2:13" x14ac:dyDescent="0.3">
      <c r="I22" s="154"/>
      <c r="J22" s="154"/>
      <c r="K22" s="154"/>
      <c r="L22" s="154"/>
      <c r="M22" s="154"/>
    </row>
    <row r="23" spans="2:13" x14ac:dyDescent="0.3">
      <c r="B23" s="13" t="s">
        <v>19</v>
      </c>
      <c r="I23" s="155" t="s">
        <v>19</v>
      </c>
      <c r="J23" s="154"/>
      <c r="K23" s="154"/>
      <c r="L23" s="154"/>
      <c r="M23" s="154"/>
    </row>
    <row r="24" spans="2:13" x14ac:dyDescent="0.3">
      <c r="B24" s="6" t="s">
        <v>20</v>
      </c>
      <c r="C24" s="6"/>
      <c r="I24" s="153" t="s">
        <v>20</v>
      </c>
      <c r="J24" s="161">
        <v>0</v>
      </c>
      <c r="K24" s="154"/>
      <c r="L24" s="154"/>
      <c r="M24" s="154"/>
    </row>
    <row r="25" spans="2:13" x14ac:dyDescent="0.3">
      <c r="B25" s="6" t="s">
        <v>18</v>
      </c>
      <c r="C25" s="85">
        <f>SUM(F_Inputs!Q200:U202)</f>
        <v>4614.1382836287121</v>
      </c>
      <c r="I25" s="153" t="s">
        <v>18</v>
      </c>
      <c r="J25" s="157">
        <v>5013.9524901724153</v>
      </c>
      <c r="K25" s="154"/>
      <c r="L25" s="154"/>
      <c r="M25" s="154"/>
    </row>
    <row r="26" spans="2:13" ht="30" x14ac:dyDescent="0.3">
      <c r="B26" s="26" t="s">
        <v>21</v>
      </c>
      <c r="C26" s="53">
        <f>(C12-C24)/C25</f>
        <v>2.6039531677301626E-2</v>
      </c>
      <c r="I26" s="162" t="s">
        <v>21</v>
      </c>
      <c r="J26" s="163">
        <v>1.106911166565352E-2</v>
      </c>
      <c r="K26" s="154"/>
      <c r="L26" s="154"/>
      <c r="M26" s="154"/>
    </row>
    <row r="27" spans="2:13" ht="30" x14ac:dyDescent="0.3">
      <c r="B27" s="26" t="s">
        <v>22</v>
      </c>
      <c r="C27" s="6"/>
      <c r="I27" s="162" t="s">
        <v>22</v>
      </c>
      <c r="J27" s="153" t="s">
        <v>326</v>
      </c>
      <c r="K27" s="154"/>
      <c r="L27" s="154"/>
      <c r="M27" s="154"/>
    </row>
    <row r="28" spans="2:13" x14ac:dyDescent="0.3">
      <c r="I28" s="154"/>
      <c r="J28" s="154"/>
      <c r="K28" s="154"/>
      <c r="L28" s="154"/>
      <c r="M28" s="154"/>
    </row>
    <row r="29" spans="2:13" x14ac:dyDescent="0.3">
      <c r="B29" s="13" t="s">
        <v>23</v>
      </c>
      <c r="F29" s="13" t="s">
        <v>24</v>
      </c>
      <c r="I29" s="164" t="s">
        <v>23</v>
      </c>
      <c r="J29" s="165"/>
      <c r="K29" s="165"/>
      <c r="L29" s="165"/>
      <c r="M29" s="164" t="s">
        <v>24</v>
      </c>
    </row>
    <row r="30" spans="2:13" x14ac:dyDescent="0.3">
      <c r="B30" s="14" t="s">
        <v>25</v>
      </c>
      <c r="C30" s="14" t="s">
        <v>328</v>
      </c>
      <c r="D30" s="15"/>
      <c r="F30" s="14"/>
      <c r="I30" s="156" t="s">
        <v>25</v>
      </c>
      <c r="J30" s="156" t="s">
        <v>328</v>
      </c>
      <c r="K30" s="156"/>
      <c r="L30" s="165"/>
      <c r="M30" s="156"/>
    </row>
    <row r="31" spans="2:13" ht="384" customHeight="1" x14ac:dyDescent="0.3">
      <c r="B31" s="14" t="s">
        <v>26</v>
      </c>
      <c r="C31" s="14" t="s">
        <v>321</v>
      </c>
      <c r="D31" s="15" t="s">
        <v>514</v>
      </c>
      <c r="F31" s="15" t="s">
        <v>515</v>
      </c>
      <c r="I31" s="156" t="s">
        <v>26</v>
      </c>
      <c r="J31" s="156" t="s">
        <v>321</v>
      </c>
      <c r="K31" s="156" t="s">
        <v>533</v>
      </c>
      <c r="L31" s="165"/>
      <c r="M31" s="156" t="s">
        <v>377</v>
      </c>
    </row>
    <row r="32" spans="2:13" ht="293.25" customHeight="1" x14ac:dyDescent="0.3">
      <c r="B32" s="14" t="s">
        <v>27</v>
      </c>
      <c r="C32" s="14" t="s">
        <v>320</v>
      </c>
      <c r="D32" s="57" t="s">
        <v>528</v>
      </c>
      <c r="F32" s="15" t="s">
        <v>515</v>
      </c>
      <c r="I32" s="156" t="s">
        <v>27</v>
      </c>
      <c r="J32" s="156" t="s">
        <v>320</v>
      </c>
      <c r="K32" s="156" t="s">
        <v>523</v>
      </c>
      <c r="L32" s="165"/>
      <c r="M32" s="156" t="s">
        <v>378</v>
      </c>
    </row>
    <row r="33" spans="2:14" x14ac:dyDescent="0.3">
      <c r="B33" s="14" t="s">
        <v>28</v>
      </c>
      <c r="C33" s="14" t="s">
        <v>328</v>
      </c>
      <c r="D33" s="170"/>
      <c r="F33" s="14"/>
      <c r="I33" s="156" t="s">
        <v>28</v>
      </c>
      <c r="J33" s="156" t="s">
        <v>328</v>
      </c>
      <c r="K33" s="156"/>
      <c r="L33" s="165"/>
      <c r="M33" s="156"/>
    </row>
    <row r="34" spans="2:14" ht="217.5" customHeight="1" x14ac:dyDescent="0.3">
      <c r="B34" s="14" t="s">
        <v>29</v>
      </c>
      <c r="C34" s="14" t="s">
        <v>321</v>
      </c>
      <c r="D34" s="57" t="s">
        <v>529</v>
      </c>
      <c r="F34" s="15" t="s">
        <v>515</v>
      </c>
      <c r="I34" s="156" t="s">
        <v>29</v>
      </c>
      <c r="J34" s="156" t="s">
        <v>321</v>
      </c>
      <c r="K34" s="156" t="s">
        <v>468</v>
      </c>
      <c r="L34" s="165"/>
      <c r="M34" s="156" t="s">
        <v>379</v>
      </c>
    </row>
    <row r="35" spans="2:14" ht="167.25" customHeight="1" x14ac:dyDescent="0.3">
      <c r="B35" s="14" t="s">
        <v>30</v>
      </c>
      <c r="C35" s="56" t="s">
        <v>324</v>
      </c>
      <c r="D35" s="57" t="s">
        <v>516</v>
      </c>
      <c r="F35" s="15"/>
      <c r="I35" s="156" t="s">
        <v>30</v>
      </c>
      <c r="J35" s="156" t="s">
        <v>324</v>
      </c>
      <c r="K35" s="156" t="s">
        <v>424</v>
      </c>
      <c r="L35" s="165"/>
      <c r="M35" s="156"/>
    </row>
    <row r="36" spans="2:14" x14ac:dyDescent="0.3">
      <c r="B36" s="14" t="s">
        <v>31</v>
      </c>
      <c r="C36" s="14" t="s">
        <v>328</v>
      </c>
      <c r="D36" s="15"/>
      <c r="F36" s="15"/>
      <c r="I36" s="156" t="s">
        <v>31</v>
      </c>
      <c r="J36" s="156" t="s">
        <v>328</v>
      </c>
      <c r="K36" s="156"/>
      <c r="L36" s="165"/>
      <c r="M36" s="156"/>
    </row>
    <row r="37" spans="2:14" x14ac:dyDescent="0.3">
      <c r="B37" s="14" t="s">
        <v>32</v>
      </c>
      <c r="C37" s="14" t="s">
        <v>328</v>
      </c>
      <c r="D37" s="15"/>
      <c r="F37" s="14"/>
      <c r="I37" s="156" t="s">
        <v>32</v>
      </c>
      <c r="J37" s="156" t="s">
        <v>328</v>
      </c>
      <c r="K37" s="156"/>
      <c r="L37" s="165"/>
      <c r="M37" s="156"/>
    </row>
    <row r="38" spans="2:14" x14ac:dyDescent="0.3">
      <c r="B38" s="13"/>
      <c r="C38" s="77"/>
    </row>
    <row r="39" spans="2:14" x14ac:dyDescent="0.3">
      <c r="B39" s="13"/>
      <c r="C39" s="77"/>
    </row>
    <row r="44" spans="2:14" x14ac:dyDescent="0.3">
      <c r="N44" s="4"/>
    </row>
  </sheetData>
  <mergeCells count="1">
    <mergeCell ref="C8:D8"/>
  </mergeCells>
  <conditionalFormatting sqref="C21">
    <cfRule type="containsText" dxfId="13" priority="3" operator="containsText" text="True">
      <formula>NOT(ISERROR(SEARCH("True",C21)))</formula>
    </cfRule>
    <cfRule type="containsText" dxfId="12" priority="4" operator="containsText" text="False">
      <formula>NOT(ISERROR(SEARCH("False",C21)))</formula>
    </cfRule>
  </conditionalFormatting>
  <conditionalFormatting sqref="J21">
    <cfRule type="containsText" dxfId="11" priority="1" operator="containsText" text="True">
      <formula>NOT(ISERROR(SEARCH("True",J21)))</formula>
    </cfRule>
    <cfRule type="containsText" dxfId="10" priority="2" operator="containsText" text="False">
      <formula>NOT(ISERROR(SEARCH("False",J21)))</formula>
    </cfRule>
  </conditionalFormatting>
  <dataValidations count="7">
    <dataValidation type="list" allowBlank="1" showInputMessage="1" showErrorMessage="1" sqref="C27">
      <formula1>"Yes,No"</formula1>
    </dataValidation>
    <dataValidation type="list" allowBlank="1" showInputMessage="1" showErrorMessage="1" sqref="C15">
      <formula1>"Accept, Partial accept, Reject"</formula1>
    </dataValidation>
    <dataValidation type="list" allowBlank="1" showInputMessage="1" showErrorMessage="1" sqref="C30:C34 C36:C37">
      <formula1>"Pass,Marginal pass, Partial pass, Fail, ,Not assessed, N/A"</formula1>
    </dataValidation>
    <dataValidation type="list" allowBlank="1" showInputMessage="1" showErrorMessage="1" sqref="C9">
      <formula1>"ANH,NES,NWT,SRN,SVE,SWB,TMS,WSH,WSX,YKY,AFW,BRL,HDD,PRT,SES,SEW,SSC"</formula1>
    </dataValidation>
    <dataValidation type="list" allowBlank="1" showInputMessage="1" showErrorMessage="1" sqref="C10">
      <formula1>#REF!</formula1>
    </dataValidation>
    <dataValidation type="list" allowBlank="1" showInputMessage="1" showErrorMessage="1" sqref="C35">
      <formula1>"Pass, Partial pass, Fail, Not assessed, N/A"</formula1>
    </dataValidation>
    <dataValidation type="list" allowBlank="1" showInputMessage="1" showErrorMessage="1" sqref="B18:B20">
      <formula1>#REF!</formula1>
    </dataValidation>
  </dataValidations>
  <pageMargins left="0.7" right="0.7" top="0.75" bottom="0.75" header="0.3" footer="0.3"/>
  <pageSetup paperSize="9" orientation="portrait" r:id="rId1"/>
  <ignoredErrors>
    <ignoredError sqref="C12"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Cost Assessment</TermName>
          <TermId xmlns="http://schemas.microsoft.com/office/infopath/2007/PartnerControls">c61055bb-c189-45d6-9bf3-4e8f946eb105</TermId>
        </TermInfo>
      </Terms>
    </oe9d4f963f4c420b8d2b35d038476850>
    <f8aa492165544285b4c7fe9d1b6ad82c xmlns="7041854e-4853-44f9-9e63-23b7acad5461">
      <Terms xmlns="http://schemas.microsoft.com/office/infopath/2007/PartnerControls"/>
    </f8aa492165544285b4c7fe9d1b6ad82c>
    <Asset xmlns="7041854e-4853-44f9-9e63-23b7acad5461">false</Asset>
    <TaxCatchAll xmlns="7041854e-4853-44f9-9e63-23b7acad5461">
      <Value>1786</Value>
      <Value>31</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 SENSITIVE [POLICY]</TermName>
          <TermId xmlns="http://schemas.microsoft.com/office/infopath/2007/PartnerControls">860b1dac-401e-4af8-91e0-955522dbb5ae</TermId>
        </TermInfo>
      </Terms>
    </da4e9ae56afa494a84f353054bd212ec>
    <RelatedItems xmlns="http://schemas.microsoft.com/sharepoint/v3" xsi:nil="true"/>
  </documentManagement>
</p:properties>
</file>

<file path=customXml/item2.xml><?xml version="1.0" encoding="utf-8"?>
<?mso-contentType ?>
<SharedContentType xmlns="Microsoft.SharePoint.Taxonomy.ContentTypeSync" SourceId="e0e5cfab-624c-4e44-8ff4-7cd112c8ab77" ContentTypeId="0x010100573134B1BDBFC74F8C2DBF70E4CDEAD4"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9BAC9199A851E3458FBFE5AC1863D7C8" ma:contentTypeVersion="49" ma:contentTypeDescription="Create a new document" ma:contentTypeScope="" ma:versionID="2a58eaf30dcceabbda53b5999f2f1986">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7953977690c5dbbd97d241657f9d936a"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2:Asset"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1"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Asset" ma:index="30" nillable="true" ma:displayName="Asset" ma:default="0" ma:internalName="Asset">
      <xsd:simpleType>
        <xsd:restriction base="dms:Boolean"/>
      </xsd:simpleType>
    </xsd:element>
    <xsd:element name="Follow-up" ma:index="32"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8063FB9-8A41-41C6-8994-F6CA23DDE9B2}">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7041854e-4853-44f9-9e63-23b7acad5461"/>
    <ds:schemaRef ds:uri="http://www.w3.org/XML/1998/namespace"/>
    <ds:schemaRef ds:uri="http://purl.org/dc/dcmitype/"/>
  </ds:schemaRefs>
</ds:datastoreItem>
</file>

<file path=customXml/itemProps2.xml><?xml version="1.0" encoding="utf-8"?>
<ds:datastoreItem xmlns:ds="http://schemas.openxmlformats.org/officeDocument/2006/customXml" ds:itemID="{BE34EF06-0BE4-4B80-9235-B708E6A0EA30}">
  <ds:schemaRefs>
    <ds:schemaRef ds:uri="Microsoft.SharePoint.Taxonomy.ContentTypeSync"/>
  </ds:schemaRefs>
</ds:datastoreItem>
</file>

<file path=customXml/itemProps3.xml><?xml version="1.0" encoding="utf-8"?>
<ds:datastoreItem xmlns:ds="http://schemas.openxmlformats.org/officeDocument/2006/customXml" ds:itemID="{12811468-46BC-432C-9FD5-CB73FDB03C33}">
  <ds:schemaRefs>
    <ds:schemaRef ds:uri="http://schemas.microsoft.com/sharepoint/v3/contenttype/forms"/>
  </ds:schemaRefs>
</ds:datastoreItem>
</file>

<file path=customXml/itemProps4.xml><?xml version="1.0" encoding="utf-8"?>
<ds:datastoreItem xmlns:ds="http://schemas.openxmlformats.org/officeDocument/2006/customXml" ds:itemID="{EBF44A25-8778-40BB-B5E1-EFA859112D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Cover</vt:lpstr>
      <vt:lpstr>F_Inputs</vt:lpstr>
      <vt:lpstr>RR_transience</vt:lpstr>
      <vt:lpstr>WN_water stress SDB</vt:lpstr>
      <vt:lpstr>RR_CRM and billing</vt:lpstr>
      <vt:lpstr>WN_resilience NE</vt:lpstr>
      <vt:lpstr>BR_growth and quality</vt:lpstr>
      <vt:lpstr>WN_density</vt:lpstr>
      <vt:lpstr>WN_network maintenance</vt:lpstr>
      <vt:lpstr>WWN_density</vt:lpstr>
      <vt:lpstr>Summary</vt:lpstr>
      <vt:lpstr>Cover!Print_Area</vt:lpstr>
      <vt:lpstr>'WN_resilience NE'!Print_Area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2019-07-16T15:12:04Z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Document_x0020_Type">
    <vt:lpwstr/>
  </property>
  <property fmtid="{D5CDD505-2E9C-101B-9397-08002B2CF9AE}" pid="4" name="Water Companies">
    <vt:lpwstr/>
  </property>
  <property fmtid="{D5CDD505-2E9C-101B-9397-08002B2CF9AE}" pid="5" name="ContentTypeId">
    <vt:lpwstr>0x010100573134B1BDBFC74F8C2DBF70E4CDEAD4009BAC9199A851E3458FBFE5AC1863D7C8</vt:lpwstr>
  </property>
  <property fmtid="{D5CDD505-2E9C-101B-9397-08002B2CF9AE}" pid="6" name="Document Type">
    <vt:lpwstr/>
  </property>
  <property fmtid="{D5CDD505-2E9C-101B-9397-08002B2CF9AE}" pid="7" name="Water_x0020_Companies">
    <vt:lpwstr/>
  </property>
  <property fmtid="{D5CDD505-2E9C-101B-9397-08002B2CF9AE}" pid="8" name="Meeting">
    <vt:lpwstr/>
  </property>
  <property fmtid="{D5CDD505-2E9C-101B-9397-08002B2CF9AE}" pid="9" name="Stakeholder 4">
    <vt:lpwstr/>
  </property>
  <property fmtid="{D5CDD505-2E9C-101B-9397-08002B2CF9AE}" pid="10" name="Stakeholder 2">
    <vt:lpwstr/>
  </property>
  <property fmtid="{D5CDD505-2E9C-101B-9397-08002B2CF9AE}" pid="11" name="Hierarchy">
    <vt:lpwstr/>
  </property>
  <property fmtid="{D5CDD505-2E9C-101B-9397-08002B2CF9AE}" pid="12" name="Collection">
    <vt:lpwstr/>
  </property>
  <property fmtid="{D5CDD505-2E9C-101B-9397-08002B2CF9AE}" pid="13" name="Stakeholder 5">
    <vt:lpwstr/>
  </property>
  <property fmtid="{D5CDD505-2E9C-101B-9397-08002B2CF9AE}" pid="14" name="Project Code">
    <vt:lpwstr>1786;#Cost Assessment|c61055bb-c189-45d6-9bf3-4e8f946eb105</vt:lpwstr>
  </property>
  <property fmtid="{D5CDD505-2E9C-101B-9397-08002B2CF9AE}" pid="15" name="Stakeholder 3">
    <vt:lpwstr/>
  </property>
  <property fmtid="{D5CDD505-2E9C-101B-9397-08002B2CF9AE}" pid="16" name="Stakeholder">
    <vt:lpwstr/>
  </property>
  <property fmtid="{D5CDD505-2E9C-101B-9397-08002B2CF9AE}" pid="17" name="Security Classification">
    <vt:lpwstr>31;#OFFICIAL SENSITIVE [POLICY]|860b1dac-401e-4af8-91e0-955522dbb5ae</vt:lpwstr>
  </property>
</Properties>
</file>