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FWSHARE\PR19 Modelling\Model runs\DD\Model Run 7 Publishable Models\Past delivery\YKY\"/>
    </mc:Choice>
  </mc:AlternateContent>
  <bookViews>
    <workbookView xWindow="0" yWindow="0" windowWidth="28800" windowHeight="12450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externalReferences>
    <externalReference r:id="rId7"/>
    <externalReference r:id="rId8"/>
    <externalReference r:id="rId9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ditional.Analysis">[3]Data!$G$22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[3]Timeline!$I$3:$U$3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lindYear.1415.Adj.Waste">[3]Data!$K$46</definedName>
    <definedName name="BlindYear.1415.Adj.Water">[3]Data!$K$45</definedName>
    <definedName name="BlindYear.Delay">[3]Data!#REF!</definedName>
    <definedName name="Calendar.Years">[3]Timeline!$I$5:$U$5</definedName>
    <definedName name="Discount.Rate">[3]Data!$G$20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1">F_Inputs!$A$1:$K$21</definedName>
    <definedName name="_xlnm.Print_Area" localSheetId="5">F_Outputs!$A$1:$K$11</definedName>
    <definedName name="RCM.BlindYear.Adj.Waste">'[3]WRFIM - Waste'!$I$31:$U$31</definedName>
    <definedName name="RCM.BlindYear.Adj.Water">'[3]WRFIM - Water'!$I$31:$U$31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[3]Data!$G$17</definedName>
    <definedName name="Threshold.Min">[3]Data!$G$16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 calcMode="manual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H11" i="2" l="1"/>
  <c r="G22" i="2"/>
  <c r="G33" i="2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<sst xmlns="http://schemas.openxmlformats.org/spreadsheetml/2006/main" count="414" uniqueCount="121">
  <si>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</si>
  <si>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</si>
  <si>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</si>
  <si>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</si>
  <si>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</si>
  <si>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</si>
  <si>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</si>
  <si>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</si>
  <si>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</si>
  <si>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</si>
  <si>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</si>
  <si>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</si>
  <si>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</si>
  <si>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</si>
  <si>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</si>
  <si>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</si>
  <si>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</si>
  <si>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</si>
  <si>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</si>
  <si>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</si>
  <si>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</si>
  <si>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</si>
  <si>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</si>
  <si>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</si>
  <si>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</si>
  <si>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</si>
  <si>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</si>
  <si>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</si>
  <si>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</si>
  <si>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</si>
  <si>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</si>
  <si>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</si>
  <si>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</si>
  <si>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</si>
  <si>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</si>
  <si>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</si>
  <si>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</si>
  <si>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</si>
  <si>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</si>
  <si>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</si>
  <si>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</si>
  <si>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</si>
  <si>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</si>
  <si>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</si>
  <si>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</si>
  <si>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</si>
  <si>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</si>
  <si>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</si>
  <si>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</si>
  <si>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</si>
  <si>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</si>
  <si>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</si>
  <si>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</si>
  <si>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</si>
  <si>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</si>
  <si>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</si>
  <si>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</si>
  <si>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</si>
  <si>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</si>
  <si>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</si>
  <si>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</si>
  <si>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</si>
  <si>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</si>
  <si>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</si>
  <si>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</si>
  <si>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</si>
  <si>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</si>
  <si>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</si>
  <si>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</si>
  <si>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</si>
  <si>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</si>
  <si>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</si>
  <si>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</si>
  <si>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</si>
  <si>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</si>
  <si>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</si>
  <si>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</si>
  <si>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</si>
  <si>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</si>
  <si>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</si>
  <si>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</si>
  <si>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</si>
  <si>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</si>
  <si>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</si>
  <si>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</si>
  <si>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</si>
  <si>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</si>
  <si>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</si>
  <si>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</si>
  <si>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</si>
  <si>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</si>
  <si>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</si>
  <si>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</si>
  <si>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</si>
  <si>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</si>
  <si>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</si>
  <si>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</si>
  <si>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</si>
  <si>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</si>
  <si>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</si>
  <si>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</si>
  <si>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</si>
  <si>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</si>
  <si>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</si>
  <si>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</si>
  <si>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</si>
  <si>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</si>
  <si>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</si>
  <si>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</si>
  <si>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</si>
  <si>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</si>
  <si>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</si>
  <si>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</si>
  <si>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</si>
  <si>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</si>
  <si>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</si>
  <si>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</si>
  <si>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</si>
  <si>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</si>
  <si>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Run 7: Slow Track DD</t>
  </si>
  <si>
    <t>YKY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</si>
</sst>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/>
    <cellStyle name="Normal 2" xfId="9"/>
    <cellStyle name="Normal 2 5" xfId="3"/>
    <cellStyle name="Normal 3 2" xfId="2"/>
    <cellStyle name="Normal 4" xfId="8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l01\public\OFWSHARE\PR19%20Modelling\Live%20models\Past%20delivery\Live%20models\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tabSelected="1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 x14ac:dyDescent="0.2"/>
  <cols>
    <col min="1" max="2" width="8" style="33" customWidth="1"/>
    <col min="3" max="4" width="44.375" style="35" customWidth="1"/>
    <col min="5" max="5" width="13.875" style="35" customWidth="1"/>
    <col min="6" max="6" width="12.875" style="35" customWidth="1"/>
    <col min="7" max="7" width="0" style="33" hidden="1" customWidth="1"/>
    <col min="8" max="16383" width="8" style="33" hidden="1"/>
    <col min="16384" max="16384" width="7.875" style="33" hidden="1" customWidth="1"/>
  </cols>
  <sheetData>
    <row r="1" spans="1:6" s="30" customFormat="1" ht="33.75" x14ac:dyDescent="0.2">
      <c r="A1" s="30" t="s">
        <v>108</v>
      </c>
    </row>
    <row r="2" spans="1:6" x14ac:dyDescent="0.2">
      <c r="A2" s="31"/>
      <c r="B2" s="31"/>
      <c r="C2" s="32"/>
      <c r="D2" s="32"/>
      <c r="E2" s="32"/>
      <c r="F2" s="32"/>
    </row>
    <row r="3" spans="1:6" ht="15.75" x14ac:dyDescent="0.2">
      <c r="A3" s="31"/>
      <c r="B3" s="34" t="s">
        <v>109</v>
      </c>
      <c r="C3" s="34" t="s">
        <v>110</v>
      </c>
      <c r="D3" s="34" t="s">
        <v>111</v>
      </c>
      <c r="E3" s="34" t="s">
        <v>112</v>
      </c>
      <c r="F3" s="34" t="s">
        <v>113</v>
      </c>
    </row>
    <row r="4" spans="1:6" x14ac:dyDescent="0.2">
      <c r="A4" s="31"/>
      <c r="B4" s="31"/>
      <c r="C4" s="32"/>
      <c r="D4" s="32"/>
      <c r="E4" s="32"/>
      <c r="F4" s="32"/>
    </row>
    <row r="5" spans="1:6" s="40" customFormat="1" ht="57.75" customHeight="1" x14ac:dyDescent="0.2">
      <c r="A5" s="36">
        <v>43497</v>
      </c>
      <c r="B5" s="37">
        <v>1</v>
      </c>
      <c r="C5" s="38" t="s">
        <v>116</v>
      </c>
      <c r="D5" s="38" t="s">
        <v>117</v>
      </c>
      <c r="E5" s="38" t="s">
        <v>114</v>
      </c>
      <c r="F5" s="39" t="s">
        <v>115</v>
      </c>
    </row>
    <row r="6" spans="1:6" x14ac:dyDescent="0.2">
      <c r="A6" s="31"/>
      <c r="B6" s="31"/>
      <c r="C6" s="32"/>
      <c r="D6" s="32"/>
      <c r="E6" s="32"/>
      <c r="F6" s="32"/>
    </row>
    <row r="7" spans="1:6" x14ac:dyDescent="0.2">
      <c r="A7" s="31"/>
      <c r="B7" s="31"/>
      <c r="C7" s="32"/>
      <c r="D7" s="32"/>
      <c r="E7" s="32"/>
      <c r="F7" s="32"/>
    </row>
    <row r="8" spans="1:6" x14ac:dyDescent="0.2">
      <c r="A8" s="31"/>
      <c r="B8" s="31"/>
      <c r="C8" s="32"/>
      <c r="D8" s="32"/>
      <c r="E8" s="32"/>
      <c r="F8" s="32"/>
    </row>
    <row r="9" spans="1:6" x14ac:dyDescent="0.2">
      <c r="A9" s="31"/>
      <c r="B9" s="31"/>
      <c r="C9" s="32"/>
      <c r="D9" s="32"/>
      <c r="E9" s="32"/>
      <c r="F9" s="32"/>
    </row>
    <row r="10" spans="1:6" x14ac:dyDescent="0.2">
      <c r="A10" s="31"/>
      <c r="B10" s="31"/>
      <c r="C10" s="32"/>
      <c r="D10" s="32"/>
      <c r="E10" s="32"/>
      <c r="F10" s="32"/>
    </row>
    <row r="11" spans="1:6" x14ac:dyDescent="0.2">
      <c r="A11" s="31"/>
      <c r="B11" s="31"/>
      <c r="C11" s="32"/>
      <c r="D11" s="32"/>
      <c r="E11" s="32"/>
      <c r="F11" s="32"/>
    </row>
    <row r="12" spans="1:6" x14ac:dyDescent="0.2">
      <c r="A12" s="31"/>
      <c r="B12" s="31"/>
      <c r="C12" s="32"/>
      <c r="D12" s="32"/>
      <c r="E12" s="32"/>
      <c r="F12" s="32"/>
    </row>
    <row r="13" spans="1:6" x14ac:dyDescent="0.2">
      <c r="A13" s="31"/>
      <c r="B13" s="31"/>
      <c r="C13" s="32"/>
      <c r="D13" s="32"/>
      <c r="E13" s="32"/>
      <c r="F13" s="32"/>
    </row>
    <row r="14" spans="1:6" x14ac:dyDescent="0.2">
      <c r="A14" s="31"/>
      <c r="B14" s="31"/>
      <c r="C14" s="32"/>
      <c r="D14" s="32"/>
      <c r="E14" s="32"/>
      <c r="F14" s="32"/>
    </row>
    <row r="15" spans="1:6" x14ac:dyDescent="0.2">
      <c r="A15" s="31"/>
      <c r="B15" s="31"/>
      <c r="C15" s="32"/>
      <c r="D15" s="32"/>
      <c r="E15" s="32"/>
      <c r="F15" s="32"/>
    </row>
    <row r="16" spans="1:6" x14ac:dyDescent="0.2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/>
  </sheetViews>
  <sheetFormatPr defaultRowHeight="14.25" x14ac:dyDescent="0.2"/>
  <cols>
    <col min="1" max="1" width="9.25" bestFit="1" customWidth="1"/>
    <col min="2" max="2" width="15.125" bestFit="1" customWidth="1"/>
    <col min="3" max="3" width="85.125" bestFit="1" customWidth="1"/>
    <col min="4" max="4" width="5.5" bestFit="1" customWidth="1"/>
    <col min="5" max="5" width="17" bestFit="1" customWidth="1"/>
    <col min="6" max="11" width="9.625" customWidth="1"/>
  </cols>
  <sheetData>
    <row r="1" spans="1:11" x14ac:dyDescent="0.2">
      <c r="C1" t="s">
        <v>85</v>
      </c>
    </row>
    <row r="2" spans="1:11" x14ac:dyDescent="0.2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2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2">
      <c r="F5" t="s">
        <v>119</v>
      </c>
      <c r="G5" t="s">
        <v>119</v>
      </c>
      <c r="H5" t="s">
        <v>119</v>
      </c>
      <c r="I5" t="s">
        <v>119</v>
      </c>
      <c r="J5" t="s">
        <v>119</v>
      </c>
      <c r="K5" t="s">
        <v>119</v>
      </c>
    </row>
    <row r="6" spans="1:11" x14ac:dyDescent="0.2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2">
      <c r="A7" t="s">
        <v>120</v>
      </c>
      <c r="B7" t="s">
        <v>9</v>
      </c>
      <c r="C7" t="s">
        <v>87</v>
      </c>
      <c r="D7" t="s">
        <v>10</v>
      </c>
      <c r="E7" t="s">
        <v>74</v>
      </c>
      <c r="F7" s="20">
        <v>1.4279999999999999</v>
      </c>
      <c r="G7" s="20"/>
      <c r="H7" s="20"/>
      <c r="I7" s="20"/>
      <c r="J7" s="20"/>
      <c r="K7" s="20"/>
    </row>
    <row r="8" spans="1:11" x14ac:dyDescent="0.2">
      <c r="A8" t="s">
        <v>120</v>
      </c>
      <c r="B8" t="s">
        <v>12</v>
      </c>
      <c r="C8" t="s">
        <v>88</v>
      </c>
      <c r="D8" t="s">
        <v>13</v>
      </c>
      <c r="E8" t="s">
        <v>74</v>
      </c>
      <c r="F8" s="21">
        <v>1243.596</v>
      </c>
      <c r="G8" s="21">
        <v>1740</v>
      </c>
      <c r="H8" s="21">
        <v>721</v>
      </c>
      <c r="I8" s="21">
        <v>135.63800000000001</v>
      </c>
      <c r="J8" s="21">
        <v>137.5</v>
      </c>
      <c r="K8" s="21">
        <v>137.5</v>
      </c>
    </row>
    <row r="9" spans="1:11" x14ac:dyDescent="0.2">
      <c r="A9" t="s">
        <v>120</v>
      </c>
      <c r="B9" t="s">
        <v>17</v>
      </c>
      <c r="C9" t="s">
        <v>89</v>
      </c>
      <c r="D9" t="s">
        <v>18</v>
      </c>
      <c r="E9" t="s">
        <v>74</v>
      </c>
      <c r="F9" s="22">
        <v>3.5999999999999997E-2</v>
      </c>
      <c r="G9" s="22">
        <v>3.5999999999999997E-2</v>
      </c>
      <c r="H9" s="22">
        <v>3.5999999999999997E-2</v>
      </c>
      <c r="I9" s="22">
        <v>3.5999999999999997E-2</v>
      </c>
      <c r="J9" s="22">
        <v>3.5999999999999997E-2</v>
      </c>
      <c r="K9" s="22">
        <v>3.5999999999999997E-2</v>
      </c>
    </row>
    <row r="10" spans="1:11" x14ac:dyDescent="0.2">
      <c r="A10" t="s">
        <v>120</v>
      </c>
      <c r="B10" t="s">
        <v>20</v>
      </c>
      <c r="C10" t="s">
        <v>90</v>
      </c>
      <c r="D10" t="s">
        <v>18</v>
      </c>
      <c r="E10" t="s">
        <v>74</v>
      </c>
      <c r="F10" s="22">
        <v>2.6448869046049601E-2</v>
      </c>
      <c r="G10" s="22">
        <v>2.6448869046049601E-2</v>
      </c>
      <c r="H10" s="22">
        <v>2.6448869046049601E-2</v>
      </c>
      <c r="I10" s="22">
        <v>2.6448869046049601E-2</v>
      </c>
      <c r="J10" s="22">
        <v>2.6448869046049601E-2</v>
      </c>
      <c r="K10" s="22">
        <v>2.6448869046049601E-2</v>
      </c>
    </row>
    <row r="11" spans="1:11" x14ac:dyDescent="0.2">
      <c r="A11" t="s">
        <v>120</v>
      </c>
      <c r="B11" t="s">
        <v>22</v>
      </c>
      <c r="C11" t="s">
        <v>91</v>
      </c>
      <c r="D11" t="s">
        <v>18</v>
      </c>
      <c r="E11" t="s">
        <v>74</v>
      </c>
      <c r="F11" s="22">
        <v>6.2448869046049703E-2</v>
      </c>
      <c r="G11" s="22">
        <v>6.2448869046049703E-2</v>
      </c>
      <c r="H11" s="22">
        <v>6.2448869046049703E-2</v>
      </c>
      <c r="I11" s="22">
        <v>6.2448869046049703E-2</v>
      </c>
      <c r="J11" s="22">
        <v>6.2448869046049703E-2</v>
      </c>
      <c r="K11" s="22">
        <v>6.2448869046049703E-2</v>
      </c>
    </row>
    <row r="12" spans="1:11" x14ac:dyDescent="0.2">
      <c r="A12" t="s">
        <v>120</v>
      </c>
      <c r="B12" t="s">
        <v>35</v>
      </c>
      <c r="C12" t="s">
        <v>92</v>
      </c>
      <c r="D12" t="s">
        <v>10</v>
      </c>
      <c r="E12" t="s">
        <v>74</v>
      </c>
      <c r="F12" s="20">
        <v>1.9970000000000001</v>
      </c>
      <c r="G12" s="20"/>
      <c r="H12" s="20"/>
      <c r="I12" s="20"/>
      <c r="J12" s="20"/>
      <c r="K12" s="20"/>
    </row>
    <row r="13" spans="1:11" x14ac:dyDescent="0.2">
      <c r="A13" t="s">
        <v>120</v>
      </c>
      <c r="B13" t="s">
        <v>37</v>
      </c>
      <c r="C13" t="s">
        <v>93</v>
      </c>
      <c r="D13" t="s">
        <v>13</v>
      </c>
      <c r="E13" t="s">
        <v>74</v>
      </c>
      <c r="F13" s="21">
        <v>254.71199999999999</v>
      </c>
      <c r="G13" s="21">
        <v>400</v>
      </c>
      <c r="H13" s="21">
        <v>224</v>
      </c>
      <c r="I13" s="21">
        <v>110.977</v>
      </c>
      <c r="J13" s="21">
        <v>137.5</v>
      </c>
      <c r="K13" s="21">
        <v>137.5</v>
      </c>
    </row>
    <row r="14" spans="1:11" x14ac:dyDescent="0.2">
      <c r="A14" t="s">
        <v>120</v>
      </c>
      <c r="B14" t="s">
        <v>41</v>
      </c>
      <c r="C14" t="s">
        <v>94</v>
      </c>
      <c r="D14" t="s">
        <v>18</v>
      </c>
      <c r="E14" t="s">
        <v>74</v>
      </c>
      <c r="F14" s="22">
        <v>3.5999999999999997E-2</v>
      </c>
      <c r="G14" s="22">
        <v>3.5999999999999997E-2</v>
      </c>
      <c r="H14" s="22">
        <v>3.5999999999999997E-2</v>
      </c>
      <c r="I14" s="22">
        <v>3.5999999999999997E-2</v>
      </c>
      <c r="J14" s="22">
        <v>3.5999999999999997E-2</v>
      </c>
      <c r="K14" s="22">
        <v>3.5999999999999997E-2</v>
      </c>
    </row>
    <row r="15" spans="1:11" x14ac:dyDescent="0.2">
      <c r="A15" t="s">
        <v>120</v>
      </c>
      <c r="B15" t="s">
        <v>42</v>
      </c>
      <c r="C15" t="s">
        <v>95</v>
      </c>
      <c r="D15" t="s">
        <v>18</v>
      </c>
      <c r="E15" t="s">
        <v>74</v>
      </c>
      <c r="F15" s="22">
        <v>2.6448869046049601E-2</v>
      </c>
      <c r="G15" s="22">
        <v>2.6448869046049601E-2</v>
      </c>
      <c r="H15" s="22">
        <v>2.6448869046049601E-2</v>
      </c>
      <c r="I15" s="22">
        <v>2.6448869046049601E-2</v>
      </c>
      <c r="J15" s="22">
        <v>2.6448869046049601E-2</v>
      </c>
      <c r="K15" s="22">
        <v>2.6448869046049601E-2</v>
      </c>
    </row>
    <row r="16" spans="1:11" x14ac:dyDescent="0.2">
      <c r="A16" t="s">
        <v>120</v>
      </c>
      <c r="B16" t="s">
        <v>44</v>
      </c>
      <c r="C16" t="s">
        <v>96</v>
      </c>
      <c r="D16" t="s">
        <v>18</v>
      </c>
      <c r="E16" t="s">
        <v>74</v>
      </c>
      <c r="F16" s="22">
        <v>6.2448869046049703E-2</v>
      </c>
      <c r="G16" s="22">
        <v>6.2448869046049703E-2</v>
      </c>
      <c r="H16" s="22">
        <v>6.2448869046049703E-2</v>
      </c>
      <c r="I16" s="22">
        <v>6.2448869046049703E-2</v>
      </c>
      <c r="J16" s="22">
        <v>6.2448869046049703E-2</v>
      </c>
      <c r="K16" s="22">
        <v>6.2448869046049703E-2</v>
      </c>
    </row>
    <row r="17" spans="1:11" x14ac:dyDescent="0.2">
      <c r="A17" t="s">
        <v>120</v>
      </c>
      <c r="B17" t="s">
        <v>97</v>
      </c>
      <c r="C17" t="s">
        <v>92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2">
      <c r="A18" t="s">
        <v>120</v>
      </c>
      <c r="B18" t="s">
        <v>98</v>
      </c>
      <c r="C18" t="s">
        <v>99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">
      <c r="A19" t="s">
        <v>120</v>
      </c>
      <c r="B19" t="s">
        <v>100</v>
      </c>
      <c r="C19" t="s">
        <v>94</v>
      </c>
      <c r="D19" t="s">
        <v>18</v>
      </c>
      <c r="E19" t="s">
        <v>74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x14ac:dyDescent="0.2">
      <c r="A20" t="s">
        <v>120</v>
      </c>
      <c r="B20" t="s">
        <v>101</v>
      </c>
      <c r="C20" t="s">
        <v>95</v>
      </c>
      <c r="D20" t="s">
        <v>18</v>
      </c>
      <c r="E20" t="s">
        <v>74</v>
      </c>
      <c r="F20" s="22">
        <v>2.6448869046049601E-2</v>
      </c>
      <c r="G20" s="22">
        <v>2.6448869046049601E-2</v>
      </c>
      <c r="H20" s="22">
        <v>2.6448869046049601E-2</v>
      </c>
      <c r="I20" s="22">
        <v>2.6448869046049601E-2</v>
      </c>
      <c r="J20" s="22">
        <v>2.6448869046049601E-2</v>
      </c>
      <c r="K20" s="22">
        <v>2.6448869046049601E-2</v>
      </c>
    </row>
    <row r="21" spans="1:11" x14ac:dyDescent="0.2">
      <c r="A21" t="s">
        <v>120</v>
      </c>
      <c r="B21" t="s">
        <v>102</v>
      </c>
      <c r="C21" t="s">
        <v>96</v>
      </c>
      <c r="D21" t="s">
        <v>18</v>
      </c>
      <c r="E21" t="s">
        <v>74</v>
      </c>
      <c r="F21" s="22">
        <v>2.6448869046049601E-2</v>
      </c>
      <c r="G21" s="22">
        <v>2.6448869046049601E-2</v>
      </c>
      <c r="H21" s="22">
        <v>2.6448869046049601E-2</v>
      </c>
      <c r="I21" s="22">
        <v>2.6448869046049601E-2</v>
      </c>
      <c r="J21" s="22">
        <v>2.6448869046049601E-2</v>
      </c>
      <c r="K21" s="22">
        <v>2.6448869046049601E-2</v>
      </c>
    </row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1"/>
  <sheetViews>
    <sheetView zoomScaleNormal="100" workbookViewId="0"/>
  </sheetViews>
  <sheetFormatPr defaultRowHeight="14.25" x14ac:dyDescent="0.2"/>
  <cols>
    <col min="1" max="1" width="9.25" bestFit="1" customWidth="1"/>
    <col min="2" max="2" width="15.125" bestFit="1" customWidth="1"/>
    <col min="3" max="3" width="85.125" bestFit="1" customWidth="1"/>
    <col min="4" max="4" width="5.5" bestFit="1" customWidth="1"/>
    <col min="5" max="5" width="17" bestFit="1" customWidth="1"/>
    <col min="6" max="11" width="9.625" customWidth="1"/>
    <col min="12" max="12" width="12.625" customWidth="1"/>
  </cols>
  <sheetData>
    <row r="2" spans="1:12" x14ac:dyDescent="0.2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5" spans="1:12" ht="15" thickBot="1" x14ac:dyDescent="0.25"/>
    <row r="6" spans="1:12" ht="41.25" thickBot="1" x14ac:dyDescent="0.2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  <c r="L6" s="41" t="s">
        <v>118</v>
      </c>
    </row>
    <row r="7" spans="1:12" x14ac:dyDescent="0.2">
      <c r="A7" t="str">
        <f>F_Inputs!A7</f>
        <v>YKY</v>
      </c>
      <c r="B7" t="s">
        <v>9</v>
      </c>
      <c r="C7" t="s">
        <v>87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2">
      <c r="A8" t="str">
        <f>F_Inputs!A8</f>
        <v>YKY</v>
      </c>
      <c r="B8" t="s">
        <v>12</v>
      </c>
      <c r="C8" t="s">
        <v>88</v>
      </c>
      <c r="D8" t="s">
        <v>13</v>
      </c>
      <c r="E8" t="s">
        <v>74</v>
      </c>
      <c r="F8" s="26"/>
      <c r="G8" s="26"/>
      <c r="H8" s="26"/>
      <c r="I8" s="26"/>
      <c r="J8" s="26"/>
      <c r="K8" s="26"/>
    </row>
    <row r="9" spans="1:12" x14ac:dyDescent="0.2">
      <c r="A9" t="str">
        <f>F_Inputs!A9</f>
        <v>YKY</v>
      </c>
      <c r="B9" t="s">
        <v>17</v>
      </c>
      <c r="C9" t="s">
        <v>89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2">
      <c r="A10" t="str">
        <f>F_Inputs!A10</f>
        <v>YKY</v>
      </c>
      <c r="B10" t="s">
        <v>20</v>
      </c>
      <c r="C10" t="s">
        <v>90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2">
      <c r="A11" t="str">
        <f>F_Inputs!A11</f>
        <v>YKY</v>
      </c>
      <c r="B11" t="s">
        <v>22</v>
      </c>
      <c r="C11" t="s">
        <v>91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2">
      <c r="A12" t="str">
        <f>F_Inputs!A12</f>
        <v>YKY</v>
      </c>
      <c r="B12" t="s">
        <v>35</v>
      </c>
      <c r="C12" t="s">
        <v>92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2">
      <c r="A13" t="str">
        <f>F_Inputs!A13</f>
        <v>YKY</v>
      </c>
      <c r="B13" t="s">
        <v>37</v>
      </c>
      <c r="C13" t="s">
        <v>93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2">
      <c r="A14" t="str">
        <f>F_Inputs!A14</f>
        <v>YKY</v>
      </c>
      <c r="B14" t="s">
        <v>41</v>
      </c>
      <c r="C14" t="s">
        <v>94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2">
      <c r="A15" t="str">
        <f>F_Inputs!A15</f>
        <v>YKY</v>
      </c>
      <c r="B15" t="s">
        <v>42</v>
      </c>
      <c r="C15" t="s">
        <v>95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2">
      <c r="A16" t="str">
        <f>F_Inputs!A16</f>
        <v>YKY</v>
      </c>
      <c r="B16" t="s">
        <v>44</v>
      </c>
      <c r="C16" t="s">
        <v>96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2">
      <c r="A17" t="str">
        <f>F_Inputs!A17</f>
        <v>YKY</v>
      </c>
      <c r="B17" t="s">
        <v>97</v>
      </c>
      <c r="C17" t="s">
        <v>92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2">
      <c r="A18" t="str">
        <f>F_Inputs!A18</f>
        <v>YKY</v>
      </c>
      <c r="B18" t="s">
        <v>98</v>
      </c>
      <c r="C18" t="s">
        <v>99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2">
      <c r="A19" t="str">
        <f>F_Inputs!A19</f>
        <v>YKY</v>
      </c>
      <c r="B19" t="s">
        <v>100</v>
      </c>
      <c r="C19" t="s">
        <v>94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2">
      <c r="A20" t="str">
        <f>F_Inputs!A20</f>
        <v>YKY</v>
      </c>
      <c r="B20" t="s">
        <v>101</v>
      </c>
      <c r="C20" t="s">
        <v>95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2">
      <c r="A21" t="str">
        <f>F_Inputs!A21</f>
        <v>YKY</v>
      </c>
      <c r="B21" t="s">
        <v>102</v>
      </c>
      <c r="C21" t="s">
        <v>96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1"/>
  <sheetViews>
    <sheetView zoomScaleNormal="100" workbookViewId="0"/>
  </sheetViews>
  <sheetFormatPr defaultRowHeight="14.25" x14ac:dyDescent="0.2"/>
  <cols>
    <col min="1" max="1" width="9.25" bestFit="1" customWidth="1"/>
    <col min="2" max="2" width="15.125" bestFit="1" customWidth="1"/>
    <col min="3" max="3" width="85.125" bestFit="1" customWidth="1"/>
    <col min="4" max="4" width="5.5" bestFit="1" customWidth="1"/>
    <col min="5" max="5" width="17" bestFit="1" customWidth="1"/>
    <col min="6" max="11" width="9.625" customWidth="1"/>
  </cols>
  <sheetData>
    <row r="2" spans="1:11" x14ac:dyDescent="0.2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6" spans="1:11" x14ac:dyDescent="0.2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2">
      <c r="A7" t="str">
        <f>F_Inputs!A7</f>
        <v>YKY</v>
      </c>
      <c r="B7" t="s">
        <v>9</v>
      </c>
      <c r="C7" t="s">
        <v>87</v>
      </c>
      <c r="D7" t="s">
        <v>10</v>
      </c>
      <c r="E7" t="s">
        <v>74</v>
      </c>
      <c r="F7" s="25">
        <f>IF(InpOverride!F7="",F_Inputs!F7,InpOverride!F7)</f>
        <v>1.4279999999999999</v>
      </c>
      <c r="G7" s="20"/>
      <c r="H7" s="20"/>
      <c r="I7" s="20"/>
      <c r="J7" s="20"/>
      <c r="K7" s="20"/>
    </row>
    <row r="8" spans="1:11" x14ac:dyDescent="0.2">
      <c r="A8" t="str">
        <f>F_Inputs!A8</f>
        <v>YKY</v>
      </c>
      <c r="B8" t="s">
        <v>12</v>
      </c>
      <c r="C8" t="s">
        <v>88</v>
      </c>
      <c r="D8" t="s">
        <v>13</v>
      </c>
      <c r="E8" t="s">
        <v>74</v>
      </c>
      <c r="F8" s="26">
        <f>IF(InpOverride!F8="",F_Inputs!F8,InpOverride!F8)</f>
        <v>1243.596</v>
      </c>
      <c r="G8" s="26">
        <f>IF(InpOverride!G8="",F_Inputs!G8,InpOverride!G8)</f>
        <v>1740</v>
      </c>
      <c r="H8" s="26">
        <f>IF(InpOverride!H8="",F_Inputs!H8,InpOverride!H8)</f>
        <v>721</v>
      </c>
      <c r="I8" s="26">
        <f>IF(InpOverride!I8="",F_Inputs!I8,InpOverride!I8)</f>
        <v>135.63800000000001</v>
      </c>
      <c r="J8" s="26">
        <f>IF(InpOverride!J8="",F_Inputs!J8,InpOverride!J8)</f>
        <v>137.5</v>
      </c>
      <c r="K8" s="26">
        <f>IF(InpOverride!K8="",F_Inputs!K8,InpOverride!K8)</f>
        <v>137.5</v>
      </c>
    </row>
    <row r="9" spans="1:11" x14ac:dyDescent="0.2">
      <c r="A9" t="str">
        <f>F_Inputs!A9</f>
        <v>YKY</v>
      </c>
      <c r="B9" t="s">
        <v>17</v>
      </c>
      <c r="C9" t="s">
        <v>89</v>
      </c>
      <c r="D9" t="s">
        <v>18</v>
      </c>
      <c r="E9" t="s">
        <v>74</v>
      </c>
      <c r="F9" s="27">
        <f>IF(InpOverride!F9="",F_Inputs!F9,InpOverride!F9)</f>
        <v>3.5999999999999997E-2</v>
      </c>
      <c r="G9" s="27">
        <f>IF(InpOverride!G9="",F_Inputs!G9,InpOverride!G9)</f>
        <v>3.5999999999999997E-2</v>
      </c>
      <c r="H9" s="27">
        <f>IF(InpOverride!H9="",F_Inputs!H9,InpOverride!H9)</f>
        <v>3.5999999999999997E-2</v>
      </c>
      <c r="I9" s="27">
        <f>IF(InpOverride!I9="",F_Inputs!I9,InpOverride!I9)</f>
        <v>3.5999999999999997E-2</v>
      </c>
      <c r="J9" s="27">
        <f>IF(InpOverride!J9="",F_Inputs!J9,InpOverride!J9)</f>
        <v>3.5999999999999997E-2</v>
      </c>
      <c r="K9" s="27">
        <f>IF(InpOverride!K9="",F_Inputs!K9,InpOverride!K9)</f>
        <v>3.5999999999999997E-2</v>
      </c>
    </row>
    <row r="10" spans="1:11" x14ac:dyDescent="0.2">
      <c r="A10" t="str">
        <f>F_Inputs!A10</f>
        <v>YKY</v>
      </c>
      <c r="B10" t="s">
        <v>20</v>
      </c>
      <c r="C10" t="s">
        <v>90</v>
      </c>
      <c r="D10" t="s">
        <v>18</v>
      </c>
      <c r="E10" t="s">
        <v>74</v>
      </c>
      <c r="F10" s="27">
        <f>IF(InpOverride!F10="",F_Inputs!F10,InpOverride!F10)</f>
        <v>2.6448869046049601E-2</v>
      </c>
      <c r="G10" s="27">
        <f>IF(InpOverride!G10="",F_Inputs!G10,InpOverride!G10)</f>
        <v>2.6448869046049601E-2</v>
      </c>
      <c r="H10" s="27">
        <f>IF(InpOverride!H10="",F_Inputs!H10,InpOverride!H10)</f>
        <v>2.6448869046049601E-2</v>
      </c>
      <c r="I10" s="27">
        <f>IF(InpOverride!I10="",F_Inputs!I10,InpOverride!I10)</f>
        <v>2.6448869046049601E-2</v>
      </c>
      <c r="J10" s="27">
        <f>IF(InpOverride!J10="",F_Inputs!J10,InpOverride!J10)</f>
        <v>2.6448869046049601E-2</v>
      </c>
      <c r="K10" s="27">
        <f>IF(InpOverride!K10="",F_Inputs!K10,InpOverride!K10)</f>
        <v>2.6448869046049601E-2</v>
      </c>
    </row>
    <row r="11" spans="1:11" x14ac:dyDescent="0.2">
      <c r="A11" t="str">
        <f>F_Inputs!A11</f>
        <v>YKY</v>
      </c>
      <c r="B11" t="s">
        <v>22</v>
      </c>
      <c r="C11" t="s">
        <v>91</v>
      </c>
      <c r="D11" t="s">
        <v>18</v>
      </c>
      <c r="E11" t="s">
        <v>74</v>
      </c>
      <c r="F11" s="27">
        <f>IF(InpOverride!F11="",F_Inputs!F11,InpOverride!F11)</f>
        <v>6.2448869046049703E-2</v>
      </c>
      <c r="G11" s="27">
        <f>IF(InpOverride!G11="",F_Inputs!G11,InpOverride!G11)</f>
        <v>6.2448869046049703E-2</v>
      </c>
      <c r="H11" s="27">
        <f>IF(InpOverride!H11="",F_Inputs!H11,InpOverride!H11)</f>
        <v>6.2448869046049703E-2</v>
      </c>
      <c r="I11" s="27">
        <f>IF(InpOverride!I11="",F_Inputs!I11,InpOverride!I11)</f>
        <v>6.2448869046049703E-2</v>
      </c>
      <c r="J11" s="27">
        <f>IF(InpOverride!J11="",F_Inputs!J11,InpOverride!J11)</f>
        <v>6.2448869046049703E-2</v>
      </c>
      <c r="K11" s="27">
        <f>IF(InpOverride!K11="",F_Inputs!K11,InpOverride!K11)</f>
        <v>6.2448869046049703E-2</v>
      </c>
    </row>
    <row r="12" spans="1:11" x14ac:dyDescent="0.2">
      <c r="A12" t="str">
        <f>F_Inputs!A12</f>
        <v>YKY</v>
      </c>
      <c r="B12" t="s">
        <v>35</v>
      </c>
      <c r="C12" t="s">
        <v>92</v>
      </c>
      <c r="D12" t="s">
        <v>10</v>
      </c>
      <c r="E12" t="s">
        <v>74</v>
      </c>
      <c r="F12" s="25">
        <f>IF(InpOverride!F12="",F_Inputs!F12,InpOverride!F12)</f>
        <v>1.9970000000000001</v>
      </c>
      <c r="G12" s="20"/>
      <c r="H12" s="20"/>
      <c r="I12" s="20"/>
      <c r="J12" s="20"/>
      <c r="K12" s="20"/>
    </row>
    <row r="13" spans="1:11" x14ac:dyDescent="0.2">
      <c r="A13" t="str">
        <f>F_Inputs!A13</f>
        <v>YKY</v>
      </c>
      <c r="B13" t="s">
        <v>37</v>
      </c>
      <c r="C13" t="s">
        <v>93</v>
      </c>
      <c r="D13" t="s">
        <v>13</v>
      </c>
      <c r="E13" t="s">
        <v>74</v>
      </c>
      <c r="F13" s="26">
        <f>IF(InpOverride!F13="",F_Inputs!F13,InpOverride!F13)</f>
        <v>254.71199999999999</v>
      </c>
      <c r="G13" s="26">
        <f>IF(InpOverride!G13="",F_Inputs!G13,InpOverride!G13)</f>
        <v>400</v>
      </c>
      <c r="H13" s="26">
        <f>IF(InpOverride!H13="",F_Inputs!H13,InpOverride!H13)</f>
        <v>224</v>
      </c>
      <c r="I13" s="26">
        <f>IF(InpOverride!I13="",F_Inputs!I13,InpOverride!I13)</f>
        <v>110.977</v>
      </c>
      <c r="J13" s="26">
        <f>IF(InpOverride!J13="",F_Inputs!J13,InpOverride!J13)</f>
        <v>137.5</v>
      </c>
      <c r="K13" s="26">
        <f>IF(InpOverride!K13="",F_Inputs!K13,InpOverride!K13)</f>
        <v>137.5</v>
      </c>
    </row>
    <row r="14" spans="1:11" x14ac:dyDescent="0.2">
      <c r="A14" t="str">
        <f>F_Inputs!A14</f>
        <v>YKY</v>
      </c>
      <c r="B14" t="s">
        <v>41</v>
      </c>
      <c r="C14" t="s">
        <v>94</v>
      </c>
      <c r="D14" t="s">
        <v>18</v>
      </c>
      <c r="E14" t="s">
        <v>74</v>
      </c>
      <c r="F14" s="27">
        <f>IF(InpOverride!F14="",F_Inputs!F14,InpOverride!F14)</f>
        <v>3.5999999999999997E-2</v>
      </c>
      <c r="G14" s="27">
        <f>IF(InpOverride!G14="",F_Inputs!G14,InpOverride!G14)</f>
        <v>3.5999999999999997E-2</v>
      </c>
      <c r="H14" s="27">
        <f>IF(InpOverride!H14="",F_Inputs!H14,InpOverride!H14)</f>
        <v>3.5999999999999997E-2</v>
      </c>
      <c r="I14" s="27">
        <f>IF(InpOverride!I14="",F_Inputs!I14,InpOverride!I14)</f>
        <v>3.5999999999999997E-2</v>
      </c>
      <c r="J14" s="27">
        <f>IF(InpOverride!J14="",F_Inputs!J14,InpOverride!J14)</f>
        <v>3.5999999999999997E-2</v>
      </c>
      <c r="K14" s="27">
        <f>IF(InpOverride!K14="",F_Inputs!K14,InpOverride!K14)</f>
        <v>3.5999999999999997E-2</v>
      </c>
    </row>
    <row r="15" spans="1:11" x14ac:dyDescent="0.2">
      <c r="A15" t="str">
        <f>F_Inputs!A15</f>
        <v>YKY</v>
      </c>
      <c r="B15" t="s">
        <v>42</v>
      </c>
      <c r="C15" t="s">
        <v>95</v>
      </c>
      <c r="D15" t="s">
        <v>18</v>
      </c>
      <c r="E15" t="s">
        <v>74</v>
      </c>
      <c r="F15" s="27">
        <f>IF(InpOverride!F15="",F_Inputs!F15,InpOverride!F15)</f>
        <v>2.6448869046049601E-2</v>
      </c>
      <c r="G15" s="27">
        <f>IF(InpOverride!G15="",F_Inputs!G15,InpOverride!G15)</f>
        <v>2.6448869046049601E-2</v>
      </c>
      <c r="H15" s="27">
        <f>IF(InpOverride!H15="",F_Inputs!H15,InpOverride!H15)</f>
        <v>2.6448869046049601E-2</v>
      </c>
      <c r="I15" s="27">
        <f>IF(InpOverride!I15="",F_Inputs!I15,InpOverride!I15)</f>
        <v>2.6448869046049601E-2</v>
      </c>
      <c r="J15" s="27">
        <f>IF(InpOverride!J15="",F_Inputs!J15,InpOverride!J15)</f>
        <v>2.6448869046049601E-2</v>
      </c>
      <c r="K15" s="27">
        <f>IF(InpOverride!K15="",F_Inputs!K15,InpOverride!K15)</f>
        <v>2.6448869046049601E-2</v>
      </c>
    </row>
    <row r="16" spans="1:11" x14ac:dyDescent="0.2">
      <c r="A16" t="str">
        <f>F_Inputs!A16</f>
        <v>YKY</v>
      </c>
      <c r="B16" t="s">
        <v>44</v>
      </c>
      <c r="C16" t="s">
        <v>96</v>
      </c>
      <c r="D16" t="s">
        <v>18</v>
      </c>
      <c r="E16" t="s">
        <v>74</v>
      </c>
      <c r="F16" s="27">
        <f>IF(InpOverride!F16="",F_Inputs!F16,InpOverride!F16)</f>
        <v>6.2448869046049703E-2</v>
      </c>
      <c r="G16" s="27">
        <f>IF(InpOverride!G16="",F_Inputs!G16,InpOverride!G16)</f>
        <v>6.2448869046049703E-2</v>
      </c>
      <c r="H16" s="27">
        <f>IF(InpOverride!H16="",F_Inputs!H16,InpOverride!H16)</f>
        <v>6.2448869046049703E-2</v>
      </c>
      <c r="I16" s="27">
        <f>IF(InpOverride!I16="",F_Inputs!I16,InpOverride!I16)</f>
        <v>6.2448869046049703E-2</v>
      </c>
      <c r="J16" s="27">
        <f>IF(InpOverride!J16="",F_Inputs!J16,InpOverride!J16)</f>
        <v>6.2448869046049703E-2</v>
      </c>
      <c r="K16" s="27">
        <f>IF(InpOverride!K16="",F_Inputs!K16,InpOverride!K16)</f>
        <v>6.2448869046049703E-2</v>
      </c>
    </row>
    <row r="17" spans="1:11" x14ac:dyDescent="0.2">
      <c r="A17" t="str">
        <f>F_Inputs!A17</f>
        <v>YKY</v>
      </c>
      <c r="B17" t="s">
        <v>97</v>
      </c>
      <c r="C17" t="s">
        <v>92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2">
      <c r="A18" t="str">
        <f>F_Inputs!A18</f>
        <v>YKY</v>
      </c>
      <c r="B18" t="s">
        <v>98</v>
      </c>
      <c r="C18" t="s">
        <v>99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2">
      <c r="A19" t="str">
        <f>F_Inputs!A19</f>
        <v>YKY</v>
      </c>
      <c r="B19" t="s">
        <v>100</v>
      </c>
      <c r="C19" t="s">
        <v>94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2">
      <c r="A20" t="str">
        <f>F_Inputs!A20</f>
        <v>YKY</v>
      </c>
      <c r="B20" t="s">
        <v>101</v>
      </c>
      <c r="C20" t="s">
        <v>95</v>
      </c>
      <c r="D20" t="s">
        <v>18</v>
      </c>
      <c r="E20" t="s">
        <v>74</v>
      </c>
      <c r="F20" s="27">
        <f>IF(InpOverride!F20="",F_Inputs!F20,InpOverride!F20)</f>
        <v>2.6448869046049601E-2</v>
      </c>
      <c r="G20" s="27">
        <f>IF(InpOverride!G20="",F_Inputs!G20,InpOverride!G20)</f>
        <v>2.6448869046049601E-2</v>
      </c>
      <c r="H20" s="27">
        <f>IF(InpOverride!H20="",F_Inputs!H20,InpOverride!H20)</f>
        <v>2.6448869046049601E-2</v>
      </c>
      <c r="I20" s="27">
        <f>IF(InpOverride!I20="",F_Inputs!I20,InpOverride!I20)</f>
        <v>2.6448869046049601E-2</v>
      </c>
      <c r="J20" s="27">
        <f>IF(InpOverride!J20="",F_Inputs!J20,InpOverride!J20)</f>
        <v>2.6448869046049601E-2</v>
      </c>
      <c r="K20" s="27">
        <f>IF(InpOverride!K20="",F_Inputs!K20,InpOverride!K20)</f>
        <v>2.6448869046049601E-2</v>
      </c>
    </row>
    <row r="21" spans="1:11" x14ac:dyDescent="0.2">
      <c r="A21" t="str">
        <f>F_Inputs!A21</f>
        <v>YKY</v>
      </c>
      <c r="B21" t="s">
        <v>102</v>
      </c>
      <c r="C21" t="s">
        <v>96</v>
      </c>
      <c r="D21" t="s">
        <v>18</v>
      </c>
      <c r="E21" t="s">
        <v>74</v>
      </c>
      <c r="F21" s="27">
        <f>IF(InpOverride!F21="",F_Inputs!F21,InpOverride!F21)</f>
        <v>2.6448869046049601E-2</v>
      </c>
      <c r="G21" s="27">
        <f>IF(InpOverride!G21="",F_Inputs!G21,InpOverride!G21)</f>
        <v>2.6448869046049601E-2</v>
      </c>
      <c r="H21" s="27">
        <f>IF(InpOverride!H21="",F_Inputs!H21,InpOverride!H21)</f>
        <v>2.6448869046049601E-2</v>
      </c>
      <c r="I21" s="27">
        <f>IF(InpOverride!I21="",F_Inputs!I21,InpOverride!I21)</f>
        <v>2.6448869046049601E-2</v>
      </c>
      <c r="J21" s="27">
        <f>IF(InpOverride!J21="",F_Inputs!J21,InpOverride!J21)</f>
        <v>2.6448869046049601E-2</v>
      </c>
      <c r="K21" s="27">
        <f>IF(InpOverride!K21="",F_Inputs!K21,InpOverride!K21)</f>
        <v>2.6448869046049601E-2</v>
      </c>
    </row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/>
  </sheetViews>
  <sheetFormatPr defaultColWidth="9" defaultRowHeight="12.75" x14ac:dyDescent="0.2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2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x14ac:dyDescent="0.2">
      <c r="A2" s="19" t="s">
        <v>7</v>
      </c>
    </row>
    <row r="3" spans="1:10" x14ac:dyDescent="0.2">
      <c r="A3" s="2" t="s">
        <v>8</v>
      </c>
      <c r="B3" s="2" t="s">
        <v>9</v>
      </c>
      <c r="C3" s="2" t="s">
        <v>10</v>
      </c>
      <c r="D3" s="4">
        <f>InpActive!F7</f>
        <v>1.4279999999999999</v>
      </c>
      <c r="E3" s="5"/>
      <c r="F3" s="5"/>
      <c r="G3" s="5"/>
      <c r="H3" s="5"/>
      <c r="I3" s="5"/>
      <c r="J3" s="5"/>
    </row>
    <row r="4" spans="1:10" x14ac:dyDescent="0.2">
      <c r="A4" s="2" t="s">
        <v>11</v>
      </c>
      <c r="B4" s="2" t="s">
        <v>12</v>
      </c>
      <c r="C4" s="2" t="s">
        <v>13</v>
      </c>
      <c r="D4" s="4">
        <f>InpActive!F8</f>
        <v>1243.596</v>
      </c>
      <c r="E4" s="4">
        <f>InpActive!G8</f>
        <v>1740</v>
      </c>
      <c r="F4" s="4">
        <f>InpActive!H8</f>
        <v>721</v>
      </c>
      <c r="G4" s="4">
        <f>InpActive!I8</f>
        <v>135.63800000000001</v>
      </c>
      <c r="H4" s="4">
        <f>InpActive!J8</f>
        <v>137.5</v>
      </c>
      <c r="I4" s="4">
        <f>InpActive!K8</f>
        <v>137.5</v>
      </c>
      <c r="J4" s="5"/>
    </row>
    <row r="5" spans="1:10" x14ac:dyDescent="0.2">
      <c r="A5" s="2" t="s">
        <v>14</v>
      </c>
      <c r="B5" s="2" t="s">
        <v>15</v>
      </c>
      <c r="C5" s="2" t="s">
        <v>10</v>
      </c>
      <c r="D5" s="6">
        <f xml:space="preserve"> (D4/1000 - D3) / 2</f>
        <v>-9.2202000000000006E-2</v>
      </c>
      <c r="E5" s="6">
        <f t="shared" ref="E5:I5" si="0" xml:space="preserve"> (E4/1000 - E3) / 2</f>
        <v>0.87</v>
      </c>
      <c r="F5" s="6">
        <f t="shared" si="0"/>
        <v>0.36049999999999999</v>
      </c>
      <c r="G5" s="6">
        <f t="shared" si="0"/>
        <v>6.7819000000000004E-2</v>
      </c>
      <c r="H5" s="6">
        <f t="shared" si="0"/>
        <v>6.8750000000000006E-2</v>
      </c>
      <c r="I5" s="6">
        <f t="shared" si="0"/>
        <v>6.8750000000000006E-2</v>
      </c>
      <c r="J5" s="5"/>
    </row>
    <row r="6" spans="1:10" x14ac:dyDescent="0.2">
      <c r="A6" s="2" t="s">
        <v>16</v>
      </c>
      <c r="B6" s="2" t="s">
        <v>17</v>
      </c>
      <c r="C6" s="2" t="s">
        <v>18</v>
      </c>
      <c r="D6" s="7">
        <f>InpActive!F9</f>
        <v>3.5999999999999997E-2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x14ac:dyDescent="0.2">
      <c r="A7" s="2" t="s">
        <v>19</v>
      </c>
      <c r="B7" s="2" t="s">
        <v>20</v>
      </c>
      <c r="C7" s="2" t="s">
        <v>18</v>
      </c>
      <c r="D7" s="7">
        <f>InpActive!F10</f>
        <v>2.6448869046049601E-2</v>
      </c>
      <c r="E7" s="7">
        <f>InpActive!G10</f>
        <v>2.6448869046049601E-2</v>
      </c>
      <c r="F7" s="7">
        <f>InpActive!H10</f>
        <v>2.6448869046049601E-2</v>
      </c>
      <c r="G7" s="7">
        <f>InpActive!I10</f>
        <v>2.6448869046049601E-2</v>
      </c>
      <c r="H7" s="7">
        <f>InpActive!J10</f>
        <v>2.6448869046049601E-2</v>
      </c>
      <c r="I7" s="7">
        <f>InpActive!K10</f>
        <v>2.6448869046049601E-2</v>
      </c>
      <c r="J7" s="5"/>
    </row>
    <row r="8" spans="1:10" x14ac:dyDescent="0.2">
      <c r="A8" s="2" t="s">
        <v>21</v>
      </c>
      <c r="B8" s="2" t="s">
        <v>22</v>
      </c>
      <c r="C8" s="2" t="s">
        <v>18</v>
      </c>
      <c r="D8" s="7">
        <f>InpActive!F11</f>
        <v>6.2448869046049703E-2</v>
      </c>
      <c r="E8" s="7">
        <f>InpActive!G11</f>
        <v>6.2448869046049703E-2</v>
      </c>
      <c r="F8" s="7">
        <f>InpActive!H11</f>
        <v>6.2448869046049703E-2</v>
      </c>
      <c r="G8" s="7">
        <f>InpActive!I11</f>
        <v>6.2448869046049703E-2</v>
      </c>
      <c r="H8" s="7">
        <f>InpActive!J11</f>
        <v>6.2448869046049703E-2</v>
      </c>
      <c r="I8" s="7">
        <f>InpActive!K11</f>
        <v>6.2448869046049703E-2</v>
      </c>
      <c r="J8" s="5"/>
    </row>
    <row r="9" spans="1:10" x14ac:dyDescent="0.2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2">
      <c r="A10" s="2" t="s">
        <v>26</v>
      </c>
      <c r="B10" s="2" t="s">
        <v>27</v>
      </c>
      <c r="C10" s="2" t="s">
        <v>28</v>
      </c>
      <c r="D10" s="8">
        <f xml:space="preserve"> (1 + D8) ^ (D9)</f>
        <v>0.83382686656307214</v>
      </c>
      <c r="E10" s="8">
        <f t="shared" ref="E10:I10" si="1" xml:space="preserve"> (1 + E8) ^ (E9)</f>
        <v>0.88589841136014724</v>
      </c>
      <c r="F10" s="8">
        <f t="shared" si="1"/>
        <v>0.94122176523928047</v>
      </c>
      <c r="G10" s="8">
        <f t="shared" si="1"/>
        <v>1</v>
      </c>
      <c r="H10" s="8">
        <f t="shared" si="1"/>
        <v>1.0624488690460496</v>
      </c>
      <c r="I10" s="8">
        <f t="shared" si="1"/>
        <v>1.1287975993372299</v>
      </c>
      <c r="J10" s="5"/>
    </row>
    <row r="11" spans="1:10" x14ac:dyDescent="0.2">
      <c r="A11" s="2" t="s">
        <v>29</v>
      </c>
      <c r="B11" s="2" t="s">
        <v>30</v>
      </c>
      <c r="C11" s="2" t="s">
        <v>10</v>
      </c>
      <c r="D11" s="8">
        <f>D5 / D10</f>
        <v>-0.11057691194341683</v>
      </c>
      <c r="E11" s="8">
        <f t="shared" ref="E11:I11" si="2">E5 / E10</f>
        <v>0.98205391142339005</v>
      </c>
      <c r="F11" s="8">
        <f t="shared" si="2"/>
        <v>0.38301281729110087</v>
      </c>
      <c r="G11" s="8">
        <f t="shared" si="2"/>
        <v>6.7819000000000004E-2</v>
      </c>
      <c r="H11" s="8">
        <f t="shared" si="2"/>
        <v>6.4708996360200541E-2</v>
      </c>
      <c r="I11" s="8">
        <f t="shared" si="2"/>
        <v>6.0905515781010132E-2</v>
      </c>
      <c r="J11" s="5"/>
    </row>
    <row r="12" spans="1:10" x14ac:dyDescent="0.2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-1.4479233289122848</v>
      </c>
    </row>
    <row r="13" spans="1:10" x14ac:dyDescent="0.2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2">
      <c r="A14" s="2" t="s">
        <v>34</v>
      </c>
      <c r="B14" s="2" t="s">
        <v>35</v>
      </c>
      <c r="C14" s="2" t="s">
        <v>10</v>
      </c>
      <c r="D14" s="4">
        <f>InpActive!F12</f>
        <v>1.9970000000000001</v>
      </c>
      <c r="E14" s="5"/>
      <c r="F14" s="5"/>
      <c r="G14" s="5"/>
      <c r="H14" s="5"/>
      <c r="I14" s="5"/>
      <c r="J14" s="5"/>
    </row>
    <row r="15" spans="1:10" x14ac:dyDescent="0.2">
      <c r="A15" s="2" t="s">
        <v>36</v>
      </c>
      <c r="B15" s="2" t="s">
        <v>37</v>
      </c>
      <c r="C15" s="2" t="s">
        <v>13</v>
      </c>
      <c r="D15" s="4">
        <f>InpActive!F13</f>
        <v>254.71199999999999</v>
      </c>
      <c r="E15" s="4">
        <f>InpActive!G13</f>
        <v>400</v>
      </c>
      <c r="F15" s="4">
        <f>InpActive!H13</f>
        <v>224</v>
      </c>
      <c r="G15" s="4">
        <f>InpActive!I13</f>
        <v>110.977</v>
      </c>
      <c r="H15" s="4">
        <f>InpActive!J13</f>
        <v>137.5</v>
      </c>
      <c r="I15" s="4">
        <f>InpActive!K13</f>
        <v>137.5</v>
      </c>
      <c r="J15" s="5"/>
    </row>
    <row r="16" spans="1:10" x14ac:dyDescent="0.2">
      <c r="A16" s="2" t="s">
        <v>38</v>
      </c>
      <c r="B16" s="2" t="s">
        <v>39</v>
      </c>
      <c r="C16" s="2" t="s">
        <v>10</v>
      </c>
      <c r="D16" s="6">
        <f xml:space="preserve"> (D15/1000 - D14) / 2</f>
        <v>-0.87114400000000003</v>
      </c>
      <c r="E16" s="6">
        <f t="shared" ref="E16" si="3" xml:space="preserve"> (E15/1000 - E14) / 2</f>
        <v>0.2</v>
      </c>
      <c r="F16" s="6">
        <f t="shared" ref="F16" si="4" xml:space="preserve"> (F15/1000 - F14) / 2</f>
        <v>0.112</v>
      </c>
      <c r="G16" s="6">
        <f t="shared" ref="G16" si="5" xml:space="preserve"> (G15/1000 - G14) / 2</f>
        <v>5.5488500000000003E-2</v>
      </c>
      <c r="H16" s="6">
        <f t="shared" ref="H16" si="6" xml:space="preserve"> (H15/1000 - H14) / 2</f>
        <v>6.8750000000000006E-2</v>
      </c>
      <c r="I16" s="6">
        <f t="shared" ref="I16" si="7" xml:space="preserve"> (I15/1000 - I14) / 2</f>
        <v>6.8750000000000006E-2</v>
      </c>
      <c r="J16" s="5"/>
    </row>
    <row r="17" spans="1:10" x14ac:dyDescent="0.2">
      <c r="A17" s="2" t="s">
        <v>40</v>
      </c>
      <c r="B17" s="2" t="s">
        <v>41</v>
      </c>
      <c r="C17" s="2" t="s">
        <v>18</v>
      </c>
      <c r="D17" s="7">
        <f>InpActive!F14</f>
        <v>3.5999999999999997E-2</v>
      </c>
      <c r="E17" s="7">
        <f>InpActive!G14</f>
        <v>3.5999999999999997E-2</v>
      </c>
      <c r="F17" s="7">
        <f>InpActive!H14</f>
        <v>3.5999999999999997E-2</v>
      </c>
      <c r="G17" s="7">
        <f>InpActive!I14</f>
        <v>3.5999999999999997E-2</v>
      </c>
      <c r="H17" s="7">
        <f>InpActive!J14</f>
        <v>3.5999999999999997E-2</v>
      </c>
      <c r="I17" s="7">
        <f>InpActive!K14</f>
        <v>3.5999999999999997E-2</v>
      </c>
      <c r="J17" s="5"/>
    </row>
    <row r="18" spans="1:10" x14ac:dyDescent="0.2">
      <c r="A18" s="2" t="s">
        <v>19</v>
      </c>
      <c r="B18" s="2" t="s">
        <v>42</v>
      </c>
      <c r="C18" s="2" t="s">
        <v>18</v>
      </c>
      <c r="D18" s="7">
        <f>InpActive!F15</f>
        <v>2.6448869046049601E-2</v>
      </c>
      <c r="E18" s="7">
        <f>InpActive!G15</f>
        <v>2.6448869046049601E-2</v>
      </c>
      <c r="F18" s="7">
        <f>InpActive!H15</f>
        <v>2.6448869046049601E-2</v>
      </c>
      <c r="G18" s="7">
        <f>InpActive!I15</f>
        <v>2.6448869046049601E-2</v>
      </c>
      <c r="H18" s="7">
        <f>InpActive!J15</f>
        <v>2.6448869046049601E-2</v>
      </c>
      <c r="I18" s="7">
        <f>InpActive!K15</f>
        <v>2.6448869046049601E-2</v>
      </c>
      <c r="J18" s="5"/>
    </row>
    <row r="19" spans="1:10" x14ac:dyDescent="0.2">
      <c r="A19" s="2" t="s">
        <v>43</v>
      </c>
      <c r="B19" s="2" t="s">
        <v>44</v>
      </c>
      <c r="C19" s="2" t="s">
        <v>18</v>
      </c>
      <c r="D19" s="7">
        <f>InpActive!F16</f>
        <v>6.2448869046049703E-2</v>
      </c>
      <c r="E19" s="7">
        <f>InpActive!G16</f>
        <v>6.2448869046049703E-2</v>
      </c>
      <c r="F19" s="7">
        <f>InpActive!H16</f>
        <v>6.2448869046049703E-2</v>
      </c>
      <c r="G19" s="7">
        <f>InpActive!I16</f>
        <v>6.2448869046049703E-2</v>
      </c>
      <c r="H19" s="7">
        <f>InpActive!J16</f>
        <v>6.2448869046049703E-2</v>
      </c>
      <c r="I19" s="7">
        <f>InpActive!K16</f>
        <v>6.2448869046049703E-2</v>
      </c>
      <c r="J19" s="5"/>
    </row>
    <row r="20" spans="1:10" x14ac:dyDescent="0.2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2">
      <c r="A21" s="2" t="s">
        <v>46</v>
      </c>
      <c r="B21" s="2" t="s">
        <v>47</v>
      </c>
      <c r="C21" s="2" t="s">
        <v>28</v>
      </c>
      <c r="D21" s="8">
        <f xml:space="preserve"> (1 + D19) ^ (D20)</f>
        <v>0.83382686656307214</v>
      </c>
      <c r="E21" s="8">
        <f t="shared" ref="E21:I21" si="8" xml:space="preserve"> (1 + E19) ^ (E20)</f>
        <v>0.88589841136014724</v>
      </c>
      <c r="F21" s="8">
        <f t="shared" si="8"/>
        <v>0.94122176523928047</v>
      </c>
      <c r="G21" s="8">
        <f t="shared" si="8"/>
        <v>1</v>
      </c>
      <c r="H21" s="8">
        <f t="shared" si="8"/>
        <v>1.0624488690460496</v>
      </c>
      <c r="I21" s="8">
        <f t="shared" si="8"/>
        <v>1.1287975993372299</v>
      </c>
      <c r="J21" s="5"/>
    </row>
    <row r="22" spans="1:10" x14ac:dyDescent="0.2">
      <c r="A22" s="2" t="s">
        <v>48</v>
      </c>
      <c r="B22" s="2" t="s">
        <v>49</v>
      </c>
      <c r="C22" s="2" t="s">
        <v>10</v>
      </c>
      <c r="D22" s="8">
        <f>D16 / D21</f>
        <v>-1.0447540549883507</v>
      </c>
      <c r="E22" s="8">
        <f t="shared" ref="E22:I22" si="9">E16 / E21</f>
        <v>0.225759519867446</v>
      </c>
      <c r="F22" s="8">
        <f t="shared" si="9"/>
        <v>0.11899427333315757</v>
      </c>
      <c r="G22" s="8">
        <f t="shared" si="9"/>
        <v>5.5488500000000003E-2</v>
      </c>
      <c r="H22" s="8">
        <f t="shared" si="9"/>
        <v>6.4708996360200541E-2</v>
      </c>
      <c r="I22" s="8">
        <f t="shared" si="9"/>
        <v>6.0905515781010132E-2</v>
      </c>
      <c r="J22" s="5"/>
    </row>
    <row r="23" spans="1:10" x14ac:dyDescent="0.2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0.51889724964653638</v>
      </c>
    </row>
    <row r="24" spans="1:10" x14ac:dyDescent="0.2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2">
      <c r="A25" s="2" t="s">
        <v>76</v>
      </c>
      <c r="B25" s="23" t="s">
        <v>97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2">
      <c r="A26" s="2" t="s">
        <v>77</v>
      </c>
      <c r="B26" s="23" t="s">
        <v>98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2">
      <c r="A27" s="2" t="s">
        <v>78</v>
      </c>
      <c r="B27" s="23" t="s">
        <v>103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2">
      <c r="A28" s="2" t="s">
        <v>79</v>
      </c>
      <c r="B28" s="2" t="s">
        <v>100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2">
      <c r="A29" s="2" t="s">
        <v>19</v>
      </c>
      <c r="B29" s="2" t="s">
        <v>101</v>
      </c>
      <c r="C29" s="2" t="s">
        <v>18</v>
      </c>
      <c r="D29" s="7">
        <f>InpActive!F20</f>
        <v>2.6448869046049601E-2</v>
      </c>
      <c r="E29" s="7">
        <f>InpActive!G20</f>
        <v>2.6448869046049601E-2</v>
      </c>
      <c r="F29" s="7">
        <f>InpActive!H20</f>
        <v>2.6448869046049601E-2</v>
      </c>
      <c r="G29" s="7">
        <f>InpActive!I20</f>
        <v>2.6448869046049601E-2</v>
      </c>
      <c r="H29" s="7">
        <f>InpActive!J20</f>
        <v>2.6448869046049601E-2</v>
      </c>
      <c r="I29" s="7">
        <f>InpActive!K20</f>
        <v>2.6448869046049601E-2</v>
      </c>
      <c r="J29" s="5"/>
    </row>
    <row r="30" spans="1:10" x14ac:dyDescent="0.2">
      <c r="A30" s="2" t="s">
        <v>80</v>
      </c>
      <c r="B30" s="2" t="s">
        <v>102</v>
      </c>
      <c r="C30" s="2" t="s">
        <v>18</v>
      </c>
      <c r="D30" s="7">
        <f>InpActive!F21</f>
        <v>2.6448869046049601E-2</v>
      </c>
      <c r="E30" s="7">
        <f>InpActive!G21</f>
        <v>2.6448869046049601E-2</v>
      </c>
      <c r="F30" s="7">
        <f>InpActive!H21</f>
        <v>2.6448869046049601E-2</v>
      </c>
      <c r="G30" s="7">
        <f>InpActive!I21</f>
        <v>2.6448869046049601E-2</v>
      </c>
      <c r="H30" s="7">
        <f>InpActive!J21</f>
        <v>2.6448869046049601E-2</v>
      </c>
      <c r="I30" s="7">
        <f>InpActive!K21</f>
        <v>2.6448869046049601E-2</v>
      </c>
      <c r="J30" s="5"/>
    </row>
    <row r="31" spans="1:10" x14ac:dyDescent="0.2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2">
      <c r="A32" s="2" t="s">
        <v>82</v>
      </c>
      <c r="B32" s="23" t="s">
        <v>104</v>
      </c>
      <c r="C32" s="2" t="s">
        <v>28</v>
      </c>
      <c r="D32" s="8">
        <f xml:space="preserve"> (1 + D30) ^ (D31)</f>
        <v>0.92467270564462367</v>
      </c>
      <c r="E32" s="8">
        <f t="shared" ref="E32" si="15" xml:space="preserve"> (1 + E30) ^ (E31)</f>
        <v>0.94912925294667472</v>
      </c>
      <c r="F32" s="8">
        <f t="shared" ref="F32" si="16" xml:space="preserve"> (1 + F30) ^ (F31)</f>
        <v>0.97423264826563605</v>
      </c>
      <c r="G32" s="8">
        <f t="shared" ref="G32" si="17" xml:space="preserve"> (1 + G30) ^ (G31)</f>
        <v>1</v>
      </c>
      <c r="H32" s="8">
        <f t="shared" ref="H32" si="18" xml:space="preserve"> (1 + H30) ^ (H31)</f>
        <v>1.0264488690460496</v>
      </c>
      <c r="I32" s="8">
        <f t="shared" ref="I32" si="19" xml:space="preserve"> (1 + I30) ^ (I31)</f>
        <v>1.0535972807659142</v>
      </c>
      <c r="J32" s="5"/>
    </row>
    <row r="33" spans="1:10" x14ac:dyDescent="0.2">
      <c r="A33" s="2" t="s">
        <v>83</v>
      </c>
      <c r="B33" s="23" t="s">
        <v>105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2">
      <c r="A34" s="2" t="s">
        <v>84</v>
      </c>
      <c r="B34" s="23" t="s">
        <v>106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zoomScaleNormal="100" workbookViewId="0"/>
  </sheetViews>
  <sheetFormatPr defaultColWidth="9" defaultRowHeight="12.75" x14ac:dyDescent="0.2"/>
  <cols>
    <col min="1" max="1" width="9" style="2"/>
    <col min="2" max="2" width="22.125" style="2" bestFit="1" customWidth="1"/>
    <col min="3" max="3" width="53.875" style="2" bestFit="1" customWidth="1"/>
    <col min="4" max="4" width="3.125" style="2" customWidth="1"/>
    <col min="5" max="5" width="14.25" style="2" bestFit="1" customWidth="1"/>
    <col min="6" max="11" width="10.625" style="2" customWidth="1"/>
    <col min="12" max="16384" width="9" style="2"/>
  </cols>
  <sheetData>
    <row r="1" spans="1:11" s="9" customFormat="1" x14ac:dyDescent="0.2">
      <c r="C1" s="9" t="s">
        <v>107</v>
      </c>
    </row>
    <row r="2" spans="1:11" s="9" customFormat="1" x14ac:dyDescent="0.2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2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1.4279999999999999</v>
      </c>
      <c r="G4" s="28"/>
      <c r="H4" s="28"/>
      <c r="I4" s="28"/>
      <c r="J4" s="28"/>
      <c r="K4" s="28"/>
    </row>
    <row r="5" spans="1:11" x14ac:dyDescent="0.2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1243.596</v>
      </c>
      <c r="G5" s="28">
        <f>Calc!E4</f>
        <v>1740</v>
      </c>
      <c r="H5" s="28">
        <f>Calc!F4</f>
        <v>721</v>
      </c>
      <c r="I5" s="28">
        <f>Calc!G4</f>
        <v>135.63800000000001</v>
      </c>
      <c r="J5" s="28">
        <f>Calc!H4</f>
        <v>137.5</v>
      </c>
      <c r="K5" s="28">
        <f>Calc!I4</f>
        <v>137.5</v>
      </c>
    </row>
    <row r="6" spans="1:11" x14ac:dyDescent="0.2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1.9970000000000001</v>
      </c>
      <c r="G6" s="28"/>
      <c r="H6" s="28"/>
      <c r="I6" s="28"/>
      <c r="J6" s="28"/>
      <c r="K6" s="28"/>
    </row>
    <row r="7" spans="1:11" x14ac:dyDescent="0.2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254.71199999999999</v>
      </c>
      <c r="G7" s="28">
        <f>Calc!E15</f>
        <v>400</v>
      </c>
      <c r="H7" s="28">
        <f>Calc!F15</f>
        <v>224</v>
      </c>
      <c r="I7" s="28">
        <f>Calc!G15</f>
        <v>110.977</v>
      </c>
      <c r="J7" s="28">
        <f>Calc!H15</f>
        <v>137.5</v>
      </c>
      <c r="K7" s="28">
        <f>Calc!I15</f>
        <v>137.5</v>
      </c>
    </row>
    <row r="8" spans="1:11" x14ac:dyDescent="0.2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-1.4479233289122848</v>
      </c>
    </row>
    <row r="9" spans="1:11" x14ac:dyDescent="0.2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0.51889724964653638</v>
      </c>
    </row>
    <row r="10" spans="1:11" s="9" customFormat="1" ht="15" x14ac:dyDescent="0.2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[…]11/07/2019 12:11:05</v>
      </c>
      <c r="G10" s="24" t="str">
        <f t="shared" ca="1" si="0"/>
        <v>[…]11/07/2019 12:11:05</v>
      </c>
      <c r="H10" s="24" t="str">
        <f t="shared" ca="1" si="0"/>
        <v>[…]11/07/2019 12:11:05</v>
      </c>
      <c r="I10" s="24" t="str">
        <f t="shared" ca="1" si="0"/>
        <v>[…]11/07/2019 12:11:05</v>
      </c>
      <c r="J10" s="24" t="str">
        <f t="shared" ca="1" si="0"/>
        <v>[…]11/07/2019 12:11:05</v>
      </c>
      <c r="K10" s="24" t="str">
        <f t="shared" ca="1" si="0"/>
        <v>[…]11/07/2019 12:11:05</v>
      </c>
    </row>
    <row r="11" spans="1:11" s="9" customFormat="1" x14ac:dyDescent="0.2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PR19PD003_YKY_ModelRun07_ST_DD</v>
      </c>
      <c r="G11" s="14" t="str">
        <f t="shared" ca="1" si="1"/>
        <v>PR19PD003_YKY_ModelRun07_ST_DD</v>
      </c>
      <c r="H11" s="14" t="str">
        <f t="shared" ca="1" si="1"/>
        <v>PR19PD003_YKY_ModelRun07_ST_DD</v>
      </c>
      <c r="I11" s="14" t="str">
        <f t="shared" ca="1" si="1"/>
        <v>PR19PD003_YKY_ModelRun07_ST_DD</v>
      </c>
      <c r="J11" s="14" t="str">
        <f t="shared" ca="1" si="1"/>
        <v>PR19PD003_YKY_ModelRun07_ST_DD</v>
      </c>
      <c r="K11" s="14" t="str">
        <f t="shared" ca="1" si="1"/>
        <v>PR19PD003_YKY_ModelRun07_ST_DD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F_Inputs!Print_Area</vt:lpstr>
      <vt:lpstr>F_Outputs!Print_Area</vt:lpstr>
    </vt:vector>
  </TitlesOfParts>
  <Company>Ofwat - 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Harrison</dc:creator>
  <cp:lastModifiedBy>Dawn Harrison</cp:lastModifiedBy>
  <cp:lastPrinted>2019-07-11T11:09:47Z</cp:lastPrinted>
  <dcterms:created xsi:type="dcterms:W3CDTF">2018-09-19T10:15:01Z</dcterms:created>
  <dcterms:modified xsi:type="dcterms:W3CDTF">2019-07-11T11:11:07Z</dcterms:modified>
</cp:coreProperties>
</file>