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3445" windowHeight="10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externalReferences>
    <externalReference r:id="rId7"/>
    <externalReference r:id="rId8"/>
  </externalReferences>
  <definedNames>
    <definedName name="__123Graph_X" localSheetId="0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otsthis" localSheetId="0" hidden="1">{"P&amp;L phased",#N/A,FALSE,"P and L";"Interest phased",#N/A,FALSE,"Interest";"Cshf phased",#N/A,FALSE,"Cashflow";"BSheet phased",#N/A,FALSE,"B Sheet";"Capex phased",#N/A,FALSE,"Capex"}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Print._.5._.and._.12." localSheetId="0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 hidden="1">{"P&amp;L phased",#N/A,FALSE,"P and L";"Interest phased",#N/A,FALSE,"Interest";"Cshf phased",#N/A,FALSE,"Cashflow";"BSheet phased",#N/A,FALSE,"B Sheet";"Capex phased",#N/A,FALSE,"Capex"}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rn.wpapers.2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1" i="31" l="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M23" i="30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K14" i="34" s="1"/>
  <c r="I20" i="18"/>
  <c r="L14" i="34" s="1"/>
  <c r="J20" i="18"/>
  <c r="M14" i="34" s="1"/>
  <c r="K20" i="18"/>
  <c r="N14" i="34" s="1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J14" i="34" s="1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4" i="34" l="1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23" i="18"/>
  <c r="M17" i="34" s="1"/>
  <c r="J17" i="18"/>
  <c r="M13" i="34" s="1"/>
  <c r="H41" i="18"/>
  <c r="K31" i="34" s="1"/>
  <c r="G10" i="30"/>
  <c r="H10" i="30"/>
  <c r="J17" i="30"/>
  <c r="I23" i="30"/>
  <c r="J32" i="30"/>
  <c r="H41" i="30"/>
  <c r="J48" i="30"/>
  <c r="H10" i="18"/>
  <c r="K8" i="34" s="1"/>
  <c r="K32" i="18"/>
  <c r="N24" i="34" s="1"/>
  <c r="M22" i="18"/>
  <c r="O16" i="34" s="1"/>
  <c r="I23" i="18"/>
  <c r="L17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J23" i="30"/>
  <c r="I32" i="30"/>
  <c r="I41" i="30"/>
  <c r="M32" i="30"/>
  <c r="I48" i="30"/>
  <c r="G10" i="18"/>
  <c r="J8" i="34" s="1"/>
  <c r="K10" i="18"/>
  <c r="N8" i="34" s="1"/>
  <c r="M10" i="18"/>
  <c r="O8" i="34" s="1"/>
  <c r="M20" i="18"/>
  <c r="O14" i="34" s="1"/>
  <c r="G23" i="18"/>
  <c r="J17" i="34" s="1"/>
  <c r="J32" i="18"/>
  <c r="M24" i="34" s="1"/>
  <c r="M21" i="18"/>
  <c r="O15" i="34" s="1"/>
  <c r="H23" i="18"/>
  <c r="K17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23" i="30"/>
  <c r="K23" i="30"/>
  <c r="G32" i="30"/>
  <c r="H32" i="30"/>
  <c r="J41" i="30"/>
  <c r="G48" i="30"/>
  <c r="H48" i="30"/>
  <c r="J10" i="18"/>
  <c r="M8" i="34" s="1"/>
  <c r="G32" i="18"/>
  <c r="J24" i="34" s="1"/>
  <c r="I32" i="18"/>
  <c r="L24" i="34" s="1"/>
  <c r="K23" i="18"/>
  <c r="N17" i="34" s="1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H23" i="30"/>
  <c r="M10" i="30"/>
  <c r="K32" i="30"/>
  <c r="G41" i="30"/>
  <c r="K41" i="30"/>
  <c r="K48" i="30"/>
  <c r="M48" i="18" l="1"/>
  <c r="O36" i="34" s="1"/>
  <c r="M41" i="18"/>
  <c r="O31" i="34" s="1"/>
  <c r="M17" i="18"/>
  <c r="M23" i="18"/>
  <c r="O17" i="34" s="1"/>
  <c r="O13" i="34" l="1"/>
</calcChain>
</file>

<file path=xl/sharedStrings.xml><?xml version="1.0" encoding="utf-8"?>
<sst xmlns="http://schemas.openxmlformats.org/spreadsheetml/2006/main" count="779" uniqueCount="189">
  <si>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</si>
  <si>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</si>
  <si>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</si>
  <si>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</si>
  <si>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</si>
  <si>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</si>
  <si>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</si>
  <si>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</si>
  <si>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</si>
  <si>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</si>
  <si>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</si>
  <si>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</si>
  <si>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</si>
  <si>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</si>
  <si>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</si>
  <si>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</si>
  <si>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</si>
  <si>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</si>
  <si>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</si>
  <si>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</si>
  <si>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</si>
  <si>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</si>
  <si>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</si>
  <si>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</si>
  <si>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</si>
  <si>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</si>
  <si>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</si>
  <si>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</si>
  <si>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</si>
  <si>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</si>
  <si>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</si>
  <si>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</si>
  <si>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</si>
  <si>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</si>
  <si>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</si>
  <si>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</si>
  <si>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</si>
  <si>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</si>
  <si>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</si>
  <si>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</si>
  <si>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</si>
  <si>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</si>
  <si>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</si>
  <si>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</si>
  <si>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</si>
  <si>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</si>
  <si>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</si>
  <si>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</si>
  <si>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</si>
  <si>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</si>
  <si>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</si>
  <si>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</si>
  <si>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</si>
  <si>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</si>
  <si>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</si>
  <si>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</si>
  <si>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</si>
  <si>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</si>
  <si>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</si>
  <si>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</si>
  <si>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</si>
  <si>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</si>
  <si>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</si>
  <si>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</si>
  <si>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</si>
  <si>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</si>
  <si>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</si>
  <si>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</si>
  <si>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</si>
  <si>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</si>
  <si>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</si>
  <si>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</si>
  <si>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</si>
  <si>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</si>
  <si>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</si>
  <si>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</si>
  <si>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</si>
  <si>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</si>
  <si>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</si>
  <si>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</si>
  <si>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</si>
  <si>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</si>
  <si>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</si>
  <si>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</si>
  <si>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</si>
  <si>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</si>
  <si>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</si>
  <si>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</si>
  <si>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</si>
  <si>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</si>
  <si>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</si>
  <si>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</si>
  <si>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</si>
  <si>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</si>
  <si>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</si>
  <si>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</si>
  <si>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</si>
  <si>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</si>
  <si>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</si>
  <si>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</si>
  <si>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</si>
  <si>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</si>
  <si>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</si>
  <si>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</si>
  <si>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</si>
  <si>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</si>
  <si>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</si>
  <si>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</si>
  <si>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</si>
  <si>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</si>
  <si>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</si>
  <si>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</si>
  <si>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</si>
  <si>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</si>
  <si>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</si>
  <si>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</si>
  <si>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</si>
  <si>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</si>
  <si>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</si>
  <si>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</si>
  <si>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</si>
  <si>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</si>
  <si>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</si>
  <si>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</si>
  <si>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</si>
  <si>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</si>
  <si>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</si>
  <si>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</si>
  <si>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</si>
  <si>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</si>
  <si>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</si>
  <si>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</si>
  <si>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</si>
  <si>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</si>
  <si>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</si>
  <si>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</si>
  <si>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</si>
  <si>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</si>
  <si>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</si>
  <si>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</si>
  <si>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</si>
  <si>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</si>
  <si>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</si>
  <si>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</si>
  <si>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</si>
  <si>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</si>
  <si>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</si>
  <si>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</si>
  <si>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</si>
  <si>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</si>
  <si>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</si>
  <si>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</si>
  <si>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</si>
  <si>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</si>
  <si>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</si>
  <si>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</si>
  <si>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</si>
  <si>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</si>
  <si>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</si>
  <si>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</si>
  <si>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</si>
  <si>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</si>
  <si>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</si>
  <si>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</si>
  <si>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</si>
  <si>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</si>
  <si>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</si>
  <si>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</si>
  <si>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</si>
  <si>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</si>
  <si>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</si>
  <si>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</si>
  <si>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</si>
  <si>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</si>
  <si>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</si>
  <si>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PR19PD002_OUT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</si>
  <si>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</si>
  <si>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</si>
  <si>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</si>
  <si>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</si>
  <si>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</si>
  <si>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</si>
  <si>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</si>
  <si>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</si>
  <si>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</si>
  <si>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</si>
  <si>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</si>
  <si>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7: Slow Track DD</t>
  </si>
  <si>
    <t>WSX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</si>
</sst>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2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2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3">
    <dxf>
      <font>
        <color theme="0" tint="-0.2499465926084170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177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178</v>
      </c>
      <c r="C3" s="98" t="s">
        <v>179</v>
      </c>
      <c r="D3" s="98" t="s">
        <v>180</v>
      </c>
      <c r="E3" s="98" t="s">
        <v>181</v>
      </c>
      <c r="F3" s="98" t="s">
        <v>182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185</v>
      </c>
      <c r="B5" s="101">
        <v>1</v>
      </c>
      <c r="C5" s="99" t="s">
        <v>183</v>
      </c>
      <c r="D5" s="99" t="s">
        <v>184</v>
      </c>
      <c r="E5" s="99" t="s">
        <v>176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8.625" customWidth="1"/>
    <col min="2" max="2" width="9.25" customWidth="1"/>
    <col min="3" max="3" width="153.375" customWidth="1"/>
    <col min="4" max="4" width="3.25" customWidth="1"/>
    <col min="5" max="5" width="15.875" customWidth="1"/>
    <col min="6" max="9" width="5.625" customWidth="1"/>
    <col min="10" max="15" width="10.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187</v>
      </c>
      <c r="G5" t="s">
        <v>187</v>
      </c>
      <c r="H5" t="s">
        <v>187</v>
      </c>
      <c r="I5" t="s">
        <v>187</v>
      </c>
      <c r="J5" t="s">
        <v>187</v>
      </c>
      <c r="K5" t="s">
        <v>187</v>
      </c>
      <c r="L5" t="s">
        <v>187</v>
      </c>
      <c r="M5" t="s">
        <v>187</v>
      </c>
      <c r="N5" t="s">
        <v>187</v>
      </c>
      <c r="O5" t="s">
        <v>187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188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188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</row>
    <row r="9" spans="1:15" ht="19.5" customHeight="1">
      <c r="A9" t="s">
        <v>188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188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188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188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1.8E-3</v>
      </c>
      <c r="K12" s="179">
        <v>-6.0000000000000001E-3</v>
      </c>
      <c r="L12" s="179">
        <v>-1.26E-2</v>
      </c>
      <c r="M12" s="179">
        <v>0</v>
      </c>
      <c r="N12" s="179">
        <v>0</v>
      </c>
      <c r="O12" s="179">
        <v>-1.6799999999999999E-2</v>
      </c>
    </row>
    <row r="13" spans="1:15" ht="19.5" customHeight="1">
      <c r="A13" t="s">
        <v>188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>
        <v>5.0999999999999996</v>
      </c>
      <c r="K13" s="179">
        <v>5.508</v>
      </c>
      <c r="L13" s="179">
        <v>5.508</v>
      </c>
      <c r="M13" s="179">
        <v>5.508</v>
      </c>
      <c r="N13" s="179">
        <v>6.798</v>
      </c>
      <c r="O13" s="179">
        <v>28.422000000000001</v>
      </c>
    </row>
    <row r="14" spans="1:15" ht="15" customHeight="1">
      <c r="A14" t="s">
        <v>188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</row>
    <row r="15" spans="1:15" ht="19.5" customHeight="1">
      <c r="A15" t="s">
        <v>188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188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5.1017999999999999</v>
      </c>
      <c r="K16" s="179">
        <v>5.5019999999999998</v>
      </c>
      <c r="L16" s="179">
        <v>5.4954000000000001</v>
      </c>
      <c r="M16" s="179">
        <v>5.508</v>
      </c>
      <c r="N16" s="179">
        <v>6.798</v>
      </c>
      <c r="O16" s="179">
        <v>28.405200000000001</v>
      </c>
    </row>
    <row r="17" spans="1:15" ht="19.5" customHeight="1">
      <c r="A17" t="s">
        <v>188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0</v>
      </c>
      <c r="K17" s="179">
        <v>0</v>
      </c>
      <c r="L17" s="179">
        <v>1.0820000000000001</v>
      </c>
      <c r="M17" s="179">
        <v>-0.17199999999999999</v>
      </c>
      <c r="N17" s="179">
        <v>-0.17199999999999999</v>
      </c>
      <c r="O17" s="179">
        <v>0.73799999999999999</v>
      </c>
    </row>
    <row r="18" spans="1:15" ht="15" customHeight="1">
      <c r="A18" t="s">
        <v>188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</row>
    <row r="19" spans="1:15" ht="19.5" customHeight="1">
      <c r="A19" t="s">
        <v>188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</row>
    <row r="20" spans="1:15" ht="15" customHeight="1">
      <c r="A20" t="s">
        <v>188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0</v>
      </c>
      <c r="K20" s="179">
        <v>0</v>
      </c>
      <c r="L20" s="179">
        <v>1.0820000000000001</v>
      </c>
      <c r="M20" s="179">
        <v>-0.17199999999999999</v>
      </c>
      <c r="N20" s="179">
        <v>-0.17199999999999999</v>
      </c>
      <c r="O20" s="179">
        <v>0.73799999999999999</v>
      </c>
    </row>
    <row r="21" spans="1:15" ht="19.5" customHeight="1">
      <c r="A21" t="s">
        <v>188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188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188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</row>
    <row r="24" spans="1:15" ht="15" customHeight="1">
      <c r="A24" t="s">
        <v>188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</row>
    <row r="25" spans="1:15" ht="19.5" customHeight="1">
      <c r="A25" t="s">
        <v>188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188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188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188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1.8E-3</v>
      </c>
      <c r="K28" s="179">
        <v>-6.0000000000000001E-3</v>
      </c>
      <c r="L28" s="179">
        <v>0</v>
      </c>
      <c r="M28" s="179">
        <v>0</v>
      </c>
      <c r="N28" s="179">
        <v>0</v>
      </c>
      <c r="O28" s="179">
        <v>-4.1999999999999997E-3</v>
      </c>
    </row>
    <row r="29" spans="1:15" ht="19.5" customHeight="1">
      <c r="A29" t="s">
        <v>188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0</v>
      </c>
      <c r="K29" s="179">
        <v>0</v>
      </c>
      <c r="L29" s="179">
        <v>-1.26E-2</v>
      </c>
      <c r="M29" s="179">
        <v>0</v>
      </c>
      <c r="N29" s="179">
        <v>0</v>
      </c>
      <c r="O29" s="179">
        <v>-1.26E-2</v>
      </c>
    </row>
    <row r="30" spans="1:15" ht="15" customHeight="1">
      <c r="A30" t="s">
        <v>188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>
        <v>5.0999999999999996</v>
      </c>
      <c r="K30" s="179">
        <v>5.508</v>
      </c>
      <c r="L30" s="179">
        <v>5.508</v>
      </c>
      <c r="M30" s="179">
        <v>5.508</v>
      </c>
      <c r="N30" s="179">
        <v>6.798</v>
      </c>
      <c r="O30" s="179">
        <v>28.422000000000001</v>
      </c>
    </row>
    <row r="31" spans="1:15" ht="19.5" customHeight="1">
      <c r="A31" t="s">
        <v>188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</row>
    <row r="32" spans="1:15" ht="15" customHeight="1">
      <c r="A32" t="s">
        <v>188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</row>
    <row r="33" spans="1:15" ht="19.5" customHeight="1">
      <c r="A33" t="s">
        <v>188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188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5.1017999999999999</v>
      </c>
      <c r="K34" s="179">
        <v>5.5019999999999998</v>
      </c>
      <c r="L34" s="179">
        <v>5.4954000000000001</v>
      </c>
      <c r="M34" s="179">
        <v>5.508</v>
      </c>
      <c r="N34" s="179">
        <v>6.798</v>
      </c>
      <c r="O34" s="179">
        <v>28.405200000000001</v>
      </c>
    </row>
    <row r="35" spans="1:15" ht="19.5" customHeight="1">
      <c r="A35" t="s">
        <v>188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1.482</v>
      </c>
      <c r="M35" s="179">
        <v>0.22800000000000001</v>
      </c>
      <c r="N35" s="179">
        <v>0.22800000000000001</v>
      </c>
      <c r="O35" s="179">
        <v>1.9379999999999999</v>
      </c>
    </row>
    <row r="36" spans="1:15" ht="15" customHeight="1">
      <c r="A36" t="s">
        <v>188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0</v>
      </c>
      <c r="K36" s="179">
        <v>0</v>
      </c>
      <c r="L36" s="179">
        <v>-0.4</v>
      </c>
      <c r="M36" s="179">
        <v>-0.4</v>
      </c>
      <c r="N36" s="179">
        <v>-0.4</v>
      </c>
      <c r="O36" s="179">
        <v>-1.2</v>
      </c>
    </row>
    <row r="37" spans="1:15" ht="19.5" customHeight="1">
      <c r="A37" t="s">
        <v>188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</row>
    <row r="38" spans="1:15" ht="15" customHeight="1">
      <c r="A38" t="s">
        <v>188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</row>
    <row r="39" spans="1:15" ht="18.75" customHeight="1">
      <c r="A39" t="s">
        <v>188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0</v>
      </c>
      <c r="K39" s="179">
        <v>0</v>
      </c>
      <c r="L39" s="179">
        <v>1.0820000000000001</v>
      </c>
      <c r="M39" s="179">
        <v>-0.17199999999999999</v>
      </c>
      <c r="N39" s="179">
        <v>-0.17199999999999999</v>
      </c>
      <c r="O39" s="179">
        <v>0.73799999999999999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WSX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1.8E-3</v>
      </c>
      <c r="H13" s="48">
        <f>F_Inputs!K12</f>
        <v>-6.0000000000000001E-3</v>
      </c>
      <c r="I13" s="48">
        <f>F_Inputs!L12</f>
        <v>-1.26E-2</v>
      </c>
      <c r="J13" s="48">
        <f>F_Inputs!M12</f>
        <v>0</v>
      </c>
      <c r="K13" s="49">
        <f>F_Inputs!N12</f>
        <v>0</v>
      </c>
      <c r="L13" s="21"/>
      <c r="M13" s="52">
        <f>F_Inputs!O12</f>
        <v>-1.6799999999999999E-2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5.0999999999999996</v>
      </c>
      <c r="H14" s="45">
        <f>F_Inputs!K13</f>
        <v>5.508</v>
      </c>
      <c r="I14" s="45">
        <f>F_Inputs!L13</f>
        <v>5.508</v>
      </c>
      <c r="J14" s="45">
        <f>F_Inputs!M13</f>
        <v>5.508</v>
      </c>
      <c r="K14" s="46">
        <f>F_Inputs!N13</f>
        <v>6.798</v>
      </c>
      <c r="L14" s="21"/>
      <c r="M14" s="53">
        <f>F_Inputs!O13</f>
        <v>28.422000000000001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0</v>
      </c>
      <c r="K15" s="46">
        <f>F_Inputs!N14</f>
        <v>0</v>
      </c>
      <c r="L15" s="21"/>
      <c r="M15" s="53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5.1017999999999999</v>
      </c>
      <c r="H17" s="50">
        <f t="shared" ref="H17" si="1">SUM(H13:H16)</f>
        <v>5.5019999999999998</v>
      </c>
      <c r="I17" s="50">
        <f t="shared" ref="I17" si="2">SUM(I13:I16)</f>
        <v>5.4954000000000001</v>
      </c>
      <c r="J17" s="50">
        <f t="shared" ref="J17" si="3">SUM(J13:J16)</f>
        <v>5.508</v>
      </c>
      <c r="K17" s="51">
        <f t="shared" ref="K17" si="4">SUM(K13:K16)</f>
        <v>6.798</v>
      </c>
      <c r="L17" s="21"/>
      <c r="M17" s="32">
        <f>SUM(M13:M16)</f>
        <v>28.405200000000001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0</v>
      </c>
      <c r="H20" s="48">
        <f>F_Inputs!K17</f>
        <v>0</v>
      </c>
      <c r="I20" s="48">
        <f>F_Inputs!L17</f>
        <v>1.0820000000000001</v>
      </c>
      <c r="J20" s="48">
        <f>F_Inputs!M17</f>
        <v>-0.17199999999999999</v>
      </c>
      <c r="K20" s="49">
        <f>F_Inputs!N17</f>
        <v>-0.17199999999999999</v>
      </c>
      <c r="L20" s="21"/>
      <c r="M20" s="52">
        <f>F_Inputs!O17</f>
        <v>0.73799999999999999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5">
        <f>F_Inputs!K18</f>
        <v>0</v>
      </c>
      <c r="I21" s="45">
        <f>F_Inputs!L18</f>
        <v>0</v>
      </c>
      <c r="J21" s="45">
        <f>F_Inputs!M18</f>
        <v>0</v>
      </c>
      <c r="K21" s="46">
        <f>F_Inputs!N18</f>
        <v>0</v>
      </c>
      <c r="L21" s="21"/>
      <c r="M21" s="53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" si="5">SUM(H19:H22)</f>
        <v>0</v>
      </c>
      <c r="I23" s="50">
        <f t="shared" ref="I23" si="6">SUM(I19:I22)</f>
        <v>1.0820000000000001</v>
      </c>
      <c r="J23" s="50">
        <f t="shared" ref="J23" si="7">SUM(J19:J22)</f>
        <v>-0.17199999999999999</v>
      </c>
      <c r="K23" s="51">
        <f t="shared" ref="K23" si="8">SUM(K19:K22)</f>
        <v>-0.17199999999999999</v>
      </c>
      <c r="L23" s="21"/>
      <c r="M23" s="32">
        <f>SUM(M19:M22)</f>
        <v>0.73799999999999999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9">SUM(H26:H31)</f>
        <v>0</v>
      </c>
      <c r="I32" s="50">
        <f t="shared" si="9"/>
        <v>0</v>
      </c>
      <c r="J32" s="50">
        <f t="shared" si="9"/>
        <v>0</v>
      </c>
      <c r="K32" s="51">
        <f t="shared" si="9"/>
        <v>0</v>
      </c>
      <c r="L32" s="21"/>
      <c r="M32" s="32">
        <f t="shared" ref="M32" si="10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1.8E-3</v>
      </c>
      <c r="H35" s="48">
        <f>F_Inputs!K28</f>
        <v>-6.0000000000000001E-3</v>
      </c>
      <c r="I35" s="48">
        <f>F_Inputs!L28</f>
        <v>0</v>
      </c>
      <c r="J35" s="48">
        <f>F_Inputs!M28</f>
        <v>0</v>
      </c>
      <c r="K35" s="49">
        <f>F_Inputs!N28</f>
        <v>0</v>
      </c>
      <c r="L35" s="21"/>
      <c r="M35" s="52">
        <f>F_Inputs!O28</f>
        <v>-4.1999999999999997E-3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0</v>
      </c>
      <c r="H36" s="45">
        <f>F_Inputs!K29</f>
        <v>0</v>
      </c>
      <c r="I36" s="45">
        <f>F_Inputs!L29</f>
        <v>-1.26E-2</v>
      </c>
      <c r="J36" s="45">
        <f>F_Inputs!M29</f>
        <v>0</v>
      </c>
      <c r="K36" s="46">
        <f>F_Inputs!N29</f>
        <v>0</v>
      </c>
      <c r="L36" s="21"/>
      <c r="M36" s="53">
        <f>F_Inputs!O29</f>
        <v>-1.26E-2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5.0999999999999996</v>
      </c>
      <c r="H37" s="45">
        <f>F_Inputs!K30</f>
        <v>5.508</v>
      </c>
      <c r="I37" s="45">
        <f>F_Inputs!L30</f>
        <v>5.508</v>
      </c>
      <c r="J37" s="45">
        <f>F_Inputs!M30</f>
        <v>5.508</v>
      </c>
      <c r="K37" s="46">
        <f>F_Inputs!N30</f>
        <v>6.798</v>
      </c>
      <c r="L37" s="21"/>
      <c r="M37" s="53">
        <f>F_Inputs!O30</f>
        <v>28.422000000000001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0</v>
      </c>
      <c r="K39" s="46">
        <f>F_Inputs!N32</f>
        <v>0</v>
      </c>
      <c r="L39" s="21"/>
      <c r="M39" s="53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5.1017999999999999</v>
      </c>
      <c r="H41" s="50">
        <f t="shared" ref="H41" si="11">SUM(H35:H40)</f>
        <v>5.5019999999999998</v>
      </c>
      <c r="I41" s="50">
        <f t="shared" ref="I41" si="12">SUM(I35:I40)</f>
        <v>5.4954000000000001</v>
      </c>
      <c r="J41" s="50">
        <f t="shared" ref="J41" si="13">SUM(J35:J40)</f>
        <v>5.508</v>
      </c>
      <c r="K41" s="51">
        <f t="shared" ref="K41:M41" si="14">SUM(K35:K40)</f>
        <v>6.798</v>
      </c>
      <c r="L41" s="21"/>
      <c r="M41" s="32">
        <f t="shared" si="14"/>
        <v>28.405200000000001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1.482</v>
      </c>
      <c r="J44" s="48">
        <f>F_Inputs!M35</f>
        <v>0.22800000000000001</v>
      </c>
      <c r="K44" s="49">
        <f>F_Inputs!N35</f>
        <v>0.22800000000000001</v>
      </c>
      <c r="L44" s="21"/>
      <c r="M44" s="52">
        <f>F_Inputs!O35</f>
        <v>1.9379999999999999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5">
        <f>F_Inputs!K36</f>
        <v>0</v>
      </c>
      <c r="I45" s="45">
        <f>F_Inputs!L36</f>
        <v>-0.4</v>
      </c>
      <c r="J45" s="45">
        <f>F_Inputs!M36</f>
        <v>-0.4</v>
      </c>
      <c r="K45" s="46">
        <f>F_Inputs!N36</f>
        <v>-0.4</v>
      </c>
      <c r="L45" s="21"/>
      <c r="M45" s="53">
        <f>F_Inputs!O36</f>
        <v>-1.2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5">
        <f>F_Inputs!K37</f>
        <v>0</v>
      </c>
      <c r="I46" s="45">
        <f>F_Inputs!L37</f>
        <v>0</v>
      </c>
      <c r="J46" s="45">
        <f>F_Inputs!M37</f>
        <v>0</v>
      </c>
      <c r="K46" s="46">
        <f>F_Inputs!N37</f>
        <v>0</v>
      </c>
      <c r="L46" s="21"/>
      <c r="M46" s="53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15">SUM(H44:H47)</f>
        <v>0</v>
      </c>
      <c r="I48" s="50">
        <f t="shared" si="15"/>
        <v>1.0819999999999999</v>
      </c>
      <c r="J48" s="50">
        <f t="shared" si="15"/>
        <v>-0.17200000000000001</v>
      </c>
      <c r="K48" s="51">
        <f t="shared" si="15"/>
        <v>-0.17200000000000001</v>
      </c>
      <c r="L48" s="21"/>
      <c r="M48" s="32">
        <f t="shared" si="15"/>
        <v>0.73799999999999999</v>
      </c>
      <c r="N48" s="21"/>
    </row>
    <row r="49" spans="1:1">
      <c r="A49" s="1"/>
    </row>
  </sheetData>
  <mergeCells count="1">
    <mergeCell ref="B3:C3"/>
  </mergeCells>
  <conditionalFormatting sqref="G6:M48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1" width="24.62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WSX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186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18.7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/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/>
      <c r="V13" s="150"/>
      <c r="W13" s="168"/>
      <c r="X13" s="156"/>
      <c r="Y13" s="176"/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18.7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20"/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/>
      <c r="V36" s="168"/>
      <c r="W36" s="168"/>
      <c r="X36" s="156"/>
      <c r="Y36" s="177"/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A1:N49"/>
  <sheetViews>
    <sheetView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WSX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1.8E-3</v>
      </c>
      <c r="H13" s="54">
        <f>'Company App27'!H13+InpOverride!H13</f>
        <v>-6.0000000000000001E-3</v>
      </c>
      <c r="I13" s="54">
        <f>'Company App27'!I13+InpOverride!I13</f>
        <v>-1.26E-2</v>
      </c>
      <c r="J13" s="54">
        <f>'Company App27'!J13+InpOverride!J13</f>
        <v>0</v>
      </c>
      <c r="K13" s="55">
        <f>'Company App27'!K13+InpOverride!K13</f>
        <v>0</v>
      </c>
      <c r="L13" s="21"/>
      <c r="M13" s="59">
        <f>SUM(G13:K13)</f>
        <v>-1.6800000000000002E-2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5.0999999999999996</v>
      </c>
      <c r="H14" s="57">
        <f>'Company App27'!H14+InpOverride!H14</f>
        <v>5.508</v>
      </c>
      <c r="I14" s="57">
        <f>'Company App27'!I14+InpOverride!I14</f>
        <v>5.508</v>
      </c>
      <c r="J14" s="57">
        <f>'Company App27'!J14+InpOverride!J14</f>
        <v>5.508</v>
      </c>
      <c r="K14" s="58">
        <f>'Company App27'!K14+InpOverride!K14</f>
        <v>6.798</v>
      </c>
      <c r="L14" s="21"/>
      <c r="M14" s="60">
        <f t="shared" ref="M14:M16" si="1">SUM(G14:K14)</f>
        <v>28.421999999999997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0</v>
      </c>
      <c r="K15" s="58">
        <f>'Company App27'!K15+InpOverride!K15</f>
        <v>0</v>
      </c>
      <c r="L15" s="21"/>
      <c r="M15" s="60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5.1017999999999999</v>
      </c>
      <c r="H17" s="50">
        <f t="shared" ref="H17:K17" si="2">SUM(H13:H16)</f>
        <v>5.5019999999999998</v>
      </c>
      <c r="I17" s="50">
        <f t="shared" si="2"/>
        <v>5.4954000000000001</v>
      </c>
      <c r="J17" s="50">
        <f t="shared" si="2"/>
        <v>5.508</v>
      </c>
      <c r="K17" s="51">
        <f t="shared" si="2"/>
        <v>6.798</v>
      </c>
      <c r="L17" s="21"/>
      <c r="M17" s="32">
        <f>SUM(M13:M16)</f>
        <v>28.405199999999997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54">
        <f>'Company App27'!H20+InpOverride!H20</f>
        <v>0</v>
      </c>
      <c r="I20" s="54">
        <f>'Company App27'!I20+InpOverride!I20</f>
        <v>1.0820000000000001</v>
      </c>
      <c r="J20" s="54">
        <f>'Company App27'!J20+InpOverride!J20</f>
        <v>-0.17199999999999999</v>
      </c>
      <c r="K20" s="55">
        <f>'Company App27'!K20+InpOverride!K20</f>
        <v>-0.17199999999999999</v>
      </c>
      <c r="L20" s="21"/>
      <c r="M20" s="59">
        <f>SUM(G20:K20)</f>
        <v>0.73800000000000021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</v>
      </c>
      <c r="H21" s="57">
        <f>'Company App27'!H21+InpOverride!H21</f>
        <v>0</v>
      </c>
      <c r="I21" s="57">
        <f>'Company App27'!I21+InpOverride!I21</f>
        <v>0</v>
      </c>
      <c r="J21" s="57">
        <f>'Company App27'!J21+InpOverride!J21</f>
        <v>0</v>
      </c>
      <c r="K21" s="58">
        <f>'Company App27'!K21+InpOverride!K21</f>
        <v>0</v>
      </c>
      <c r="L21" s="21"/>
      <c r="M21" s="60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:K23" si="3">SUM(H19:H22)</f>
        <v>0</v>
      </c>
      <c r="I23" s="50">
        <f t="shared" si="3"/>
        <v>1.0820000000000001</v>
      </c>
      <c r="J23" s="50">
        <f t="shared" si="3"/>
        <v>-0.17199999999999999</v>
      </c>
      <c r="K23" s="51">
        <f t="shared" si="3"/>
        <v>-0.17199999999999999</v>
      </c>
      <c r="L23" s="21"/>
      <c r="M23" s="32">
        <f>SUM(M19:M22)</f>
        <v>0.73800000000000021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1.8E-3</v>
      </c>
      <c r="H35" s="54">
        <f>'Company App27'!H35+InpOverride!H35</f>
        <v>-6.0000000000000001E-3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-4.2000000000000006E-3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0</v>
      </c>
      <c r="H36" s="57">
        <f>'Company App27'!H36+InpOverride!H36</f>
        <v>0</v>
      </c>
      <c r="I36" s="57">
        <f>'Company App27'!I36+InpOverride!I36</f>
        <v>-1.26E-2</v>
      </c>
      <c r="J36" s="57">
        <f>'Company App27'!J36+InpOverride!J36</f>
        <v>0</v>
      </c>
      <c r="K36" s="58">
        <f>'Company App27'!K36+InpOverride!K36</f>
        <v>0</v>
      </c>
      <c r="L36" s="21"/>
      <c r="M36" s="60">
        <f t="shared" si="6"/>
        <v>-1.26E-2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5.0999999999999996</v>
      </c>
      <c r="H37" s="57">
        <f>'Company App27'!H37+InpOverride!H37</f>
        <v>5.508</v>
      </c>
      <c r="I37" s="57">
        <f>'Company App27'!I37+InpOverride!I37</f>
        <v>5.508</v>
      </c>
      <c r="J37" s="57">
        <f>'Company App27'!J37+InpOverride!J37</f>
        <v>5.508</v>
      </c>
      <c r="K37" s="58">
        <f>'Company App27'!K37+InpOverride!K37</f>
        <v>6.798</v>
      </c>
      <c r="L37" s="21"/>
      <c r="M37" s="60">
        <f t="shared" si="6"/>
        <v>28.421999999999997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0</v>
      </c>
      <c r="K39" s="58">
        <f>'Company App27'!K39+InpOverride!K39</f>
        <v>0</v>
      </c>
      <c r="L39" s="21"/>
      <c r="M39" s="60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5.1017999999999999</v>
      </c>
      <c r="H41" s="50">
        <f t="shared" ref="H41:M41" si="7">SUM(H35:H40)</f>
        <v>5.5019999999999998</v>
      </c>
      <c r="I41" s="50">
        <f t="shared" si="7"/>
        <v>5.4954000000000001</v>
      </c>
      <c r="J41" s="50">
        <f t="shared" si="7"/>
        <v>5.508</v>
      </c>
      <c r="K41" s="51">
        <f t="shared" si="7"/>
        <v>6.798</v>
      </c>
      <c r="L41" s="21"/>
      <c r="M41" s="32">
        <f t="shared" si="7"/>
        <v>28.405199999999997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1.482</v>
      </c>
      <c r="J44" s="54">
        <f>'Company App27'!J44+InpOverride!J44</f>
        <v>0.22800000000000001</v>
      </c>
      <c r="K44" s="55">
        <f>'Company App27'!K44+InpOverride!K44</f>
        <v>0.22800000000000001</v>
      </c>
      <c r="L44" s="21"/>
      <c r="M44" s="59">
        <f>SUM(G44:K44)</f>
        <v>1.9379999999999999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0</v>
      </c>
      <c r="H45" s="57">
        <f>'Company App27'!H45+InpOverride!H45</f>
        <v>0</v>
      </c>
      <c r="I45" s="57">
        <f>'Company App27'!I45+InpOverride!I45</f>
        <v>-0.4</v>
      </c>
      <c r="J45" s="57">
        <f>'Company App27'!J45+InpOverride!J45</f>
        <v>-0.4</v>
      </c>
      <c r="K45" s="58">
        <f>'Company App27'!K45+InpOverride!K45</f>
        <v>-0.4</v>
      </c>
      <c r="L45" s="21"/>
      <c r="M45" s="60">
        <f>SUM(G45:K45)</f>
        <v>-1.2000000000000002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</v>
      </c>
      <c r="H46" s="57">
        <f>'Company App27'!H46+InpOverride!H46</f>
        <v>0</v>
      </c>
      <c r="I46" s="57">
        <f>'Company App27'!I46+InpOverride!I46</f>
        <v>0</v>
      </c>
      <c r="J46" s="57">
        <f>'Company App27'!J46+InpOverride!J46</f>
        <v>0</v>
      </c>
      <c r="K46" s="58">
        <f>'Company App27'!K46+InpOverride!K46</f>
        <v>0</v>
      </c>
      <c r="L46" s="21"/>
      <c r="M46" s="60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8">SUM(H44:H47)</f>
        <v>0</v>
      </c>
      <c r="I48" s="50">
        <f t="shared" si="8"/>
        <v>1.0819999999999999</v>
      </c>
      <c r="J48" s="50">
        <f t="shared" si="8"/>
        <v>-0.17200000000000001</v>
      </c>
      <c r="K48" s="51">
        <f t="shared" si="8"/>
        <v>-0.17200000000000001</v>
      </c>
      <c r="L48" s="21"/>
      <c r="M48" s="32">
        <f t="shared" si="8"/>
        <v>0.73799999999999977</v>
      </c>
      <c r="N48" s="21"/>
    </row>
    <row r="49" spans="1:1">
      <c r="A49" s="1"/>
    </row>
  </sheetData>
  <mergeCells count="1">
    <mergeCell ref="B3:C3"/>
  </mergeCells>
  <conditionalFormatting sqref="G6:M4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48 G13:L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7" customWidth="1"/>
    <col min="3" max="3" width="90" customWidth="1"/>
    <col min="4" max="4" width="7.125" customWidth="1"/>
    <col min="10" max="15" width="15.625" customWidth="1"/>
  </cols>
  <sheetData>
    <row r="1" spans="1:15">
      <c r="A1" s="62"/>
      <c r="B1" s="62"/>
      <c r="C1" s="62" t="s">
        <v>175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1.8E-3</v>
      </c>
      <c r="K9" s="72">
        <f>'Ofwat App27'!H13</f>
        <v>-6.0000000000000001E-3</v>
      </c>
      <c r="L9" s="72">
        <f>'Ofwat App27'!I13</f>
        <v>-1.26E-2</v>
      </c>
      <c r="M9" s="72">
        <f>'Ofwat App27'!J13</f>
        <v>0</v>
      </c>
      <c r="N9" s="72">
        <f>'Ofwat App27'!K13</f>
        <v>0</v>
      </c>
      <c r="O9" s="73">
        <f>'Ofwat App27'!M13</f>
        <v>-1.6800000000000002E-2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5.0999999999999996</v>
      </c>
      <c r="K10" s="78">
        <f>'Ofwat App27'!H14</f>
        <v>5.508</v>
      </c>
      <c r="L10" s="78">
        <f>'Ofwat App27'!I14</f>
        <v>5.508</v>
      </c>
      <c r="M10" s="78">
        <f>'Ofwat App27'!J14</f>
        <v>5.508</v>
      </c>
      <c r="N10" s="78">
        <f>'Ofwat App27'!K14</f>
        <v>6.798</v>
      </c>
      <c r="O10" s="79">
        <f>'Ofwat App27'!M14</f>
        <v>28.421999999999997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0</v>
      </c>
      <c r="N11" s="78">
        <f>'Ofwat App27'!K15</f>
        <v>0</v>
      </c>
      <c r="O11" s="79">
        <f>'Ofwat App27'!M15</f>
        <v>0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5.1017999999999999</v>
      </c>
      <c r="K13" s="80">
        <f>'Ofwat App27'!H17</f>
        <v>5.5019999999999998</v>
      </c>
      <c r="L13" s="80">
        <f>'Ofwat App27'!I17</f>
        <v>5.4954000000000001</v>
      </c>
      <c r="M13" s="80">
        <f>'Ofwat App27'!J17</f>
        <v>5.508</v>
      </c>
      <c r="N13" s="80">
        <f>'Ofwat App27'!K17</f>
        <v>6.798</v>
      </c>
      <c r="O13" s="81">
        <f>'Ofwat App27'!M17</f>
        <v>28.405199999999997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0</v>
      </c>
      <c r="K14" s="72">
        <f>'Ofwat App27'!H20</f>
        <v>0</v>
      </c>
      <c r="L14" s="72">
        <f>'Ofwat App27'!I20</f>
        <v>1.0820000000000001</v>
      </c>
      <c r="M14" s="72">
        <f>'Ofwat App27'!J20</f>
        <v>-0.17199999999999999</v>
      </c>
      <c r="N14" s="72">
        <f>'Ofwat App27'!K20</f>
        <v>-0.17199999999999999</v>
      </c>
      <c r="O14" s="73">
        <f>'Ofwat App27'!M20</f>
        <v>0.73800000000000021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</v>
      </c>
      <c r="K15" s="78">
        <f>'Ofwat App27'!H21</f>
        <v>0</v>
      </c>
      <c r="L15" s="78">
        <f>'Ofwat App27'!I21</f>
        <v>0</v>
      </c>
      <c r="M15" s="78">
        <f>'Ofwat App27'!J21</f>
        <v>0</v>
      </c>
      <c r="N15" s="78">
        <f>'Ofwat App27'!K21</f>
        <v>0</v>
      </c>
      <c r="O15" s="79">
        <f>'Ofwat App27'!M21</f>
        <v>0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0</v>
      </c>
      <c r="K17" s="80">
        <f>'Ofwat App27'!H23</f>
        <v>0</v>
      </c>
      <c r="L17" s="80">
        <f>'Ofwat App27'!I23</f>
        <v>1.0820000000000001</v>
      </c>
      <c r="M17" s="80">
        <f>'Ofwat App27'!J23</f>
        <v>-0.17199999999999999</v>
      </c>
      <c r="N17" s="80">
        <f>'Ofwat App27'!K23</f>
        <v>-0.17199999999999999</v>
      </c>
      <c r="O17" s="81">
        <f>'Ofwat App27'!M23</f>
        <v>0.73800000000000021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1.8E-3</v>
      </c>
      <c r="K25" s="72">
        <f>'Ofwat App27'!H35</f>
        <v>-6.0000000000000001E-3</v>
      </c>
      <c r="L25" s="72">
        <f>'Ofwat App27'!I35</f>
        <v>0</v>
      </c>
      <c r="M25" s="72">
        <f>'Ofwat App27'!J35</f>
        <v>0</v>
      </c>
      <c r="N25" s="72">
        <f>'Ofwat App27'!K35</f>
        <v>0</v>
      </c>
      <c r="O25" s="73">
        <f>'Ofwat App27'!M35</f>
        <v>-4.2000000000000006E-3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0</v>
      </c>
      <c r="K26" s="78">
        <f>'Ofwat App27'!H36</f>
        <v>0</v>
      </c>
      <c r="L26" s="78">
        <f>'Ofwat App27'!I36</f>
        <v>-1.26E-2</v>
      </c>
      <c r="M26" s="78">
        <f>'Ofwat App27'!J36</f>
        <v>0</v>
      </c>
      <c r="N26" s="78">
        <f>'Ofwat App27'!K36</f>
        <v>0</v>
      </c>
      <c r="O26" s="79">
        <f>'Ofwat App27'!M36</f>
        <v>-1.26E-2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5.0999999999999996</v>
      </c>
      <c r="K27" s="78">
        <f>'Ofwat App27'!H37</f>
        <v>5.508</v>
      </c>
      <c r="L27" s="78">
        <f>'Ofwat App27'!I37</f>
        <v>5.508</v>
      </c>
      <c r="M27" s="78">
        <f>'Ofwat App27'!J37</f>
        <v>5.508</v>
      </c>
      <c r="N27" s="78">
        <f>'Ofwat App27'!K37</f>
        <v>6.798</v>
      </c>
      <c r="O27" s="79">
        <f>'Ofwat App27'!M37</f>
        <v>28.421999999999997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0</v>
      </c>
      <c r="N29" s="78">
        <f>'Ofwat App27'!K39</f>
        <v>0</v>
      </c>
      <c r="O29" s="79">
        <f>'Ofwat App27'!M39</f>
        <v>0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5.1017999999999999</v>
      </c>
      <c r="K31" s="80">
        <f>'Ofwat App27'!H41</f>
        <v>5.5019999999999998</v>
      </c>
      <c r="L31" s="80">
        <f>'Ofwat App27'!I41</f>
        <v>5.4954000000000001</v>
      </c>
      <c r="M31" s="80">
        <f>'Ofwat App27'!J41</f>
        <v>5.508</v>
      </c>
      <c r="N31" s="80">
        <f>'Ofwat App27'!K41</f>
        <v>6.798</v>
      </c>
      <c r="O31" s="81">
        <f>'Ofwat App27'!M41</f>
        <v>28.405199999999997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1.482</v>
      </c>
      <c r="M32" s="72">
        <f>'Ofwat App27'!J44</f>
        <v>0.22800000000000001</v>
      </c>
      <c r="N32" s="72">
        <f>'Ofwat App27'!K44</f>
        <v>0.22800000000000001</v>
      </c>
      <c r="O32" s="73">
        <f>'Ofwat App27'!M44</f>
        <v>1.9379999999999999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0</v>
      </c>
      <c r="K33" s="78">
        <f>'Ofwat App27'!H45</f>
        <v>0</v>
      </c>
      <c r="L33" s="78">
        <f>'Ofwat App27'!I45</f>
        <v>-0.4</v>
      </c>
      <c r="M33" s="78">
        <f>'Ofwat App27'!J45</f>
        <v>-0.4</v>
      </c>
      <c r="N33" s="78">
        <f>'Ofwat App27'!K45</f>
        <v>-0.4</v>
      </c>
      <c r="O33" s="79">
        <f>'Ofwat App27'!M45</f>
        <v>-1.2000000000000002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</v>
      </c>
      <c r="K34" s="78">
        <f>'Ofwat App27'!H46</f>
        <v>0</v>
      </c>
      <c r="L34" s="78">
        <f>'Ofwat App27'!I46</f>
        <v>0</v>
      </c>
      <c r="M34" s="78">
        <f>'Ofwat App27'!J46</f>
        <v>0</v>
      </c>
      <c r="N34" s="78">
        <f>'Ofwat App27'!K46</f>
        <v>0</v>
      </c>
      <c r="O34" s="79">
        <f>'Ofwat App27'!M46</f>
        <v>0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0</v>
      </c>
      <c r="K36" s="80">
        <f>'Ofwat App27'!H48</f>
        <v>0</v>
      </c>
      <c r="L36" s="80">
        <f>'Ofwat App27'!I48</f>
        <v>1.0819999999999999</v>
      </c>
      <c r="M36" s="80">
        <f>'Ofwat App27'!J48</f>
        <v>-0.17200000000000001</v>
      </c>
      <c r="N36" s="80">
        <f>'Ofwat App27'!K48</f>
        <v>-0.17200000000000001</v>
      </c>
      <c r="O36" s="81">
        <f>'Ofwat App27'!M48</f>
        <v>0.73799999999999977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[…]10/07/2019 13:52:39</v>
      </c>
      <c r="K37" s="84" t="str">
        <f t="shared" ref="K37:O37" ca="1" si="0">CONCATENATE("[…]", TEXT(NOW(),"dd/mm/yyy hh:mm:ss"))</f>
        <v>[…]10/07/2019 13:52:39</v>
      </c>
      <c r="L37" s="84" t="str">
        <f t="shared" ca="1" si="0"/>
        <v>[…]10/07/2019 13:52:39</v>
      </c>
      <c r="M37" s="84" t="str">
        <f t="shared" ca="1" si="0"/>
        <v>[…]10/07/2019 13:52:39</v>
      </c>
      <c r="N37" s="84" t="str">
        <f t="shared" ca="1" si="0"/>
        <v>[…]10/07/2019 13:52:39</v>
      </c>
      <c r="O37" s="84" t="str">
        <f t="shared" ca="1" si="0"/>
        <v>[…]10/07/2019 13:52:39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PR19PD002_WSX_ModelRun07_ST_DD.xlsx</v>
      </c>
      <c r="K38" s="85" t="str">
        <f t="shared" ref="K38:O38" ca="1" si="1">MID(CELL("filename"),SEARCH("[",CELL("filename"))+1,SEARCH("]",CELL("filename"))-SEARCH("[",CELL("filename"))-1)</f>
        <v>PR19PD002_WSX_ModelRun07_ST_DD.xlsx</v>
      </c>
      <c r="L38" s="85" t="str">
        <f t="shared" ca="1" si="1"/>
        <v>PR19PD002_WSX_ModelRun07_ST_DD.xlsx</v>
      </c>
      <c r="M38" s="85" t="str">
        <f t="shared" ca="1" si="1"/>
        <v>PR19PD002_WSX_ModelRun07_ST_DD.xlsx</v>
      </c>
      <c r="N38" s="85" t="str">
        <f t="shared" ca="1" si="1"/>
        <v>PR19PD002_WSX_ModelRun07_ST_DD.xlsx</v>
      </c>
      <c r="O38" s="85" t="str">
        <f t="shared" ca="1" si="1"/>
        <v>PR19PD002_WSX_ModelRun07_ST_DD.xlsx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2019-01-21T15:34:22Z</dcterms:created>
  <dcterms:modified xsi:type="dcterms:W3CDTF">2019-07-10T12:53:02Z</dcterms:modified>
</cp:coreProperties>
</file>