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<sst xmlns="http://schemas.openxmlformats.org/spreadsheetml/2006/main" count="1342" uniqueCount="475">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</sst>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A3" sqref="A3"/>
      <selection pane="bottomLeft"/>
    </sheetView>
  </sheetViews>
  <sheetFormatPr defaultRowHeight="14.35"/>
  <cols>
    <col min="1" max="1" width="3.46875" customWidth="1"/>
    <col min="2" max="2" width="5.703125" customWidth="1"/>
    <col min="3" max="3" width="12.05859375" customWidth="1"/>
    <col min="4" max="4" width="2.703125" customWidth="1"/>
    <col min="5" max="5" width="15.234375" customWidth="1"/>
    <col min="6" max="16" width="7.3515625" customWidth="1"/>
    <col min="17" max="17" width="8.5859375" customWidth="1"/>
  </cols>
  <sheetData>
    <row r="1" spans="1:16">
      <c r="C1" t="s">
        <v>473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474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1</v>
      </c>
    </row>
    <row r="5" spans="1:16">
      <c r="A5" t="s">
        <v>474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3.7367061406307002E-2</v>
      </c>
      <c r="K5" s="226">
        <v>3.7367061406307002E-2</v>
      </c>
      <c r="L5" s="226">
        <v>3.7367061406307002E-2</v>
      </c>
      <c r="M5" s="226">
        <v>3.7367061406307002E-2</v>
      </c>
      <c r="N5" s="226">
        <v>3.7367061406307002E-2</v>
      </c>
      <c r="O5" s="226"/>
      <c r="P5" s="226"/>
    </row>
    <row r="6" spans="1:16">
      <c r="A6" t="s">
        <v>474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474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102.485722071328</v>
      </c>
    </row>
    <row r="8" spans="1:16">
      <c r="A8" t="s">
        <v>474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0</v>
      </c>
    </row>
    <row r="9" spans="1:16">
      <c r="A9" t="s">
        <v>474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102.5</v>
      </c>
    </row>
    <row r="10" spans="1:16">
      <c r="A10" t="s">
        <v>474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0</v>
      </c>
    </row>
    <row r="11" spans="1:16">
      <c r="A11" t="s">
        <v>474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474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42.480657611500497</v>
      </c>
      <c r="K12" s="226">
        <v>46.686993803929397</v>
      </c>
      <c r="L12" s="226">
        <v>49.009502652268203</v>
      </c>
      <c r="M12" s="226">
        <v>45.366722765293403</v>
      </c>
      <c r="N12" s="226">
        <v>45.065851029462401</v>
      </c>
      <c r="O12" s="226"/>
      <c r="P12" s="226"/>
    </row>
    <row r="13" spans="1:16">
      <c r="A13" t="s">
        <v>474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/>
      <c r="P13" s="226"/>
    </row>
    <row r="14" spans="1:16">
      <c r="A14" t="s">
        <v>474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40.859921351818002</v>
      </c>
      <c r="K14" s="226">
        <v>45.069001595829398</v>
      </c>
      <c r="L14" s="226">
        <v>47.377166801180202</v>
      </c>
      <c r="M14" s="226">
        <v>43.756884453545297</v>
      </c>
      <c r="N14" s="226">
        <v>43.4578708793169</v>
      </c>
      <c r="O14" s="226"/>
      <c r="P14" s="226"/>
    </row>
    <row r="15" spans="1:16">
      <c r="A15" t="s">
        <v>474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/>
      <c r="P15" s="226"/>
    </row>
    <row r="16" spans="1:16">
      <c r="A16" t="s">
        <v>474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43.012</v>
      </c>
      <c r="K16" s="226">
        <v>48.07</v>
      </c>
      <c r="L16" s="226">
        <v>51.204999999999998</v>
      </c>
      <c r="M16" s="226">
        <v>53.606000000000002</v>
      </c>
      <c r="N16" s="226">
        <v>56.076999999999998</v>
      </c>
      <c r="O16" s="226"/>
      <c r="P16" s="226"/>
    </row>
    <row r="17" spans="1:16">
      <c r="A17" t="s">
        <v>474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0</v>
      </c>
      <c r="K17" s="226">
        <v>0</v>
      </c>
      <c r="L17" s="226"/>
      <c r="M17" s="226"/>
      <c r="N17" s="226"/>
      <c r="O17" s="226"/>
      <c r="P17" s="226"/>
    </row>
    <row r="18" spans="1:16">
      <c r="A18" t="s">
        <v>474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1.3260000000000001</v>
      </c>
      <c r="K18" s="226">
        <v>1.133</v>
      </c>
      <c r="L18" s="226">
        <v>1.5329999999999999</v>
      </c>
      <c r="M18" s="226">
        <v>1.637</v>
      </c>
      <c r="N18" s="226">
        <v>1.71</v>
      </c>
      <c r="O18" s="226"/>
      <c r="P18" s="226"/>
    </row>
    <row r="19" spans="1:16">
      <c r="A19" t="s">
        <v>474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474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0.54</v>
      </c>
      <c r="K20" s="226">
        <v>0.54400000000000004</v>
      </c>
      <c r="L20" s="226">
        <v>5.7000000000000002E-2</v>
      </c>
      <c r="M20" s="226">
        <v>0</v>
      </c>
      <c r="N20" s="226">
        <v>0</v>
      </c>
      <c r="O20" s="226"/>
      <c r="P20" s="226"/>
    </row>
    <row r="21" spans="1:16">
      <c r="A21" t="s">
        <v>474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474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/>
      <c r="M22" s="226"/>
      <c r="N22" s="226"/>
      <c r="O22" s="226"/>
      <c r="P22" s="226"/>
    </row>
    <row r="23" spans="1:16">
      <c r="A23" t="s">
        <v>474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/>
      <c r="M23" s="226"/>
      <c r="N23" s="226"/>
      <c r="O23" s="226"/>
      <c r="P23" s="226"/>
    </row>
    <row r="24" spans="1:16">
      <c r="A24" t="s">
        <v>474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0</v>
      </c>
      <c r="L24" s="226"/>
      <c r="M24" s="226"/>
      <c r="N24" s="226"/>
      <c r="O24" s="226"/>
      <c r="P24" s="226"/>
    </row>
    <row r="25" spans="1:16">
      <c r="A25" t="s">
        <v>474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</row>
    <row r="26" spans="1:16">
      <c r="A26" t="s">
        <v>474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474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474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0.59799999999999998</v>
      </c>
      <c r="K28" s="227">
        <v>0.58399999999999996</v>
      </c>
      <c r="L28" s="227">
        <v>0.56899999999999995</v>
      </c>
      <c r="M28" s="227">
        <v>0.62</v>
      </c>
      <c r="N28" s="227">
        <v>0.64400000000000002</v>
      </c>
      <c r="O28" s="227"/>
      <c r="P28" s="227"/>
    </row>
    <row r="29" spans="1:16">
      <c r="A29" t="s">
        <v>474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/>
      <c r="P29" s="227"/>
    </row>
    <row r="30" spans="1:16">
      <c r="A30" t="s">
        <v>474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/>
      <c r="P30" s="226"/>
    </row>
    <row r="31" spans="1:16">
      <c r="A31" t="s">
        <v>474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6">
      <c r="A32" t="s">
        <v>474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6">
      <c r="A33" t="s">
        <v>474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</row>
    <row r="34" spans="1:16">
      <c r="A34" t="s">
        <v>474</v>
      </c>
      <c r="B34" t="s">
        <v>443</v>
      </c>
      <c r="C34" t="s">
        <v>455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288.07900000000001</v>
      </c>
      <c r="O34" s="229">
        <v>296.72899999999998</v>
      </c>
      <c r="P34" s="229"/>
    </row>
    <row r="35" spans="1:16">
      <c r="A35" t="s">
        <v>474</v>
      </c>
      <c r="B35" t="s">
        <v>444</v>
      </c>
      <c r="C35" t="s">
        <v>456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289.10899999999998</v>
      </c>
      <c r="O35" s="229">
        <v>297.79000000000002</v>
      </c>
      <c r="P35" s="229"/>
    </row>
    <row r="36" spans="1:16">
      <c r="A36" t="s">
        <v>474</v>
      </c>
      <c r="B36" t="s">
        <v>445</v>
      </c>
      <c r="C36" t="s">
        <v>457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289.93299999999999</v>
      </c>
      <c r="O36" s="229">
        <v>298.63900000000001</v>
      </c>
      <c r="P36" s="229"/>
    </row>
    <row r="37" spans="1:16">
      <c r="A37" t="s">
        <v>474</v>
      </c>
      <c r="B37" t="s">
        <v>446</v>
      </c>
      <c r="C37" t="s">
        <v>458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281.7</v>
      </c>
      <c r="N37" s="229">
        <v>290.13900000000001</v>
      </c>
      <c r="O37" s="229">
        <v>298.851</v>
      </c>
      <c r="P37" s="229"/>
    </row>
    <row r="38" spans="1:16">
      <c r="A38" t="s">
        <v>474</v>
      </c>
      <c r="B38" t="s">
        <v>447</v>
      </c>
      <c r="C38" t="s">
        <v>440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</v>
      </c>
      <c r="N38" s="229">
        <v>292.714</v>
      </c>
      <c r="O38" s="229">
        <v>301.50299999999999</v>
      </c>
      <c r="P38" s="229"/>
    </row>
    <row r="39" spans="1:16">
      <c r="A39" t="s">
        <v>474</v>
      </c>
      <c r="B39" t="s">
        <v>448</v>
      </c>
      <c r="C39" t="s">
        <v>441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284.10000000000002</v>
      </c>
      <c r="N39" s="229">
        <v>292.61099999999999</v>
      </c>
      <c r="O39" s="229">
        <v>301.39699999999999</v>
      </c>
      <c r="P39" s="229"/>
    </row>
    <row r="40" spans="1:16">
      <c r="A40" t="s">
        <v>474</v>
      </c>
      <c r="B40" t="s">
        <v>449</v>
      </c>
      <c r="C40" t="s">
        <v>442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284.5</v>
      </c>
      <c r="N40" s="229">
        <v>293.02300000000002</v>
      </c>
      <c r="O40" s="229">
        <v>301.822</v>
      </c>
      <c r="P40" s="229"/>
    </row>
    <row r="41" spans="1:16">
      <c r="A41" t="s">
        <v>474</v>
      </c>
      <c r="B41" t="s">
        <v>450</v>
      </c>
      <c r="C41" t="s">
        <v>459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284.60000000000002</v>
      </c>
      <c r="N41" s="229">
        <v>293.12599999999998</v>
      </c>
      <c r="O41" s="229">
        <v>301.928</v>
      </c>
      <c r="P41" s="229"/>
    </row>
    <row r="42" spans="1:16">
      <c r="A42" t="s">
        <v>474</v>
      </c>
      <c r="B42" t="s">
        <v>451</v>
      </c>
      <c r="C42" t="s">
        <v>460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285.60000000000002</v>
      </c>
      <c r="N42" s="229">
        <v>294.15600000000001</v>
      </c>
      <c r="O42" s="229">
        <v>302.98899999999998</v>
      </c>
      <c r="P42" s="229"/>
    </row>
    <row r="43" spans="1:16">
      <c r="A43" t="s">
        <v>474</v>
      </c>
      <c r="B43" t="s">
        <v>452</v>
      </c>
      <c r="C43" t="s">
        <v>461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283</v>
      </c>
      <c r="N43" s="229">
        <v>291.47800000000001</v>
      </c>
      <c r="O43" s="229">
        <v>300.23</v>
      </c>
      <c r="P43" s="229"/>
    </row>
    <row r="44" spans="1:16">
      <c r="A44" t="s">
        <v>474</v>
      </c>
      <c r="B44" t="s">
        <v>453</v>
      </c>
      <c r="C44" t="s">
        <v>462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286.94400000000002</v>
      </c>
      <c r="N44" s="229">
        <v>295.54000000000002</v>
      </c>
      <c r="O44" s="229">
        <v>304.41399999999999</v>
      </c>
      <c r="P44" s="229"/>
    </row>
    <row r="45" spans="1:16">
      <c r="A45" t="s">
        <v>474</v>
      </c>
      <c r="B45" t="s">
        <v>454</v>
      </c>
      <c r="C45" t="s">
        <v>463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287.14999999999998</v>
      </c>
      <c r="N45" s="229">
        <v>295.75200000000001</v>
      </c>
      <c r="O45" s="229">
        <v>304.63200000000001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2.70312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7" t="s">
        <v>472</v>
      </c>
    </row>
    <row r="4" spans="1:17">
      <c r="A4" t="str">
        <f>F_Inputs!A4</f>
        <v>SES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2"/>
    </row>
    <row r="5" spans="1:17">
      <c r="A5" t="str">
        <f>F_Inputs!A5</f>
        <v>SES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3"/>
      <c r="K5" s="273"/>
      <c r="L5" s="273"/>
      <c r="M5" s="273"/>
      <c r="N5" s="273"/>
      <c r="O5" s="226"/>
      <c r="P5" s="226"/>
    </row>
    <row r="6" spans="1:17">
      <c r="A6" t="str">
        <f>F_Inputs!A6</f>
        <v>SES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3"/>
      <c r="K6" s="273"/>
      <c r="L6" s="273"/>
      <c r="M6" s="273"/>
      <c r="N6" s="273"/>
      <c r="O6" s="226"/>
      <c r="P6" s="226"/>
    </row>
    <row r="7" spans="1:17">
      <c r="A7" t="str">
        <f>F_Inputs!A7</f>
        <v>SES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3"/>
    </row>
    <row r="8" spans="1:17">
      <c r="A8" t="str">
        <f>F_Inputs!A8</f>
        <v>SES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3"/>
    </row>
    <row r="9" spans="1:17">
      <c r="A9" t="str">
        <f>F_Inputs!A9</f>
        <v>SES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4"/>
    </row>
    <row r="10" spans="1:17">
      <c r="A10" t="str">
        <f>F_Inputs!A10</f>
        <v>SES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4"/>
    </row>
    <row r="11" spans="1:17">
      <c r="A11" t="str">
        <f>F_Inputs!A11</f>
        <v>SES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SES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3"/>
      <c r="K12" s="273"/>
      <c r="L12" s="273"/>
      <c r="M12" s="273"/>
      <c r="N12" s="273"/>
      <c r="O12" s="226"/>
      <c r="P12" s="226"/>
    </row>
    <row r="13" spans="1:17">
      <c r="A13" t="str">
        <f>F_Inputs!A13</f>
        <v>SES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3"/>
      <c r="K13" s="273"/>
      <c r="L13" s="273"/>
      <c r="M13" s="273"/>
      <c r="N13" s="273"/>
      <c r="O13" s="226"/>
      <c r="P13" s="226"/>
    </row>
    <row r="14" spans="1:17">
      <c r="A14" t="str">
        <f>F_Inputs!A14</f>
        <v>SES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3"/>
      <c r="K14" s="273"/>
      <c r="L14" s="273"/>
      <c r="M14" s="273"/>
      <c r="N14" s="273"/>
      <c r="O14" s="226"/>
      <c r="P14" s="226"/>
    </row>
    <row r="15" spans="1:17">
      <c r="A15" t="str">
        <f>F_Inputs!A15</f>
        <v>SES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3"/>
      <c r="K15" s="273"/>
      <c r="L15" s="273"/>
      <c r="M15" s="273"/>
      <c r="N15" s="273"/>
      <c r="O15" s="226"/>
      <c r="P15" s="226"/>
    </row>
    <row r="16" spans="1:17">
      <c r="A16" t="str">
        <f>F_Inputs!A16</f>
        <v>SES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3"/>
      <c r="K16" s="273"/>
      <c r="L16" s="273"/>
      <c r="M16" s="273"/>
      <c r="N16" s="273"/>
      <c r="O16" s="226"/>
      <c r="P16" s="226"/>
    </row>
    <row r="17" spans="1:16">
      <c r="A17" t="str">
        <f>F_Inputs!A17</f>
        <v>SES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3"/>
      <c r="K17" s="273"/>
      <c r="L17" s="273"/>
      <c r="M17" s="273"/>
      <c r="N17" s="273"/>
      <c r="O17" s="226"/>
      <c r="P17" s="226"/>
    </row>
    <row r="18" spans="1:16">
      <c r="A18" t="str">
        <f>F_Inputs!A18</f>
        <v>SES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3"/>
      <c r="K18" s="273"/>
      <c r="L18" s="273"/>
      <c r="M18" s="273"/>
      <c r="N18" s="273"/>
      <c r="O18" s="226"/>
      <c r="P18" s="226"/>
    </row>
    <row r="19" spans="1:16">
      <c r="A19" t="str">
        <f>F_Inputs!A19</f>
        <v>SES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3"/>
      <c r="K19" s="273"/>
      <c r="L19" s="273"/>
      <c r="M19" s="273"/>
      <c r="N19" s="273"/>
      <c r="O19" s="226"/>
      <c r="P19" s="226"/>
    </row>
    <row r="20" spans="1:16">
      <c r="A20" t="str">
        <f>F_Inputs!A20</f>
        <v>SES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3"/>
      <c r="K20" s="273"/>
      <c r="L20" s="273"/>
      <c r="M20" s="273"/>
      <c r="N20" s="273"/>
      <c r="O20" s="226"/>
      <c r="P20" s="226"/>
    </row>
    <row r="21" spans="1:16">
      <c r="A21" t="str">
        <f>F_Inputs!A21</f>
        <v>SES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3"/>
      <c r="K21" s="273"/>
      <c r="L21" s="273"/>
      <c r="M21" s="273"/>
      <c r="N21" s="273"/>
      <c r="O21" s="226"/>
      <c r="P21" s="226"/>
    </row>
    <row r="22" spans="1:16">
      <c r="A22" t="str">
        <f>F_Inputs!A22</f>
        <v>SES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3"/>
      <c r="K22" s="273"/>
      <c r="L22" s="273"/>
      <c r="M22" s="273"/>
      <c r="N22" s="273"/>
      <c r="O22" s="226"/>
      <c r="P22" s="226"/>
    </row>
    <row r="23" spans="1:16">
      <c r="A23" t="str">
        <f>F_Inputs!A23</f>
        <v>SES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3"/>
      <c r="K23" s="273"/>
      <c r="L23" s="273"/>
      <c r="M23" s="273"/>
      <c r="N23" s="273"/>
      <c r="O23" s="226"/>
      <c r="P23" s="226"/>
    </row>
    <row r="24" spans="1:16">
      <c r="A24" t="str">
        <f>F_Inputs!A24</f>
        <v>SES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3"/>
      <c r="K24" s="273"/>
      <c r="L24" s="273"/>
      <c r="M24" s="273"/>
      <c r="N24" s="273"/>
      <c r="O24" s="226"/>
      <c r="P24" s="226"/>
    </row>
    <row r="25" spans="1:16">
      <c r="A25" t="str">
        <f>F_Inputs!A25</f>
        <v>SES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3"/>
      <c r="K25" s="273"/>
      <c r="L25" s="273"/>
      <c r="M25" s="273"/>
      <c r="N25" s="273"/>
      <c r="O25" s="226"/>
      <c r="P25" s="226"/>
    </row>
    <row r="26" spans="1:16">
      <c r="A26" t="str">
        <f>F_Inputs!A26</f>
        <v>SES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3"/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SES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3"/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SES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5"/>
      <c r="K28" s="275"/>
      <c r="L28" s="275"/>
      <c r="M28" s="275"/>
      <c r="N28" s="275"/>
      <c r="O28" s="227"/>
      <c r="P28" s="227"/>
    </row>
    <row r="29" spans="1:16">
      <c r="A29" t="str">
        <f>F_Inputs!A29</f>
        <v>SES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5"/>
      <c r="K29" s="275"/>
      <c r="L29" s="275"/>
      <c r="M29" s="275"/>
      <c r="N29" s="275"/>
      <c r="O29" s="227"/>
      <c r="P29" s="227"/>
    </row>
    <row r="30" spans="1:16">
      <c r="A30" t="str">
        <f>F_Inputs!A30</f>
        <v>SES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3"/>
      <c r="K30" s="273"/>
      <c r="L30" s="273"/>
      <c r="M30" s="273"/>
      <c r="N30" s="273"/>
      <c r="O30" s="226"/>
      <c r="P30" s="226"/>
    </row>
    <row r="31" spans="1:16">
      <c r="A31" t="str">
        <f>F_Inputs!A31</f>
        <v>SES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3"/>
      <c r="K31" s="273"/>
      <c r="L31" s="273"/>
      <c r="M31" s="273"/>
      <c r="N31" s="273"/>
      <c r="O31" s="226"/>
      <c r="P31" s="226"/>
    </row>
    <row r="32" spans="1:16">
      <c r="A32" t="str">
        <f>F_Inputs!A32</f>
        <v>SES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3"/>
      <c r="K32" s="273"/>
      <c r="L32" s="273"/>
      <c r="M32" s="273"/>
      <c r="N32" s="273"/>
      <c r="O32" s="226"/>
      <c r="P32" s="226"/>
    </row>
    <row r="33" spans="1:16">
      <c r="A33" t="str">
        <f>F_Inputs!A33</f>
        <v>SES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3"/>
      <c r="K33" s="273"/>
      <c r="L33" s="273"/>
      <c r="M33" s="273"/>
      <c r="N33" s="273"/>
      <c r="O33" s="226"/>
      <c r="P33" s="226"/>
    </row>
    <row r="34" spans="1:16">
      <c r="A34" t="str">
        <f>F_Inputs!A34</f>
        <v>SES</v>
      </c>
      <c r="B34" t="s">
        <v>443</v>
      </c>
      <c r="C34" t="s">
        <v>455</v>
      </c>
      <c r="D34" t="s">
        <v>419</v>
      </c>
      <c r="E34" t="s">
        <v>404</v>
      </c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29"/>
    </row>
    <row r="35" spans="1:16">
      <c r="A35" t="str">
        <f>F_Inputs!A35</f>
        <v>SES</v>
      </c>
      <c r="B35" t="s">
        <v>444</v>
      </c>
      <c r="C35" t="s">
        <v>456</v>
      </c>
      <c r="D35" t="s">
        <v>419</v>
      </c>
      <c r="E35" t="s">
        <v>404</v>
      </c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29"/>
    </row>
    <row r="36" spans="1:16">
      <c r="A36" t="str">
        <f>F_Inputs!A36</f>
        <v>SES</v>
      </c>
      <c r="B36" t="s">
        <v>445</v>
      </c>
      <c r="C36" t="s">
        <v>457</v>
      </c>
      <c r="D36" t="s">
        <v>419</v>
      </c>
      <c r="E36" t="s">
        <v>404</v>
      </c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29"/>
    </row>
    <row r="37" spans="1:16">
      <c r="A37" t="str">
        <f>F_Inputs!A37</f>
        <v>SES</v>
      </c>
      <c r="B37" t="s">
        <v>446</v>
      </c>
      <c r="C37" t="s">
        <v>458</v>
      </c>
      <c r="D37" t="s">
        <v>419</v>
      </c>
      <c r="E37" t="s">
        <v>404</v>
      </c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29"/>
    </row>
    <row r="38" spans="1:16">
      <c r="A38" t="str">
        <f>F_Inputs!A38</f>
        <v>SES</v>
      </c>
      <c r="B38" t="s">
        <v>447</v>
      </c>
      <c r="C38" t="s">
        <v>440</v>
      </c>
      <c r="D38" t="s">
        <v>419</v>
      </c>
      <c r="E38" t="s">
        <v>404</v>
      </c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29"/>
    </row>
    <row r="39" spans="1:16">
      <c r="A39" t="str">
        <f>F_Inputs!A39</f>
        <v>SES</v>
      </c>
      <c r="B39" t="s">
        <v>448</v>
      </c>
      <c r="C39" t="s">
        <v>441</v>
      </c>
      <c r="D39" t="s">
        <v>419</v>
      </c>
      <c r="E39" t="s">
        <v>404</v>
      </c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29"/>
    </row>
    <row r="40" spans="1:16">
      <c r="A40" t="str">
        <f>F_Inputs!A40</f>
        <v>SES</v>
      </c>
      <c r="B40" t="s">
        <v>449</v>
      </c>
      <c r="C40" t="s">
        <v>442</v>
      </c>
      <c r="D40" t="s">
        <v>419</v>
      </c>
      <c r="E40" t="s">
        <v>404</v>
      </c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29"/>
    </row>
    <row r="41" spans="1:16">
      <c r="A41" t="str">
        <f>F_Inputs!A41</f>
        <v>SES</v>
      </c>
      <c r="B41" t="s">
        <v>450</v>
      </c>
      <c r="C41" t="s">
        <v>459</v>
      </c>
      <c r="D41" t="s">
        <v>419</v>
      </c>
      <c r="E41" t="s">
        <v>404</v>
      </c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29"/>
    </row>
    <row r="42" spans="1:16">
      <c r="A42" t="str">
        <f>F_Inputs!A42</f>
        <v>SES</v>
      </c>
      <c r="B42" t="s">
        <v>451</v>
      </c>
      <c r="C42" t="s">
        <v>460</v>
      </c>
      <c r="D42" t="s">
        <v>419</v>
      </c>
      <c r="E42" t="s">
        <v>404</v>
      </c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29"/>
    </row>
    <row r="43" spans="1:16">
      <c r="A43" t="str">
        <f>F_Inputs!A43</f>
        <v>SES</v>
      </c>
      <c r="B43" t="s">
        <v>452</v>
      </c>
      <c r="C43" t="s">
        <v>461</v>
      </c>
      <c r="D43" t="s">
        <v>419</v>
      </c>
      <c r="E43" t="s">
        <v>404</v>
      </c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29"/>
    </row>
    <row r="44" spans="1:16">
      <c r="A44" t="str">
        <f>F_Inputs!A44</f>
        <v>SES</v>
      </c>
      <c r="B44" t="s">
        <v>453</v>
      </c>
      <c r="C44" t="s">
        <v>462</v>
      </c>
      <c r="D44" t="s">
        <v>419</v>
      </c>
      <c r="E44" t="s">
        <v>404</v>
      </c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29"/>
    </row>
    <row r="45" spans="1:16">
      <c r="A45" t="str">
        <f>F_Inputs!A45</f>
        <v>SES</v>
      </c>
      <c r="B45" t="s">
        <v>454</v>
      </c>
      <c r="C45" t="s">
        <v>463</v>
      </c>
      <c r="D45" t="s">
        <v>419</v>
      </c>
      <c r="E45" t="s">
        <v>404</v>
      </c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SES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2">
        <f>IF(InpOverride!P4="",F_Inputs!P4,InpOverride!P4)</f>
        <v>1</v>
      </c>
    </row>
    <row r="5" spans="1:16">
      <c r="A5" t="str">
        <f>F_Inputs!A5</f>
        <v>SES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3">
        <f>IF(InpOverride!J5="",F_Inputs!J5,InpOverride!J5)</f>
        <v>3.7367061406307002E-2</v>
      </c>
      <c r="K5" s="273">
        <f>IF(InpOverride!K5="",F_Inputs!K5,InpOverride!K5)</f>
        <v>3.7367061406307002E-2</v>
      </c>
      <c r="L5" s="273">
        <f>IF(InpOverride!L5="",F_Inputs!L5,InpOverride!L5)</f>
        <v>3.7367061406307002E-2</v>
      </c>
      <c r="M5" s="273">
        <f>IF(InpOverride!M5="",F_Inputs!M5,InpOverride!M5)</f>
        <v>3.7367061406307002E-2</v>
      </c>
      <c r="N5" s="273">
        <f>IF(InpOverride!N5="",F_Inputs!N5,InpOverride!N5)</f>
        <v>3.7367061406307002E-2</v>
      </c>
      <c r="O5" s="226"/>
      <c r="P5" s="226"/>
    </row>
    <row r="6" spans="1:16">
      <c r="A6" t="str">
        <f>F_Inputs!A6</f>
        <v>SES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3">
        <f>IF(InpOverride!J6="",F_Inputs!J6,InpOverride!J6)</f>
        <v>0</v>
      </c>
      <c r="K6" s="273">
        <f>IF(InpOverride!K6="",F_Inputs!K6,InpOverride!K6)</f>
        <v>0</v>
      </c>
      <c r="L6" s="273">
        <f>IF(InpOverride!L6="",F_Inputs!L6,InpOverride!L6)</f>
        <v>0</v>
      </c>
      <c r="M6" s="273">
        <f>IF(InpOverride!M6="",F_Inputs!M6,InpOverride!M6)</f>
        <v>0</v>
      </c>
      <c r="N6" s="273">
        <f>IF(InpOverride!N6="",F_Inputs!N6,InpOverride!N6)</f>
        <v>0</v>
      </c>
      <c r="O6" s="226"/>
      <c r="P6" s="226"/>
    </row>
    <row r="7" spans="1:16">
      <c r="A7" t="str">
        <f>F_Inputs!A7</f>
        <v>SES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3">
        <f>IF(InpOverride!P7="",F_Inputs!P7,InpOverride!P7)</f>
        <v>102.485722071328</v>
      </c>
    </row>
    <row r="8" spans="1:16">
      <c r="A8" t="str">
        <f>F_Inputs!A8</f>
        <v>SES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3">
        <f>IF(InpOverride!P8="",F_Inputs!P8,InpOverride!P8)</f>
        <v>0</v>
      </c>
    </row>
    <row r="9" spans="1:16">
      <c r="A9" t="str">
        <f>F_Inputs!A9</f>
        <v>SES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3">
        <f>IF(InpOverride!P9="",F_Inputs!P9,InpOverride!P9)</f>
        <v>102.5</v>
      </c>
    </row>
    <row r="10" spans="1:16">
      <c r="A10" t="str">
        <f>F_Inputs!A10</f>
        <v>SES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3">
        <f>IF(InpOverride!P10="",F_Inputs!P10,InpOverride!P10)</f>
        <v>0</v>
      </c>
    </row>
    <row r="11" spans="1:16">
      <c r="A11" t="str">
        <f>F_Inputs!A11</f>
        <v>SES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SES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3">
        <f>IF(InpOverride!J12="",F_Inputs!J12,InpOverride!J12)</f>
        <v>42.480657611500497</v>
      </c>
      <c r="K12" s="273">
        <f>IF(InpOverride!K12="",F_Inputs!K12,InpOverride!K12)</f>
        <v>46.686993803929397</v>
      </c>
      <c r="L12" s="273">
        <f>IF(InpOverride!L12="",F_Inputs!L12,InpOverride!L12)</f>
        <v>49.009502652268203</v>
      </c>
      <c r="M12" s="273">
        <f>IF(InpOverride!M12="",F_Inputs!M12,InpOverride!M12)</f>
        <v>45.366722765293403</v>
      </c>
      <c r="N12" s="273">
        <f>IF(InpOverride!N12="",F_Inputs!N12,InpOverride!N12)</f>
        <v>45.065851029462401</v>
      </c>
      <c r="O12" s="226"/>
      <c r="P12" s="226"/>
    </row>
    <row r="13" spans="1:16">
      <c r="A13" t="str">
        <f>F_Inputs!A13</f>
        <v>SES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3">
        <f>IF(InpOverride!J13="",F_Inputs!J13,InpOverride!J13)</f>
        <v>0</v>
      </c>
      <c r="K13" s="273">
        <f>IF(InpOverride!K13="",F_Inputs!K13,InpOverride!K13)</f>
        <v>0</v>
      </c>
      <c r="L13" s="273">
        <f>IF(InpOverride!L13="",F_Inputs!L13,InpOverride!L13)</f>
        <v>0</v>
      </c>
      <c r="M13" s="273">
        <f>IF(InpOverride!M13="",F_Inputs!M13,InpOverride!M13)</f>
        <v>0</v>
      </c>
      <c r="N13" s="273">
        <f>IF(InpOverride!N13="",F_Inputs!N13,InpOverride!N13)</f>
        <v>0</v>
      </c>
      <c r="O13" s="226"/>
      <c r="P13" s="226"/>
    </row>
    <row r="14" spans="1:16">
      <c r="A14" t="str">
        <f>F_Inputs!A14</f>
        <v>SES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3">
        <f>IF(InpOverride!J14="",F_Inputs!J14,InpOverride!J14)</f>
        <v>40.859921351818002</v>
      </c>
      <c r="K14" s="273">
        <f>IF(InpOverride!K14="",F_Inputs!K14,InpOverride!K14)</f>
        <v>45.069001595829398</v>
      </c>
      <c r="L14" s="273">
        <f>IF(InpOverride!L14="",F_Inputs!L14,InpOverride!L14)</f>
        <v>47.377166801180202</v>
      </c>
      <c r="M14" s="273">
        <f>IF(InpOverride!M14="",F_Inputs!M14,InpOverride!M14)</f>
        <v>43.756884453545297</v>
      </c>
      <c r="N14" s="273">
        <f>IF(InpOverride!N14="",F_Inputs!N14,InpOverride!N14)</f>
        <v>43.4578708793169</v>
      </c>
      <c r="O14" s="226"/>
      <c r="P14" s="226"/>
    </row>
    <row r="15" spans="1:16">
      <c r="A15" t="str">
        <f>F_Inputs!A15</f>
        <v>SES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3">
        <f>IF(InpOverride!J15="",F_Inputs!J15,InpOverride!J15)</f>
        <v>0</v>
      </c>
      <c r="K15" s="273">
        <f>IF(InpOverride!K15="",F_Inputs!K15,InpOverride!K15)</f>
        <v>0</v>
      </c>
      <c r="L15" s="273">
        <f>IF(InpOverride!L15="",F_Inputs!L15,InpOverride!L15)</f>
        <v>0</v>
      </c>
      <c r="M15" s="273">
        <f>IF(InpOverride!M15="",F_Inputs!M15,InpOverride!M15)</f>
        <v>0</v>
      </c>
      <c r="N15" s="273">
        <f>IF(InpOverride!N15="",F_Inputs!N15,InpOverride!N15)</f>
        <v>0</v>
      </c>
      <c r="O15" s="226"/>
      <c r="P15" s="226"/>
    </row>
    <row r="16" spans="1:16">
      <c r="A16" t="str">
        <f>F_Inputs!A16</f>
        <v>SES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3">
        <f>IF(InpOverride!J16="",F_Inputs!J16,InpOverride!J16)</f>
        <v>43.012</v>
      </c>
      <c r="K16" s="273">
        <f>IF(InpOverride!K16="",F_Inputs!K16,InpOverride!K16)</f>
        <v>48.07</v>
      </c>
      <c r="L16" s="273">
        <f>IF(InpOverride!L16="",F_Inputs!L16,InpOverride!L16)</f>
        <v>51.204999999999998</v>
      </c>
      <c r="M16" s="273">
        <f>IF(InpOverride!M16="",F_Inputs!M16,InpOverride!M16)</f>
        <v>53.606000000000002</v>
      </c>
      <c r="N16" s="273">
        <f>IF(InpOverride!N16="",F_Inputs!N16,InpOverride!N16)</f>
        <v>56.076999999999998</v>
      </c>
      <c r="O16" s="226"/>
      <c r="P16" s="226"/>
    </row>
    <row r="17" spans="1:16">
      <c r="A17" t="str">
        <f>F_Inputs!A17</f>
        <v>SES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3">
        <f>IF(InpOverride!J17="",F_Inputs!J17,InpOverride!J17)</f>
        <v>0</v>
      </c>
      <c r="K17" s="273">
        <f>IF(InpOverride!K17="",F_Inputs!K17,InpOverride!K17)</f>
        <v>0</v>
      </c>
      <c r="L17" s="273">
        <f>IF(InpOverride!L17="",F_Inputs!L17,InpOverride!L17)</f>
        <v>0</v>
      </c>
      <c r="M17" s="273">
        <f>IF(InpOverride!M17="",F_Inputs!M17,InpOverride!M17)</f>
        <v>0</v>
      </c>
      <c r="N17" s="273">
        <f>IF(InpOverride!N17="",F_Inputs!N17,InpOverride!N17)</f>
        <v>0</v>
      </c>
      <c r="O17" s="226"/>
      <c r="P17" s="226"/>
    </row>
    <row r="18" spans="1:16">
      <c r="A18" t="str">
        <f>F_Inputs!A18</f>
        <v>SES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3">
        <f>IF(InpOverride!J18="",F_Inputs!J18,InpOverride!J18)</f>
        <v>1.3260000000000001</v>
      </c>
      <c r="K18" s="273">
        <f>IF(InpOverride!K18="",F_Inputs!K18,InpOverride!K18)</f>
        <v>1.133</v>
      </c>
      <c r="L18" s="273">
        <f>IF(InpOverride!L18="",F_Inputs!L18,InpOverride!L18)</f>
        <v>1.5329999999999999</v>
      </c>
      <c r="M18" s="273">
        <f>IF(InpOverride!M18="",F_Inputs!M18,InpOverride!M18)</f>
        <v>1.637</v>
      </c>
      <c r="N18" s="273">
        <f>IF(InpOverride!N18="",F_Inputs!N18,InpOverride!N18)</f>
        <v>1.71</v>
      </c>
      <c r="O18" s="226"/>
      <c r="P18" s="226"/>
    </row>
    <row r="19" spans="1:16">
      <c r="A19" t="str">
        <f>F_Inputs!A19</f>
        <v>SES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3">
        <f>IF(InpOverride!J19="",F_Inputs!J19,InpOverride!J19)</f>
        <v>0</v>
      </c>
      <c r="K19" s="273">
        <f>IF(InpOverride!K19="",F_Inputs!K19,InpOverride!K19)</f>
        <v>0</v>
      </c>
      <c r="L19" s="273">
        <f>IF(InpOverride!L19="",F_Inputs!L19,InpOverride!L19)</f>
        <v>0</v>
      </c>
      <c r="M19" s="273">
        <f>IF(InpOverride!M19="",F_Inputs!M19,InpOverride!M19)</f>
        <v>0</v>
      </c>
      <c r="N19" s="273">
        <f>IF(InpOverride!N19="",F_Inputs!N19,InpOverride!N19)</f>
        <v>0</v>
      </c>
      <c r="O19" s="226"/>
      <c r="P19" s="226"/>
    </row>
    <row r="20" spans="1:16">
      <c r="A20" t="str">
        <f>F_Inputs!A20</f>
        <v>SES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3">
        <f>IF(InpOverride!J20="",F_Inputs!J20,InpOverride!J20)</f>
        <v>0.54</v>
      </c>
      <c r="K20" s="273">
        <f>IF(InpOverride!K20="",F_Inputs!K20,InpOverride!K20)</f>
        <v>0.54400000000000004</v>
      </c>
      <c r="L20" s="273">
        <f>IF(InpOverride!L20="",F_Inputs!L20,InpOverride!L20)</f>
        <v>5.7000000000000002E-2</v>
      </c>
      <c r="M20" s="273">
        <f>IF(InpOverride!M20="",F_Inputs!M20,InpOverride!M20)</f>
        <v>0</v>
      </c>
      <c r="N20" s="273">
        <f>IF(InpOverride!N20="",F_Inputs!N20,InpOverride!N20)</f>
        <v>0</v>
      </c>
      <c r="O20" s="226"/>
      <c r="P20" s="226"/>
    </row>
    <row r="21" spans="1:16">
      <c r="A21" t="str">
        <f>F_Inputs!A21</f>
        <v>SES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3">
        <f>IF(InpOverride!J21="",F_Inputs!J21,InpOverride!J21)</f>
        <v>0</v>
      </c>
      <c r="K21" s="273">
        <f>IF(InpOverride!K21="",F_Inputs!K21,InpOverride!K21)</f>
        <v>0</v>
      </c>
      <c r="L21" s="273">
        <f>IF(InpOverride!L21="",F_Inputs!L21,InpOverride!L21)</f>
        <v>0</v>
      </c>
      <c r="M21" s="273">
        <f>IF(InpOverride!M21="",F_Inputs!M21,InpOverride!M21)</f>
        <v>0</v>
      </c>
      <c r="N21" s="273">
        <f>IF(InpOverride!N21="",F_Inputs!N21,InpOverride!N21)</f>
        <v>0</v>
      </c>
      <c r="O21" s="226"/>
      <c r="P21" s="226"/>
    </row>
    <row r="22" spans="1:16">
      <c r="A22" t="str">
        <f>F_Inputs!A22</f>
        <v>SES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3">
        <f>IF(InpOverride!J22="",F_Inputs!J22,InpOverride!J22)</f>
        <v>0</v>
      </c>
      <c r="K22" s="273">
        <f>IF(InpOverride!K22="",F_Inputs!K22,InpOverride!K22)</f>
        <v>0</v>
      </c>
      <c r="L22" s="273">
        <f>IF(InpOverride!L22="",F_Inputs!L22,InpOverride!L22)</f>
        <v>0</v>
      </c>
      <c r="M22" s="273">
        <f>IF(InpOverride!M22="",F_Inputs!M22,InpOverride!M22)</f>
        <v>0</v>
      </c>
      <c r="N22" s="273">
        <f>IF(InpOverride!N22="",F_Inputs!N22,InpOverride!N22)</f>
        <v>0</v>
      </c>
      <c r="O22" s="226"/>
      <c r="P22" s="226"/>
    </row>
    <row r="23" spans="1:16">
      <c r="A23" t="str">
        <f>F_Inputs!A23</f>
        <v>SES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3">
        <f>IF(InpOverride!J23="",F_Inputs!J23,InpOverride!J23)</f>
        <v>0</v>
      </c>
      <c r="K23" s="273">
        <f>IF(InpOverride!K23="",F_Inputs!K23,InpOverride!K23)</f>
        <v>0</v>
      </c>
      <c r="L23" s="273">
        <f>IF(InpOverride!L23="",F_Inputs!L23,InpOverride!L23)</f>
        <v>0</v>
      </c>
      <c r="M23" s="273">
        <f>IF(InpOverride!M23="",F_Inputs!M23,InpOverride!M23)</f>
        <v>0</v>
      </c>
      <c r="N23" s="273">
        <f>IF(InpOverride!N23="",F_Inputs!N23,InpOverride!N23)</f>
        <v>0</v>
      </c>
      <c r="O23" s="226"/>
      <c r="P23" s="226"/>
    </row>
    <row r="24" spans="1:16">
      <c r="A24" t="str">
        <f>F_Inputs!A24</f>
        <v>SES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3">
        <f>IF(InpOverride!J24="",F_Inputs!J24,InpOverride!J24)</f>
        <v>0</v>
      </c>
      <c r="K24" s="273">
        <f>IF(InpOverride!K24="",F_Inputs!K24,InpOverride!K24)</f>
        <v>0</v>
      </c>
      <c r="L24" s="273">
        <f>IF(InpOverride!L24="",F_Inputs!L24,InpOverride!L24)</f>
        <v>0</v>
      </c>
      <c r="M24" s="273">
        <f>IF(InpOverride!M24="",F_Inputs!M24,InpOverride!M24)</f>
        <v>0</v>
      </c>
      <c r="N24" s="273">
        <f>IF(InpOverride!N24="",F_Inputs!N24,InpOverride!N24)</f>
        <v>0</v>
      </c>
      <c r="O24" s="226"/>
      <c r="P24" s="226"/>
    </row>
    <row r="25" spans="1:16">
      <c r="A25" t="str">
        <f>F_Inputs!A25</f>
        <v>SES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3">
        <f>IF(InpOverride!J25="",F_Inputs!J25,InpOverride!J25)</f>
        <v>0</v>
      </c>
      <c r="K25" s="273">
        <f>IF(InpOverride!K25="",F_Inputs!K25,InpOverride!K25)</f>
        <v>0</v>
      </c>
      <c r="L25" s="273">
        <f>IF(InpOverride!L25="",F_Inputs!L25,InpOverride!L25)</f>
        <v>0</v>
      </c>
      <c r="M25" s="273">
        <f>IF(InpOverride!M25="",F_Inputs!M25,InpOverride!M25)</f>
        <v>0</v>
      </c>
      <c r="N25" s="273">
        <f>IF(InpOverride!N25="",F_Inputs!N25,InpOverride!N25)</f>
        <v>0</v>
      </c>
      <c r="O25" s="226"/>
      <c r="P25" s="226"/>
    </row>
    <row r="26" spans="1:16">
      <c r="A26" t="str">
        <f>F_Inputs!A26</f>
        <v>SES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3">
        <f>IF(InpOverride!I26="",F_Inputs!I26,InpOverride!I26)</f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SES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3">
        <f>IF(InpOverride!I27="",F_Inputs!I27,InpOverride!I27)</f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SES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>
        <f>IF(InpOverride!J28="",F_Inputs!J28,InpOverride!J28)</f>
        <v>0.59799999999999998</v>
      </c>
      <c r="K28" s="273">
        <f>IF(InpOverride!K28="",F_Inputs!K28,InpOverride!K28)</f>
        <v>0.58399999999999996</v>
      </c>
      <c r="L28" s="273">
        <f>IF(InpOverride!L28="",F_Inputs!L28,InpOverride!L28)</f>
        <v>0.56899999999999995</v>
      </c>
      <c r="M28" s="273">
        <f>IF(InpOverride!M28="",F_Inputs!M28,InpOverride!M28)</f>
        <v>0.62</v>
      </c>
      <c r="N28" s="273">
        <f>IF(InpOverride!N28="",F_Inputs!N28,InpOverride!N28)</f>
        <v>0.64400000000000002</v>
      </c>
      <c r="O28" s="227"/>
      <c r="P28" s="227"/>
    </row>
    <row r="29" spans="1:16">
      <c r="A29" t="str">
        <f>F_Inputs!A29</f>
        <v>SES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>
        <f>IF(InpOverride!J29="",F_Inputs!J29,InpOverride!J29)</f>
        <v>0</v>
      </c>
      <c r="K29" s="273">
        <f>IF(InpOverride!K29="",F_Inputs!K29,InpOverride!K29)</f>
        <v>0</v>
      </c>
      <c r="L29" s="273">
        <f>IF(InpOverride!L29="",F_Inputs!L29,InpOverride!L29)</f>
        <v>0</v>
      </c>
      <c r="M29" s="273">
        <f>IF(InpOverride!M29="",F_Inputs!M29,InpOverride!M29)</f>
        <v>0</v>
      </c>
      <c r="N29" s="273">
        <f>IF(InpOverride!N29="",F_Inputs!N29,InpOverride!N29)</f>
        <v>0</v>
      </c>
      <c r="O29" s="227"/>
      <c r="P29" s="227"/>
    </row>
    <row r="30" spans="1:16">
      <c r="A30" t="str">
        <f>F_Inputs!A30</f>
        <v>SES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3">
        <f>IF(InpOverride!J30="",F_Inputs!J30,InpOverride!J30)</f>
        <v>0</v>
      </c>
      <c r="K30" s="273">
        <f>IF(InpOverride!K30="",F_Inputs!K30,InpOverride!K30)</f>
        <v>0</v>
      </c>
      <c r="L30" s="273">
        <f>IF(InpOverride!L30="",F_Inputs!L30,InpOverride!L30)</f>
        <v>0</v>
      </c>
      <c r="M30" s="273">
        <f>IF(InpOverride!M30="",F_Inputs!M30,InpOverride!M30)</f>
        <v>0</v>
      </c>
      <c r="N30" s="273">
        <f>IF(InpOverride!N30="",F_Inputs!N30,InpOverride!N30)</f>
        <v>0</v>
      </c>
      <c r="O30" s="226"/>
      <c r="P30" s="226"/>
    </row>
    <row r="31" spans="1:16">
      <c r="A31" t="str">
        <f>F_Inputs!A31</f>
        <v>SES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3">
        <f>IF(InpOverride!J31="",F_Inputs!J31,InpOverride!J31)</f>
        <v>0</v>
      </c>
      <c r="K31" s="273">
        <f>IF(InpOverride!K31="",F_Inputs!K31,InpOverride!K31)</f>
        <v>0</v>
      </c>
      <c r="L31" s="273">
        <f>IF(InpOverride!L31="",F_Inputs!L31,InpOverride!L31)</f>
        <v>0</v>
      </c>
      <c r="M31" s="273">
        <f>IF(InpOverride!M31="",F_Inputs!M31,InpOverride!M31)</f>
        <v>0</v>
      </c>
      <c r="N31" s="273">
        <f>IF(InpOverride!N31="",F_Inputs!N31,InpOverride!N31)</f>
        <v>0</v>
      </c>
      <c r="O31" s="226"/>
      <c r="P31" s="226"/>
    </row>
    <row r="32" spans="1:16">
      <c r="A32" t="str">
        <f>F_Inputs!A32</f>
        <v>SES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3">
        <f>IF(InpOverride!J32="",F_Inputs!J32,InpOverride!J32)</f>
        <v>0</v>
      </c>
      <c r="K32" s="273">
        <f>IF(InpOverride!K32="",F_Inputs!K32,InpOverride!K32)</f>
        <v>0</v>
      </c>
      <c r="L32" s="273">
        <f>IF(InpOverride!L32="",F_Inputs!L32,InpOverride!L32)</f>
        <v>0</v>
      </c>
      <c r="M32" s="273">
        <f>IF(InpOverride!M32="",F_Inputs!M32,InpOverride!M32)</f>
        <v>0</v>
      </c>
      <c r="N32" s="273">
        <f>IF(InpOverride!N32="",F_Inputs!N32,InpOverride!N32)</f>
        <v>0</v>
      </c>
      <c r="O32" s="226"/>
      <c r="P32" s="226"/>
    </row>
    <row r="33" spans="1:16">
      <c r="A33" t="str">
        <f>F_Inputs!A33</f>
        <v>SES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3">
        <f>IF(InpOverride!J33="",F_Inputs!J33,InpOverride!J33)</f>
        <v>0</v>
      </c>
      <c r="K33" s="273">
        <f>IF(InpOverride!K33="",F_Inputs!K33,InpOverride!K33)</f>
        <v>0</v>
      </c>
      <c r="L33" s="273">
        <f>IF(InpOverride!L33="",F_Inputs!L33,InpOverride!L33)</f>
        <v>0</v>
      </c>
      <c r="M33" s="273">
        <f>IF(InpOverride!M33="",F_Inputs!M33,InpOverride!M33)</f>
        <v>0</v>
      </c>
      <c r="N33" s="273">
        <f>IF(InpOverride!N33="",F_Inputs!N33,InpOverride!N33)</f>
        <v>0</v>
      </c>
      <c r="O33" s="226"/>
      <c r="P33" s="226"/>
    </row>
    <row r="34" spans="1:16">
      <c r="A34" t="str">
        <f>F_Inputs!A34</f>
        <v>SES</v>
      </c>
      <c r="B34" t="s">
        <v>443</v>
      </c>
      <c r="C34" t="s">
        <v>455</v>
      </c>
      <c r="D34" t="s">
        <v>419</v>
      </c>
      <c r="E34" t="s">
        <v>404</v>
      </c>
      <c r="F34" s="273">
        <f>IF(InpOverride!F34="",F_Inputs!F34,InpOverride!F34)</f>
        <v>234.4</v>
      </c>
      <c r="G34" s="273">
        <f>IF(InpOverride!G34="",F_Inputs!G34,InpOverride!G34)</f>
        <v>242.5</v>
      </c>
      <c r="H34" s="273">
        <f>IF(InpOverride!H34="",F_Inputs!H34,InpOverride!H34)</f>
        <v>249.5</v>
      </c>
      <c r="I34" s="273">
        <f>IF(InpOverride!I34="",F_Inputs!I34,InpOverride!I34)</f>
        <v>255.7</v>
      </c>
      <c r="J34" s="273">
        <f>IF(InpOverride!J34="",F_Inputs!J34,InpOverride!J34)</f>
        <v>258</v>
      </c>
      <c r="K34" s="273">
        <f>IF(InpOverride!K34="",F_Inputs!K34,InpOverride!K34)</f>
        <v>261.39999999999998</v>
      </c>
      <c r="L34" s="273">
        <f>IF(InpOverride!L34="",F_Inputs!L34,InpOverride!L34)</f>
        <v>270.60000000000002</v>
      </c>
      <c r="M34" s="273">
        <f>IF(InpOverride!M34="",F_Inputs!M34,InpOverride!M34)</f>
        <v>279.7</v>
      </c>
      <c r="N34" s="273">
        <f>IF(InpOverride!N34="",F_Inputs!N34,InpOverride!N34)</f>
        <v>288.07900000000001</v>
      </c>
      <c r="O34" s="273">
        <f>IF(InpOverride!O34="",F_Inputs!O34,InpOverride!O34)</f>
        <v>296.72899999999998</v>
      </c>
      <c r="P34" s="229"/>
    </row>
    <row r="35" spans="1:16">
      <c r="A35" t="str">
        <f>F_Inputs!A35</f>
        <v>SES</v>
      </c>
      <c r="B35" t="s">
        <v>444</v>
      </c>
      <c r="C35" t="s">
        <v>456</v>
      </c>
      <c r="D35" t="s">
        <v>419</v>
      </c>
      <c r="E35" t="s">
        <v>404</v>
      </c>
      <c r="F35" s="273">
        <f>IF(InpOverride!F35="",F_Inputs!F35,InpOverride!F35)</f>
        <v>235.2</v>
      </c>
      <c r="G35" s="273">
        <f>IF(InpOverride!G35="",F_Inputs!G35,InpOverride!G35)</f>
        <v>242.4</v>
      </c>
      <c r="H35" s="273">
        <f>IF(InpOverride!H35="",F_Inputs!H35,InpOverride!H35)</f>
        <v>250</v>
      </c>
      <c r="I35" s="273">
        <f>IF(InpOverride!I35="",F_Inputs!I35,InpOverride!I35)</f>
        <v>255.9</v>
      </c>
      <c r="J35" s="273">
        <f>IF(InpOverride!J35="",F_Inputs!J35,InpOverride!J35)</f>
        <v>258.5</v>
      </c>
      <c r="K35" s="273">
        <f>IF(InpOverride!K35="",F_Inputs!K35,InpOverride!K35)</f>
        <v>262.10000000000002</v>
      </c>
      <c r="L35" s="273">
        <f>IF(InpOverride!L35="",F_Inputs!L35,InpOverride!L35)</f>
        <v>271.7</v>
      </c>
      <c r="M35" s="273">
        <f>IF(InpOverride!M35="",F_Inputs!M35,InpOverride!M35)</f>
        <v>280.7</v>
      </c>
      <c r="N35" s="273">
        <f>IF(InpOverride!N35="",F_Inputs!N35,InpOverride!N35)</f>
        <v>289.10899999999998</v>
      </c>
      <c r="O35" s="273">
        <f>IF(InpOverride!O35="",F_Inputs!O35,InpOverride!O35)</f>
        <v>297.79000000000002</v>
      </c>
      <c r="P35" s="229"/>
    </row>
    <row r="36" spans="1:16">
      <c r="A36" t="str">
        <f>F_Inputs!A36</f>
        <v>SES</v>
      </c>
      <c r="B36" t="s">
        <v>445</v>
      </c>
      <c r="C36" t="s">
        <v>457</v>
      </c>
      <c r="D36" t="s">
        <v>419</v>
      </c>
      <c r="E36" t="s">
        <v>404</v>
      </c>
      <c r="F36" s="273">
        <f>IF(InpOverride!F36="",F_Inputs!F36,InpOverride!F36)</f>
        <v>235.2</v>
      </c>
      <c r="G36" s="273">
        <f>IF(InpOverride!G36="",F_Inputs!G36,InpOverride!G36)</f>
        <v>241.8</v>
      </c>
      <c r="H36" s="273">
        <f>IF(InpOverride!H36="",F_Inputs!H36,InpOverride!H36)</f>
        <v>249.7</v>
      </c>
      <c r="I36" s="273">
        <f>IF(InpOverride!I36="",F_Inputs!I36,InpOverride!I36)</f>
        <v>256.3</v>
      </c>
      <c r="J36" s="273">
        <f>IF(InpOverride!J36="",F_Inputs!J36,InpOverride!J36)</f>
        <v>258.89999999999998</v>
      </c>
      <c r="K36" s="273">
        <f>IF(InpOverride!K36="",F_Inputs!K36,InpOverride!K36)</f>
        <v>263.10000000000002</v>
      </c>
      <c r="L36" s="273">
        <f>IF(InpOverride!L36="",F_Inputs!L36,InpOverride!L36)</f>
        <v>272.3</v>
      </c>
      <c r="M36" s="273">
        <f>IF(InpOverride!M36="",F_Inputs!M36,InpOverride!M36)</f>
        <v>281.5</v>
      </c>
      <c r="N36" s="273">
        <f>IF(InpOverride!N36="",F_Inputs!N36,InpOverride!N36)</f>
        <v>289.93299999999999</v>
      </c>
      <c r="O36" s="273">
        <f>IF(InpOverride!O36="",F_Inputs!O36,InpOverride!O36)</f>
        <v>298.63900000000001</v>
      </c>
      <c r="P36" s="229"/>
    </row>
    <row r="37" spans="1:16">
      <c r="A37" t="str">
        <f>F_Inputs!A37</f>
        <v>SES</v>
      </c>
      <c r="B37" t="s">
        <v>446</v>
      </c>
      <c r="C37" t="s">
        <v>458</v>
      </c>
      <c r="D37" t="s">
        <v>419</v>
      </c>
      <c r="E37" t="s">
        <v>404</v>
      </c>
      <c r="F37" s="273">
        <f>IF(InpOverride!F37="",F_Inputs!F37,InpOverride!F37)</f>
        <v>234.7</v>
      </c>
      <c r="G37" s="273">
        <f>IF(InpOverride!G37="",F_Inputs!G37,InpOverride!G37)</f>
        <v>242.1</v>
      </c>
      <c r="H37" s="273">
        <f>IF(InpOverride!H37="",F_Inputs!H37,InpOverride!H37)</f>
        <v>249.7</v>
      </c>
      <c r="I37" s="273">
        <f>IF(InpOverride!I37="",F_Inputs!I37,InpOverride!I37)</f>
        <v>256</v>
      </c>
      <c r="J37" s="273">
        <f>IF(InpOverride!J37="",F_Inputs!J37,InpOverride!J37)</f>
        <v>258.60000000000002</v>
      </c>
      <c r="K37" s="273">
        <f>IF(InpOverride!K37="",F_Inputs!K37,InpOverride!K37)</f>
        <v>263.39999999999998</v>
      </c>
      <c r="L37" s="273">
        <f>IF(InpOverride!L37="",F_Inputs!L37,InpOverride!L37)</f>
        <v>272.89999999999998</v>
      </c>
      <c r="M37" s="273">
        <f>IF(InpOverride!M37="",F_Inputs!M37,InpOverride!M37)</f>
        <v>281.7</v>
      </c>
      <c r="N37" s="273">
        <f>IF(InpOverride!N37="",F_Inputs!N37,InpOverride!N37)</f>
        <v>290.13900000000001</v>
      </c>
      <c r="O37" s="273">
        <f>IF(InpOverride!O37="",F_Inputs!O37,InpOverride!O37)</f>
        <v>298.851</v>
      </c>
      <c r="P37" s="229"/>
    </row>
    <row r="38" spans="1:16">
      <c r="A38" t="str">
        <f>F_Inputs!A38</f>
        <v>SES</v>
      </c>
      <c r="B38" t="s">
        <v>447</v>
      </c>
      <c r="C38" t="s">
        <v>440</v>
      </c>
      <c r="D38" t="s">
        <v>419</v>
      </c>
      <c r="E38" t="s">
        <v>404</v>
      </c>
      <c r="F38" s="273">
        <f>IF(InpOverride!F38="",F_Inputs!F38,InpOverride!F38)</f>
        <v>236.1</v>
      </c>
      <c r="G38" s="273">
        <f>IF(InpOverride!G38="",F_Inputs!G38,InpOverride!G38)</f>
        <v>243</v>
      </c>
      <c r="H38" s="273">
        <f>IF(InpOverride!H38="",F_Inputs!H38,InpOverride!H38)</f>
        <v>251</v>
      </c>
      <c r="I38" s="273">
        <f>IF(InpOverride!I38="",F_Inputs!I38,InpOverride!I38)</f>
        <v>257</v>
      </c>
      <c r="J38" s="273">
        <f>IF(InpOverride!J38="",F_Inputs!J38,InpOverride!J38)</f>
        <v>259.8</v>
      </c>
      <c r="K38" s="273">
        <f>IF(InpOverride!K38="",F_Inputs!K38,InpOverride!K38)</f>
        <v>264.39999999999998</v>
      </c>
      <c r="L38" s="273">
        <f>IF(InpOverride!L38="",F_Inputs!L38,InpOverride!L38)</f>
        <v>274.7</v>
      </c>
      <c r="M38" s="273">
        <f>IF(InpOverride!M38="",F_Inputs!M38,InpOverride!M38)</f>
        <v>284.2</v>
      </c>
      <c r="N38" s="273">
        <f>IF(InpOverride!N38="",F_Inputs!N38,InpOverride!N38)</f>
        <v>292.714</v>
      </c>
      <c r="O38" s="273">
        <f>IF(InpOverride!O38="",F_Inputs!O38,InpOverride!O38)</f>
        <v>301.50299999999999</v>
      </c>
      <c r="P38" s="229"/>
    </row>
    <row r="39" spans="1:16">
      <c r="A39" t="str">
        <f>F_Inputs!A39</f>
        <v>SES</v>
      </c>
      <c r="B39" t="s">
        <v>448</v>
      </c>
      <c r="C39" t="s">
        <v>441</v>
      </c>
      <c r="D39" t="s">
        <v>419</v>
      </c>
      <c r="E39" t="s">
        <v>404</v>
      </c>
      <c r="F39" s="273">
        <f>IF(InpOverride!F39="",F_Inputs!F39,InpOverride!F39)</f>
        <v>237.9</v>
      </c>
      <c r="G39" s="273">
        <f>IF(InpOverride!G39="",F_Inputs!G39,InpOverride!G39)</f>
        <v>244.2</v>
      </c>
      <c r="H39" s="273">
        <f>IF(InpOverride!H39="",F_Inputs!H39,InpOverride!H39)</f>
        <v>251.9</v>
      </c>
      <c r="I39" s="273">
        <f>IF(InpOverride!I39="",F_Inputs!I39,InpOverride!I39)</f>
        <v>257.60000000000002</v>
      </c>
      <c r="J39" s="273">
        <f>IF(InpOverride!J39="",F_Inputs!J39,InpOverride!J39)</f>
        <v>259.60000000000002</v>
      </c>
      <c r="K39" s="273">
        <f>IF(InpOverride!K39="",F_Inputs!K39,InpOverride!K39)</f>
        <v>264.89999999999998</v>
      </c>
      <c r="L39" s="273">
        <f>IF(InpOverride!L39="",F_Inputs!L39,InpOverride!L39)</f>
        <v>275.10000000000002</v>
      </c>
      <c r="M39" s="273">
        <f>IF(InpOverride!M39="",F_Inputs!M39,InpOverride!M39)</f>
        <v>284.10000000000002</v>
      </c>
      <c r="N39" s="273">
        <f>IF(InpOverride!N39="",F_Inputs!N39,InpOverride!N39)</f>
        <v>292.61099999999999</v>
      </c>
      <c r="O39" s="273">
        <f>IF(InpOverride!O39="",F_Inputs!O39,InpOverride!O39)</f>
        <v>301.39699999999999</v>
      </c>
      <c r="P39" s="229"/>
    </row>
    <row r="40" spans="1:16">
      <c r="A40" t="str">
        <f>F_Inputs!A40</f>
        <v>SES</v>
      </c>
      <c r="B40" t="s">
        <v>449</v>
      </c>
      <c r="C40" t="s">
        <v>442</v>
      </c>
      <c r="D40" t="s">
        <v>419</v>
      </c>
      <c r="E40" t="s">
        <v>404</v>
      </c>
      <c r="F40" s="273">
        <f>IF(InpOverride!F40="",F_Inputs!F40,InpOverride!F40)</f>
        <v>238</v>
      </c>
      <c r="G40" s="273">
        <f>IF(InpOverride!G40="",F_Inputs!G40,InpOverride!G40)</f>
        <v>245.6</v>
      </c>
      <c r="H40" s="273">
        <f>IF(InpOverride!H40="",F_Inputs!H40,InpOverride!H40)</f>
        <v>251.9</v>
      </c>
      <c r="I40" s="273">
        <f>IF(InpOverride!I40="",F_Inputs!I40,InpOverride!I40)</f>
        <v>257.7</v>
      </c>
      <c r="J40" s="273">
        <f>IF(InpOverride!J40="",F_Inputs!J40,InpOverride!J40)</f>
        <v>259.5</v>
      </c>
      <c r="K40" s="273">
        <f>IF(InpOverride!K40="",F_Inputs!K40,InpOverride!K40)</f>
        <v>264.8</v>
      </c>
      <c r="L40" s="273">
        <f>IF(InpOverride!L40="",F_Inputs!L40,InpOverride!L40)</f>
        <v>275.3</v>
      </c>
      <c r="M40" s="273">
        <f>IF(InpOverride!M40="",F_Inputs!M40,InpOverride!M40)</f>
        <v>284.5</v>
      </c>
      <c r="N40" s="273">
        <f>IF(InpOverride!N40="",F_Inputs!N40,InpOverride!N40)</f>
        <v>293.02300000000002</v>
      </c>
      <c r="O40" s="273">
        <f>IF(InpOverride!O40="",F_Inputs!O40,InpOverride!O40)</f>
        <v>301.822</v>
      </c>
      <c r="P40" s="229"/>
    </row>
    <row r="41" spans="1:16">
      <c r="A41" t="str">
        <f>F_Inputs!A41</f>
        <v>SES</v>
      </c>
      <c r="B41" t="s">
        <v>450</v>
      </c>
      <c r="C41" t="s">
        <v>459</v>
      </c>
      <c r="D41" t="s">
        <v>419</v>
      </c>
      <c r="E41" t="s">
        <v>404</v>
      </c>
      <c r="F41" s="273">
        <f>IF(InpOverride!F41="",F_Inputs!F41,InpOverride!F41)</f>
        <v>238.5</v>
      </c>
      <c r="G41" s="273">
        <f>IF(InpOverride!G41="",F_Inputs!G41,InpOverride!G41)</f>
        <v>245.6</v>
      </c>
      <c r="H41" s="273">
        <f>IF(InpOverride!H41="",F_Inputs!H41,InpOverride!H41)</f>
        <v>252.1</v>
      </c>
      <c r="I41" s="273">
        <f>IF(InpOverride!I41="",F_Inputs!I41,InpOverride!I41)</f>
        <v>257.10000000000002</v>
      </c>
      <c r="J41" s="273">
        <f>IF(InpOverride!J41="",F_Inputs!J41,InpOverride!J41)</f>
        <v>259.8</v>
      </c>
      <c r="K41" s="273">
        <f>IF(InpOverride!K41="",F_Inputs!K41,InpOverride!K41)</f>
        <v>265.5</v>
      </c>
      <c r="L41" s="273">
        <f>IF(InpOverride!L41="",F_Inputs!L41,InpOverride!L41)</f>
        <v>275.8</v>
      </c>
      <c r="M41" s="273">
        <f>IF(InpOverride!M41="",F_Inputs!M41,InpOverride!M41)</f>
        <v>284.60000000000002</v>
      </c>
      <c r="N41" s="273">
        <f>IF(InpOverride!N41="",F_Inputs!N41,InpOverride!N41)</f>
        <v>293.12599999999998</v>
      </c>
      <c r="O41" s="273">
        <f>IF(InpOverride!O41="",F_Inputs!O41,InpOverride!O41)</f>
        <v>301.928</v>
      </c>
      <c r="P41" s="229"/>
    </row>
    <row r="42" spans="1:16">
      <c r="A42" t="str">
        <f>F_Inputs!A42</f>
        <v>SES</v>
      </c>
      <c r="B42" t="s">
        <v>451</v>
      </c>
      <c r="C42" t="s">
        <v>460</v>
      </c>
      <c r="D42" t="s">
        <v>419</v>
      </c>
      <c r="E42" t="s">
        <v>404</v>
      </c>
      <c r="F42" s="273">
        <f>IF(InpOverride!F42="",F_Inputs!F42,InpOverride!F42)</f>
        <v>239.4</v>
      </c>
      <c r="G42" s="273">
        <f>IF(InpOverride!G42="",F_Inputs!G42,InpOverride!G42)</f>
        <v>246.8</v>
      </c>
      <c r="H42" s="273">
        <f>IF(InpOverride!H42="",F_Inputs!H42,InpOverride!H42)</f>
        <v>253.4</v>
      </c>
      <c r="I42" s="273">
        <f>IF(InpOverride!I42="",F_Inputs!I42,InpOverride!I42)</f>
        <v>257.5</v>
      </c>
      <c r="J42" s="273">
        <f>IF(InpOverride!J42="",F_Inputs!J42,InpOverride!J42)</f>
        <v>260.60000000000002</v>
      </c>
      <c r="K42" s="273">
        <f>IF(InpOverride!K42="",F_Inputs!K42,InpOverride!K42)</f>
        <v>267.10000000000002</v>
      </c>
      <c r="L42" s="273">
        <f>IF(InpOverride!L42="",F_Inputs!L42,InpOverride!L42)</f>
        <v>278.10000000000002</v>
      </c>
      <c r="M42" s="273">
        <f>IF(InpOverride!M42="",F_Inputs!M42,InpOverride!M42)</f>
        <v>285.60000000000002</v>
      </c>
      <c r="N42" s="273">
        <f>IF(InpOverride!N42="",F_Inputs!N42,InpOverride!N42)</f>
        <v>294.15600000000001</v>
      </c>
      <c r="O42" s="273">
        <f>IF(InpOverride!O42="",F_Inputs!O42,InpOverride!O42)</f>
        <v>302.98899999999998</v>
      </c>
      <c r="P42" s="229"/>
    </row>
    <row r="43" spans="1:16">
      <c r="A43" t="str">
        <f>F_Inputs!A43</f>
        <v>SES</v>
      </c>
      <c r="B43" t="s">
        <v>452</v>
      </c>
      <c r="C43" t="s">
        <v>461</v>
      </c>
      <c r="D43" t="s">
        <v>419</v>
      </c>
      <c r="E43" t="s">
        <v>404</v>
      </c>
      <c r="F43" s="273">
        <f>IF(InpOverride!F43="",F_Inputs!F43,InpOverride!F43)</f>
        <v>238</v>
      </c>
      <c r="G43" s="273">
        <f>IF(InpOverride!G43="",F_Inputs!G43,InpOverride!G43)</f>
        <v>245.8</v>
      </c>
      <c r="H43" s="273">
        <f>IF(InpOverride!H43="",F_Inputs!H43,InpOverride!H43)</f>
        <v>252.6</v>
      </c>
      <c r="I43" s="273">
        <f>IF(InpOverride!I43="",F_Inputs!I43,InpOverride!I43)</f>
        <v>255.4</v>
      </c>
      <c r="J43" s="273">
        <f>IF(InpOverride!J43="",F_Inputs!J43,InpOverride!J43)</f>
        <v>258.8</v>
      </c>
      <c r="K43" s="273">
        <f>IF(InpOverride!K43="",F_Inputs!K43,InpOverride!K43)</f>
        <v>265.5</v>
      </c>
      <c r="L43" s="273">
        <f>IF(InpOverride!L43="",F_Inputs!L43,InpOverride!L43)</f>
        <v>276</v>
      </c>
      <c r="M43" s="273">
        <f>IF(InpOverride!M43="",F_Inputs!M43,InpOverride!M43)</f>
        <v>283</v>
      </c>
      <c r="N43" s="273">
        <f>IF(InpOverride!N43="",F_Inputs!N43,InpOverride!N43)</f>
        <v>291.47800000000001</v>
      </c>
      <c r="O43" s="273">
        <f>IF(InpOverride!O43="",F_Inputs!O43,InpOverride!O43)</f>
        <v>300.23</v>
      </c>
      <c r="P43" s="229"/>
    </row>
    <row r="44" spans="1:16">
      <c r="A44" t="str">
        <f>F_Inputs!A44</f>
        <v>SES</v>
      </c>
      <c r="B44" t="s">
        <v>453</v>
      </c>
      <c r="C44" t="s">
        <v>462</v>
      </c>
      <c r="D44" t="s">
        <v>419</v>
      </c>
      <c r="E44" t="s">
        <v>404</v>
      </c>
      <c r="F44" s="273">
        <f>IF(InpOverride!F44="",F_Inputs!F44,InpOverride!F44)</f>
        <v>239.9</v>
      </c>
      <c r="G44" s="273">
        <f>IF(InpOverride!G44="",F_Inputs!G44,InpOverride!G44)</f>
        <v>247.6</v>
      </c>
      <c r="H44" s="273">
        <f>IF(InpOverride!H44="",F_Inputs!H44,InpOverride!H44)</f>
        <v>254.2</v>
      </c>
      <c r="I44" s="273">
        <f>IF(InpOverride!I44="",F_Inputs!I44,InpOverride!I44)</f>
        <v>256.7</v>
      </c>
      <c r="J44" s="273">
        <f>IF(InpOverride!J44="",F_Inputs!J44,InpOverride!J44)</f>
        <v>260</v>
      </c>
      <c r="K44" s="273">
        <f>IF(InpOverride!K44="",F_Inputs!K44,InpOverride!K44)</f>
        <v>268.39999999999998</v>
      </c>
      <c r="L44" s="273">
        <f>IF(InpOverride!L44="",F_Inputs!L44,InpOverride!L44)</f>
        <v>278.10000000000002</v>
      </c>
      <c r="M44" s="273">
        <f>IF(InpOverride!M44="",F_Inputs!M44,InpOverride!M44)</f>
        <v>286.94400000000002</v>
      </c>
      <c r="N44" s="273">
        <f>IF(InpOverride!N44="",F_Inputs!N44,InpOverride!N44)</f>
        <v>295.54000000000002</v>
      </c>
      <c r="O44" s="273">
        <f>IF(InpOverride!O44="",F_Inputs!O44,InpOverride!O44)</f>
        <v>304.41399999999999</v>
      </c>
      <c r="P44" s="229"/>
    </row>
    <row r="45" spans="1:16">
      <c r="A45" t="str">
        <f>F_Inputs!A45</f>
        <v>SES</v>
      </c>
      <c r="B45" t="s">
        <v>454</v>
      </c>
      <c r="C45" t="s">
        <v>463</v>
      </c>
      <c r="D45" t="s">
        <v>419</v>
      </c>
      <c r="E45" t="s">
        <v>404</v>
      </c>
      <c r="F45" s="273">
        <f>IF(InpOverride!F45="",F_Inputs!F45,InpOverride!F45)</f>
        <v>240.8</v>
      </c>
      <c r="G45" s="273">
        <f>IF(InpOverride!G45="",F_Inputs!G45,InpOverride!G45)</f>
        <v>248.7</v>
      </c>
      <c r="H45" s="273">
        <f>IF(InpOverride!H45="",F_Inputs!H45,InpOverride!H45)</f>
        <v>254.8</v>
      </c>
      <c r="I45" s="273">
        <f>IF(InpOverride!I45="",F_Inputs!I45,InpOverride!I45)</f>
        <v>257.10000000000002</v>
      </c>
      <c r="J45" s="273">
        <f>IF(InpOverride!J45="",F_Inputs!J45,InpOverride!J45)</f>
        <v>261.10000000000002</v>
      </c>
      <c r="K45" s="273">
        <f>IF(InpOverride!K45="",F_Inputs!K45,InpOverride!K45)</f>
        <v>269.3</v>
      </c>
      <c r="L45" s="273">
        <f>IF(InpOverride!L45="",F_Inputs!L45,InpOverride!L45)</f>
        <v>278.3</v>
      </c>
      <c r="M45" s="273">
        <f>IF(InpOverride!M45="",F_Inputs!M45,InpOverride!M45)</f>
        <v>287.14999999999998</v>
      </c>
      <c r="N45" s="273">
        <f>IF(InpOverride!N45="",F_Inputs!N45,InpOverride!N45)</f>
        <v>295.75200000000001</v>
      </c>
      <c r="O45" s="273">
        <f>IF(InpOverride!O45="",F_Inputs!O45,InpOverride!O45)</f>
        <v>304.63200000000001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87890625" defaultRowHeight="14.35"/>
  <cols>
    <col min="1" max="1" width="8.87890625" style="262" bestFit="1" customWidth="1"/>
    <col min="2" max="2" width="24.87890625" style="262" bestFit="1" customWidth="1"/>
    <col min="3" max="3" width="56.234375" style="262" bestFit="1" customWidth="1"/>
    <col min="4" max="4" width="5" style="262" bestFit="1" customWidth="1"/>
    <col min="5" max="5" width="18.703125" style="262" bestFit="1" customWidth="1"/>
    <col min="6" max="6" width="11" style="262" customWidth="1"/>
    <col min="7" max="7" width="14.5859375" style="262" bestFit="1" customWidth="1"/>
    <col min="8" max="16384" width="8.87890625" style="262"/>
  </cols>
  <sheetData>
    <row r="1" spans="1:7">
      <c r="C1" s="262" t="s">
        <v>434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435</v>
      </c>
    </row>
    <row r="4" spans="1:7">
      <c r="B4" s="262" t="s">
        <v>436</v>
      </c>
      <c r="C4" s="91" t="s">
        <v>306</v>
      </c>
      <c r="D4" s="262" t="s">
        <v>381</v>
      </c>
      <c r="E4" s="262" t="s">
        <v>404</v>
      </c>
      <c r="F4" s="264"/>
      <c r="G4" s="265">
        <f>'Totex menu adjustments'!P11</f>
        <v>-0.92380608311048684</v>
      </c>
    </row>
    <row r="5" spans="1:7">
      <c r="B5" s="262" t="s">
        <v>438</v>
      </c>
      <c r="C5" s="91" t="s">
        <v>307</v>
      </c>
      <c r="D5" s="262" t="s">
        <v>381</v>
      </c>
      <c r="E5" s="262" t="s">
        <v>404</v>
      </c>
      <c r="F5" s="265"/>
      <c r="G5" s="265">
        <f>'Totex menu adjustments'!P12</f>
        <v>0</v>
      </c>
    </row>
    <row r="6" spans="1:7">
      <c r="B6" s="262" t="s">
        <v>464</v>
      </c>
      <c r="C6" s="266" t="s">
        <v>465</v>
      </c>
      <c r="D6" s="262" t="s">
        <v>381</v>
      </c>
      <c r="E6" s="262" t="s">
        <v>404</v>
      </c>
      <c r="F6" s="265"/>
      <c r="G6" s="265">
        <f>'Totex menu adjustments'!P14</f>
        <v>-0.92380608311048684</v>
      </c>
    </row>
    <row r="7" spans="1:7">
      <c r="B7" s="262" t="s">
        <v>437</v>
      </c>
      <c r="C7" s="91" t="s">
        <v>309</v>
      </c>
      <c r="D7" s="262" t="s">
        <v>381</v>
      </c>
      <c r="E7" s="262" t="s">
        <v>404</v>
      </c>
      <c r="F7" s="265">
        <f>'Totex menu adjustments'!P18</f>
        <v>-2.6199428911307616</v>
      </c>
      <c r="G7" s="265"/>
    </row>
    <row r="8" spans="1:7">
      <c r="B8" s="262" t="s">
        <v>439</v>
      </c>
      <c r="C8" s="91" t="s">
        <v>310</v>
      </c>
      <c r="D8" s="262" t="s">
        <v>381</v>
      </c>
      <c r="E8" s="262" t="s">
        <v>404</v>
      </c>
      <c r="F8" s="265">
        <f>'Totex menu adjustments'!P19</f>
        <v>0</v>
      </c>
      <c r="G8" s="265"/>
    </row>
    <row r="9" spans="1:7">
      <c r="B9" s="262" t="s">
        <v>466</v>
      </c>
      <c r="C9" s="266" t="s">
        <v>467</v>
      </c>
      <c r="D9" s="262" t="s">
        <v>381</v>
      </c>
      <c r="E9" s="262" t="s">
        <v>404</v>
      </c>
      <c r="F9" s="265">
        <f>'Totex menu adjustments'!P21</f>
        <v>-2.6199428911307616</v>
      </c>
      <c r="G9" s="265"/>
    </row>
    <row r="10" spans="1:7">
      <c r="B10" s="270" t="s">
        <v>468</v>
      </c>
      <c r="C10" s="270" t="s">
        <v>470</v>
      </c>
      <c r="D10" s="267" t="s">
        <v>6</v>
      </c>
      <c r="E10" s="269" t="s">
        <v>404</v>
      </c>
      <c r="F10" s="268" t="str">
        <f ca="1">CONCATENATE("[…]", TEXT(NOW(),"dd/mm/yyy hh:mm:ss"))</f>
        <v>[…]02/07/2019 16:21:49</v>
      </c>
      <c r="G10" s="268" t="str">
        <f ca="1">CONCATENATE("[…]", TEXT(NOW(),"dd/mm/yyy hh:mm:ss"))</f>
        <v>[…]02/07/2019 16:21:49</v>
      </c>
    </row>
    <row r="11" spans="1:7">
      <c r="B11" s="270" t="s">
        <v>469</v>
      </c>
      <c r="C11" s="270" t="s">
        <v>471</v>
      </c>
      <c r="D11" s="267" t="s">
        <v>6</v>
      </c>
      <c r="E11" s="269" t="s">
        <v>404</v>
      </c>
      <c r="F11" s="271" t="str">
        <f ca="1">MID(CELL("filename",F1),SEARCH("[",CELL("filename",F1))+1,SEARCH(".",CELL("filename",F1))-1-SEARCH("[",CELL("filename",F1)))</f>
        <v>PR19PD006_SES_ModelRun07_ST_DD</v>
      </c>
      <c r="G11" s="271" t="str">
        <f ca="1">MID(CELL("filename",F1),SEARCH("[",CELL("filename",F1))+1,SEARCH(".",CELL("filename",F1))-1-SEARCH("[",CELL("filename",F1)))</f>
        <v>PR19PD006_SES_ModelRun07_ST_DD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4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6"/>
      <c r="B11" s="13"/>
      <c r="C11" s="14"/>
      <c r="D11" s="13" t="s">
        <v>6</v>
      </c>
      <c r="E11" s="17" t="s">
        <v>7</v>
      </c>
      <c r="H11" s="23" t="str">
        <f>InpActive!A4</f>
        <v>SES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6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50" t="s">
        <v>10</v>
      </c>
      <c r="K12" s="24" t="b">
        <f>CompanyType="WoC"</f>
        <v>1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6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6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6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102.485722071328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6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0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6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3.7367061406307002E-2</v>
      </c>
      <c r="M26" s="35">
        <f>InpActive!K5</f>
        <v>3.7367061406307002E-2</v>
      </c>
      <c r="N26" s="35">
        <f>InpActive!L5</f>
        <v>3.7367061406307002E-2</v>
      </c>
      <c r="O26" s="35">
        <f>InpActive!M5</f>
        <v>3.7367061406307002E-2</v>
      </c>
      <c r="P26" s="35">
        <f>InpActive!N5</f>
        <v>3.7367061406307002E-2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6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6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102.5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6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6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40.859921351818002</v>
      </c>
      <c r="M40" s="35">
        <f>InpActive!K14</f>
        <v>45.069001595829398</v>
      </c>
      <c r="N40" s="35">
        <f>InpActive!L14</f>
        <v>47.377166801180202</v>
      </c>
      <c r="O40" s="35">
        <f>InpActive!M14</f>
        <v>43.756884453545297</v>
      </c>
      <c r="P40" s="35">
        <f>InpActive!N14</f>
        <v>43.4578708793169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6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6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42.480657611500497</v>
      </c>
      <c r="M46" s="35">
        <f>InpActive!K12</f>
        <v>46.686993803929397</v>
      </c>
      <c r="N46" s="35">
        <f>InpActive!L12</f>
        <v>49.009502652268203</v>
      </c>
      <c r="O46" s="35">
        <f>InpActive!M12</f>
        <v>45.366722765293403</v>
      </c>
      <c r="P46" s="35">
        <f>InpActive!N12</f>
        <v>45.065851029462401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6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6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43.012</v>
      </c>
      <c r="M52" s="35">
        <f>InpActive!K16</f>
        <v>48.07</v>
      </c>
      <c r="N52" s="35">
        <f>InpActive!L16</f>
        <v>51.204999999999998</v>
      </c>
      <c r="O52" s="35">
        <f>InpActive!M16</f>
        <v>53.606000000000002</v>
      </c>
      <c r="P52" s="35">
        <f>InpActive!N16</f>
        <v>56.076999999999998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6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6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1.3260000000000001</v>
      </c>
      <c r="M60" s="35">
        <f>InpActive!K18</f>
        <v>1.133</v>
      </c>
      <c r="N60" s="35">
        <f>InpActive!L18</f>
        <v>1.5329999999999999</v>
      </c>
      <c r="O60" s="35">
        <f>InpActive!M18</f>
        <v>1.637</v>
      </c>
      <c r="P60" s="35">
        <f>InpActive!N18</f>
        <v>1.71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6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6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0.54</v>
      </c>
      <c r="M62" s="35">
        <f>InpActive!K20</f>
        <v>0.54400000000000004</v>
      </c>
      <c r="N62" s="35">
        <f>InpActive!L20</f>
        <v>5.7000000000000002E-2</v>
      </c>
      <c r="O62" s="35">
        <f>InpActive!M20</f>
        <v>0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6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6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</v>
      </c>
      <c r="M64" s="230">
        <f>InpActive!K30</f>
        <v>0</v>
      </c>
      <c r="N64" s="230">
        <f>InpActive!L30</f>
        <v>0</v>
      </c>
      <c r="O64" s="230">
        <f>InpActive!M30</f>
        <v>0</v>
      </c>
      <c r="P64" s="230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6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6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6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6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6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0</v>
      </c>
      <c r="M70" s="230">
        <f>InpActive!K31</f>
        <v>0</v>
      </c>
      <c r="N70" s="230">
        <f>InpActive!L31</f>
        <v>0</v>
      </c>
      <c r="O70" s="230">
        <f>InpActive!M31</f>
        <v>0</v>
      </c>
      <c r="P70" s="230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6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6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6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6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6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6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0.59799999999999998</v>
      </c>
      <c r="M125" s="179">
        <f>InpActive!K28</f>
        <v>0.58399999999999996</v>
      </c>
      <c r="N125" s="179">
        <f>InpActive!L28</f>
        <v>0.56899999999999995</v>
      </c>
      <c r="O125" s="179">
        <f>InpActive!M28</f>
        <v>0.62</v>
      </c>
      <c r="P125" s="179">
        <f>InpActive!N28</f>
        <v>0.64400000000000002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</v>
      </c>
      <c r="M126" s="179">
        <f>InpActive!K29</f>
        <v>0</v>
      </c>
      <c r="N126" s="179">
        <f>InpActive!L29</f>
        <v>0</v>
      </c>
      <c r="O126" s="179">
        <f>InpActive!M29</f>
        <v>0</v>
      </c>
      <c r="P126" s="179">
        <f>InpActive!N29</f>
        <v>0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0.49499999999999994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1.0062500000000001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40.565184761660021</v>
      </c>
      <c r="M14" s="50">
        <f>Actual.Totex.Water/Indexation.Average</f>
        <v>44.384517437655262</v>
      </c>
      <c r="N14" s="50">
        <f>Actual.Totex.Water/Indexation.Average</f>
        <v>45.573676225408462</v>
      </c>
      <c r="O14" s="50">
        <f>Actual.Totex.Water/Indexation.Average</f>
        <v>46.241694053578257</v>
      </c>
      <c r="P14" s="50">
        <f>Actual.Totex.Water/Indexation.Average</f>
        <v>46.966243075483639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1.7598492226647819</v>
      </c>
      <c r="M18" s="50">
        <f>SUM(INDEX(Actual.Exclusions.Water,,M6))/Indexation.Average</f>
        <v>1.5484259567910936</v>
      </c>
      <c r="N18" s="50">
        <f>SUM(INDEX(Actual.Exclusions.Water,,N6))/Indexation.Average</f>
        <v>1.4151380763284729</v>
      </c>
      <c r="O18" s="50">
        <f>SUM(INDEX(Actual.Exclusions.Water,,O6))/Indexation.Average</f>
        <v>1.4121115764225571</v>
      </c>
      <c r="P18" s="50">
        <f>SUM(INDEX(Actual.Exclusions.Water,,P6))/Indexation.Average</f>
        <v>1.4321785341419302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38.805335538995237</v>
      </c>
      <c r="M30" s="221">
        <f t="shared" ref="M30:P30" si="2">M14-M18+M22</f>
        <v>42.83609148086417</v>
      </c>
      <c r="N30" s="221">
        <f t="shared" si="2"/>
        <v>44.158538149079988</v>
      </c>
      <c r="O30" s="221">
        <f t="shared" si="2"/>
        <v>44.829582477155697</v>
      </c>
      <c r="P30" s="221">
        <f t="shared" si="2"/>
        <v>45.534064541341706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0</v>
      </c>
      <c r="P31" s="221">
        <f t="shared" si="3"/>
        <v>0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38.805335538995237</v>
      </c>
      <c r="M32" s="81">
        <f>SUM(M30:M31)</f>
        <v>42.83609148086417</v>
      </c>
      <c r="N32" s="81">
        <f t="shared" ref="N32:P32" si="4">SUM(N30:N31)</f>
        <v>44.158538149079988</v>
      </c>
      <c r="O32" s="81">
        <f t="shared" si="4"/>
        <v>44.829582477155697</v>
      </c>
      <c r="P32" s="81">
        <f t="shared" si="4"/>
        <v>45.534064541341706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0.49502855585734395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100.621430517832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-0.31380466602394286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0.54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2.3000000000000007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0.49499999999999994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100.625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-0.31562499999999982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0.54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2.3000000000000007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0.98024117451282711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98.024117451282706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0.97181186161506061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9.7181186161506058E-3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0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53.600000000000009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0.53600000000000003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2.1430477298376336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0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-0.1282203397357182</v>
      </c>
      <c r="M97" s="153">
        <f>FD.AddInc.Coeff.Water/100*Baseline.Totex.Water</f>
        <v>-0.14142862993811792</v>
      </c>
      <c r="N97" s="153">
        <f>FD.AddInc.Coeff.Water/100*Baseline.Totex.Water</f>
        <v>-0.14867176005204985</v>
      </c>
      <c r="O97" s="153">
        <f>FD.AddInc.Coeff.Water/100*Baseline.Totex.Water</f>
        <v>-0.13731114512193038</v>
      </c>
      <c r="P97" s="153">
        <f>FD.AddInc.Coeff.Water/100*Baseline.Totex.Water</f>
        <v>-0.13637282657395672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0</v>
      </c>
      <c r="P98" s="153">
        <f>FD.AddInc.Coeff.Sewerage/100*Baseline.Totex.Sewerage</f>
        <v>0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2.835052431259407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0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0.52530190207927041</v>
      </c>
      <c r="M105" s="153">
        <f>IF(SUM(Baseline.Totex.Water)=0,0,$G101*(Baseline.Totex.Water/SUM(Baseline.Totex.Water)))</f>
        <v>0.57941453335786908</v>
      </c>
      <c r="N105" s="153">
        <f>IF(SUM(Baseline.Totex.Water)=0,0,$G101*(Baseline.Totex.Water/SUM(Baseline.Totex.Water)))</f>
        <v>0.6090886867230717</v>
      </c>
      <c r="O105" s="153">
        <f>IF(SUM(Baseline.Totex.Water)=0,0,$G101*(Baseline.Totex.Water/SUM(Baseline.Totex.Water)))</f>
        <v>0.56254573851468004</v>
      </c>
      <c r="P105" s="153">
        <f>IF(SUM(Baseline.Totex.Water)=0,0,$G101*(Baseline.Totex.Water/SUM(Baseline.Totex.Water)))</f>
        <v>0.55870157058451564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</v>
      </c>
      <c r="P106" s="153">
        <f>IF(SUM(Baseline.Totex.Sewerage)=0,0,$G102*(Baseline.Totex.Sewerage/SUM(Baseline.Totex.Sewerage)))</f>
        <v>0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0.60512903981690702</v>
      </c>
      <c r="M109" s="153">
        <f>M105*(1+WACC)^Calcs!M7</f>
        <v>0.64427109983068276</v>
      </c>
      <c r="N109" s="153">
        <f>N105*(1+WACC)^Calcs!N7</f>
        <v>0.65373245110512601</v>
      </c>
      <c r="O109" s="153">
        <f>O105*(1+WACC)^Calcs!O7</f>
        <v>0.58279738510120849</v>
      </c>
      <c r="P109" s="153">
        <f>P105*(1+WACC)^Calcs!P7</f>
        <v>0.55870157058451564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</v>
      </c>
      <c r="P110" s="153">
        <f>P106*(1+WACC)^Calcs!P7</f>
        <v>0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3.0446315464384401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0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41.113837372660349</v>
      </c>
      <c r="M136" s="153">
        <f>Baseline.Totex.Water*(FD.AllExp.Coeff.Water/100)</f>
        <v>45.349074125828068</v>
      </c>
      <c r="N136" s="153">
        <f>Baseline.Totex.Water*(FD.AllExp.Coeff.Water/100)</f>
        <v>47.671582974166903</v>
      </c>
      <c r="O136" s="153">
        <f>Baseline.Totex.Water*(FD.AllExp.Coeff.Water/100)</f>
        <v>44.028803087192109</v>
      </c>
      <c r="P136" s="153">
        <f>Baseline.Totex.Water*(FD.AllExp.Coeff.Water/100)</f>
        <v>43.727931351360994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0</v>
      </c>
      <c r="P137" s="153">
        <f>Baseline.Totex.Sewerage*(FD.AllExp.Coeff.Sewerage/100)</f>
        <v>0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42.480657611500497</v>
      </c>
      <c r="M140" s="153">
        <f>Inputs!M46</f>
        <v>46.686993803929397</v>
      </c>
      <c r="N140" s="153">
        <f>Inputs!N46</f>
        <v>49.009502652268203</v>
      </c>
      <c r="O140" s="153">
        <f>Inputs!O46</f>
        <v>45.366722765293403</v>
      </c>
      <c r="P140" s="153">
        <f>Inputs!P46</f>
        <v>45.065851029462401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0</v>
      </c>
      <c r="P141" s="153">
        <f>Inputs!P47</f>
        <v>0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1.3668202388401482</v>
      </c>
      <c r="M144" s="153">
        <f t="shared" ref="M144:P144" si="5">M140-M136</f>
        <v>1.3379196781013292</v>
      </c>
      <c r="N144" s="153">
        <f t="shared" si="5"/>
        <v>1.3379196781013007</v>
      </c>
      <c r="O144" s="153">
        <f t="shared" si="5"/>
        <v>1.3379196781012936</v>
      </c>
      <c r="P144" s="153">
        <f t="shared" si="5"/>
        <v>1.3379196781014073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41.115295860266869</v>
      </c>
      <c r="M148" s="153">
        <f>Baseline.Totex.Water*(AllExp.Coeff.Water/100)</f>
        <v>45.350682855803335</v>
      </c>
      <c r="N148" s="153">
        <f>Baseline.Totex.Water*(AllExp.Coeff.Water/100)</f>
        <v>47.673274093687581</v>
      </c>
      <c r="O148" s="153">
        <f>Baseline.Totex.Water*(AllExp.Coeff.Water/100)</f>
        <v>44.030364981379961</v>
      </c>
      <c r="P148" s="153">
        <f>Baseline.Totex.Water*(AllExp.Coeff.Water/100)</f>
        <v>43.729482572312634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0</v>
      </c>
      <c r="P149" s="153">
        <f>Baseline.Totex.Sewerage*(AllExp.Coeff.Sewerage/100)</f>
        <v>0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42.482116099107017</v>
      </c>
      <c r="M152" s="153">
        <f t="shared" ref="M152:P152" si="7">M148+M144</f>
        <v>46.688602533904664</v>
      </c>
      <c r="N152" s="153">
        <f t="shared" si="7"/>
        <v>49.011193771788882</v>
      </c>
      <c r="O152" s="153">
        <f t="shared" si="7"/>
        <v>45.368284659481255</v>
      </c>
      <c r="P152" s="153">
        <f t="shared" si="7"/>
        <v>45.067402250414041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0</v>
      </c>
      <c r="P153" s="153">
        <f t="shared" si="8"/>
        <v>0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1.4584876065200092E-3</v>
      </c>
      <c r="M156" s="153">
        <f t="shared" si="9"/>
        <v>1.6087299752669537E-3</v>
      </c>
      <c r="N156" s="153">
        <f t="shared" si="9"/>
        <v>1.6911195206787966E-3</v>
      </c>
      <c r="O156" s="153">
        <f t="shared" si="9"/>
        <v>1.5618941878514647E-3</v>
      </c>
      <c r="P156" s="153">
        <f t="shared" si="9"/>
        <v>1.5512209516401754E-3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-2.3099603212716318</v>
      </c>
      <c r="M162" s="218">
        <f>(Actual.Totex.Water-SUM(Inputs!M60:M64))/Indexation.Average-M148</f>
        <v>-2.5145913749391653</v>
      </c>
      <c r="N162" s="218">
        <f>(Actual.Totex.Water-SUM(Inputs!N60:N64))/Indexation.Average-N148</f>
        <v>-3.5147359446075939</v>
      </c>
      <c r="O162" s="218">
        <f>(Actual.Totex.Water-SUM(Inputs!O60:O64))/Indexation.Average-O148</f>
        <v>0.79921749577573564</v>
      </c>
      <c r="P162" s="218">
        <f>(Actual.Totex.Water-SUM(Inputs!P60:P64))/Indexation.Average-P148</f>
        <v>1.8045819690290728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0</v>
      </c>
      <c r="P163" s="218">
        <f>(Actual.Totex.Sewerage-SUM(Inputs!P66:P72))/Indexation.Average-P149</f>
        <v>0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-2.3085018336651117</v>
      </c>
      <c r="M166" s="153">
        <f t="shared" ref="L166:P167" si="10">M162+M156</f>
        <v>-2.5129826449638983</v>
      </c>
      <c r="N166" s="153">
        <f t="shared" si="10"/>
        <v>-3.5130448250869151</v>
      </c>
      <c r="O166" s="153">
        <f t="shared" si="10"/>
        <v>0.80077938996358711</v>
      </c>
      <c r="P166" s="153">
        <f t="shared" si="10"/>
        <v>1.8061331899807129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0</v>
      </c>
      <c r="P167" s="153">
        <f t="shared" si="10"/>
        <v>0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-2.6593117072142896</v>
      </c>
      <c r="M170" s="153">
        <f>M166*(1+WACC)^Calcs!M7</f>
        <v>-2.7942724928619027</v>
      </c>
      <c r="N170" s="153">
        <f>N166*(1+WACC)^Calcs!N7</f>
        <v>-3.7705369585864856</v>
      </c>
      <c r="O170" s="153">
        <f>O166*(1+WACC)^Calcs!O7</f>
        <v>0.82960744800227626</v>
      </c>
      <c r="P170" s="153">
        <f>P166*(1+WACC)^Calcs!P7</f>
        <v>1.8061331899807129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0</v>
      </c>
      <c r="P171" s="153">
        <f>P167*(1+WACC)^Calcs!P7</f>
        <v>0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-6.5883805206796886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0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0.60233886265262715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-0.92380608311048684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-2.6199428911307616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0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-0.92380608311048684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0</v>
      </c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-0.92380608311048684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-2.6199428911307616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0</v>
      </c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-2.6199428911307616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-2.6199428911307616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279.7</v>
      </c>
      <c r="P11" s="128">
        <f>InpActive!N34</f>
        <v>288.07900000000001</v>
      </c>
      <c r="Q11" s="128">
        <f>InpActive!O34</f>
        <v>296.72899999999998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280.7</v>
      </c>
      <c r="P12" s="128">
        <f>InpActive!N35</f>
        <v>289.10899999999998</v>
      </c>
      <c r="Q12" s="128">
        <f>InpActive!O35</f>
        <v>297.79000000000002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281.5</v>
      </c>
      <c r="P13" s="128">
        <f>InpActive!N36</f>
        <v>289.93299999999999</v>
      </c>
      <c r="Q13" s="128">
        <f>InpActive!O36</f>
        <v>298.63900000000001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281.7</v>
      </c>
      <c r="P14" s="128">
        <f>InpActive!N37</f>
        <v>290.13900000000001</v>
      </c>
      <c r="Q14" s="128">
        <f>InpActive!O37</f>
        <v>298.851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</v>
      </c>
      <c r="P15" s="128">
        <f>InpActive!N38</f>
        <v>292.714</v>
      </c>
      <c r="Q15" s="128">
        <f>InpActive!O38</f>
        <v>301.50299999999999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284.10000000000002</v>
      </c>
      <c r="P16" s="128">
        <f>InpActive!N39</f>
        <v>292.61099999999999</v>
      </c>
      <c r="Q16" s="128">
        <f>InpActive!O39</f>
        <v>301.39699999999999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284.5</v>
      </c>
      <c r="P17" s="128">
        <f>InpActive!N40</f>
        <v>293.02300000000002</v>
      </c>
      <c r="Q17" s="128">
        <f>InpActive!O40</f>
        <v>301.822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284.60000000000002</v>
      </c>
      <c r="P18" s="128">
        <f>InpActive!N41</f>
        <v>293.12599999999998</v>
      </c>
      <c r="Q18" s="128">
        <f>InpActive!O41</f>
        <v>301.928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285.60000000000002</v>
      </c>
      <c r="P19" s="128">
        <f>InpActive!N42</f>
        <v>294.15600000000001</v>
      </c>
      <c r="Q19" s="128">
        <f>InpActive!O42</f>
        <v>302.98899999999998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283</v>
      </c>
      <c r="P20" s="128">
        <f>InpActive!N43</f>
        <v>291.47800000000001</v>
      </c>
      <c r="Q20" s="128">
        <f>InpActive!O43</f>
        <v>300.23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286.94400000000002</v>
      </c>
      <c r="P21" s="128">
        <f>InpActive!N44</f>
        <v>295.54000000000002</v>
      </c>
      <c r="Q21" s="128">
        <f>InpActive!O44</f>
        <v>304.41399999999999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287.14999999999998</v>
      </c>
      <c r="P22" s="128">
        <f>InpActive!N45</f>
        <v>295.75200000000001</v>
      </c>
      <c r="Q22" s="128">
        <f>InpActive!O45</f>
        <v>304.63200000000001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288.07900000000001</v>
      </c>
      <c r="Q29" s="133">
        <f t="shared" si="2"/>
        <v>296.72899999999998</v>
      </c>
      <c r="R29" s="133">
        <f t="shared" si="2"/>
        <v>296.72899999999998</v>
      </c>
      <c r="S29" s="133">
        <f t="shared" si="2"/>
        <v>296.72899999999998</v>
      </c>
      <c r="T29" s="133">
        <f t="shared" si="2"/>
        <v>296.72899999999998</v>
      </c>
      <c r="U29" s="133">
        <f t="shared" si="2"/>
        <v>296.72899999999998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289.10899999999998</v>
      </c>
      <c r="Q30" s="133">
        <f t="shared" si="3"/>
        <v>297.79000000000002</v>
      </c>
      <c r="R30" s="133">
        <f t="shared" si="3"/>
        <v>297.79000000000002</v>
      </c>
      <c r="S30" s="133">
        <f t="shared" si="3"/>
        <v>297.79000000000002</v>
      </c>
      <c r="T30" s="133">
        <f t="shared" si="3"/>
        <v>297.79000000000002</v>
      </c>
      <c r="U30" s="133">
        <f t="shared" si="3"/>
        <v>297.79000000000002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289.93299999999999</v>
      </c>
      <c r="Q31" s="133">
        <f t="shared" si="3"/>
        <v>298.63900000000001</v>
      </c>
      <c r="R31" s="133">
        <f t="shared" si="3"/>
        <v>298.63900000000001</v>
      </c>
      <c r="S31" s="133">
        <f t="shared" si="3"/>
        <v>298.63900000000001</v>
      </c>
      <c r="T31" s="133">
        <f t="shared" si="3"/>
        <v>298.63900000000001</v>
      </c>
      <c r="U31" s="133">
        <f t="shared" si="3"/>
        <v>298.63900000000001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290.13900000000001</v>
      </c>
      <c r="Q32" s="133">
        <f t="shared" si="3"/>
        <v>298.851</v>
      </c>
      <c r="R32" s="133">
        <f t="shared" si="3"/>
        <v>298.851</v>
      </c>
      <c r="S32" s="133">
        <f t="shared" si="3"/>
        <v>298.851</v>
      </c>
      <c r="T32" s="133">
        <f t="shared" si="3"/>
        <v>298.851</v>
      </c>
      <c r="U32" s="133">
        <f t="shared" si="3"/>
        <v>298.851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292.714</v>
      </c>
      <c r="Q33" s="133">
        <f t="shared" si="3"/>
        <v>301.50299999999999</v>
      </c>
      <c r="R33" s="133">
        <f t="shared" si="3"/>
        <v>301.50299999999999</v>
      </c>
      <c r="S33" s="133">
        <f t="shared" si="3"/>
        <v>301.50299999999999</v>
      </c>
      <c r="T33" s="133">
        <f t="shared" si="3"/>
        <v>301.50299999999999</v>
      </c>
      <c r="U33" s="133">
        <f t="shared" si="3"/>
        <v>301.50299999999999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292.61099999999999</v>
      </c>
      <c r="Q34" s="133">
        <f t="shared" si="3"/>
        <v>301.39699999999999</v>
      </c>
      <c r="R34" s="133">
        <f t="shared" si="3"/>
        <v>301.39699999999999</v>
      </c>
      <c r="S34" s="133">
        <f t="shared" si="3"/>
        <v>301.39699999999999</v>
      </c>
      <c r="T34" s="133">
        <f t="shared" si="3"/>
        <v>301.39699999999999</v>
      </c>
      <c r="U34" s="133">
        <f t="shared" si="3"/>
        <v>301.39699999999999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293.02300000000002</v>
      </c>
      <c r="Q35" s="133">
        <f t="shared" si="3"/>
        <v>301.822</v>
      </c>
      <c r="R35" s="133">
        <f t="shared" si="3"/>
        <v>301.822</v>
      </c>
      <c r="S35" s="133">
        <f t="shared" si="3"/>
        <v>301.822</v>
      </c>
      <c r="T35" s="133">
        <f t="shared" si="3"/>
        <v>301.822</v>
      </c>
      <c r="U35" s="133">
        <f t="shared" si="3"/>
        <v>301.822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293.12599999999998</v>
      </c>
      <c r="Q36" s="133">
        <f t="shared" si="3"/>
        <v>301.928</v>
      </c>
      <c r="R36" s="133">
        <f t="shared" si="3"/>
        <v>301.928</v>
      </c>
      <c r="S36" s="133">
        <f t="shared" si="3"/>
        <v>301.928</v>
      </c>
      <c r="T36" s="133">
        <f t="shared" si="3"/>
        <v>301.928</v>
      </c>
      <c r="U36" s="133">
        <f t="shared" si="3"/>
        <v>301.928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294.15600000000001</v>
      </c>
      <c r="Q37" s="133">
        <f t="shared" si="3"/>
        <v>302.98899999999998</v>
      </c>
      <c r="R37" s="133">
        <f t="shared" si="3"/>
        <v>302.98899999999998</v>
      </c>
      <c r="S37" s="133">
        <f t="shared" si="3"/>
        <v>302.98899999999998</v>
      </c>
      <c r="T37" s="133">
        <f t="shared" si="3"/>
        <v>302.98899999999998</v>
      </c>
      <c r="U37" s="133">
        <f t="shared" si="3"/>
        <v>302.98899999999998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291.47800000000001</v>
      </c>
      <c r="Q38" s="133">
        <f t="shared" si="3"/>
        <v>300.23</v>
      </c>
      <c r="R38" s="133">
        <f t="shared" si="3"/>
        <v>300.23</v>
      </c>
      <c r="S38" s="133">
        <f t="shared" si="3"/>
        <v>300.23</v>
      </c>
      <c r="T38" s="133">
        <f t="shared" si="3"/>
        <v>300.23</v>
      </c>
      <c r="U38" s="133">
        <f t="shared" si="3"/>
        <v>300.23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286.94400000000002</v>
      </c>
      <c r="P39" s="133">
        <f t="shared" si="3"/>
        <v>295.54000000000002</v>
      </c>
      <c r="Q39" s="133">
        <f t="shared" si="3"/>
        <v>304.41399999999999</v>
      </c>
      <c r="R39" s="133">
        <f t="shared" si="3"/>
        <v>304.41399999999999</v>
      </c>
      <c r="S39" s="133">
        <f t="shared" si="3"/>
        <v>304.41399999999999</v>
      </c>
      <c r="T39" s="133">
        <f t="shared" si="3"/>
        <v>304.41399999999999</v>
      </c>
      <c r="U39" s="133">
        <f t="shared" si="3"/>
        <v>304.41399999999999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287.14999999999998</v>
      </c>
      <c r="P40" s="133">
        <f t="shared" si="3"/>
        <v>295.75200000000001</v>
      </c>
      <c r="Q40" s="133">
        <f t="shared" si="3"/>
        <v>304.63200000000001</v>
      </c>
      <c r="R40" s="133">
        <f t="shared" si="3"/>
        <v>304.63200000000001</v>
      </c>
      <c r="S40" s="133">
        <f t="shared" si="3"/>
        <v>304.63200000000001</v>
      </c>
      <c r="T40" s="133">
        <f t="shared" si="3"/>
        <v>304.63200000000001</v>
      </c>
      <c r="U40" s="133">
        <f t="shared" si="3"/>
        <v>304.63200000000001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283.64116666666666</v>
      </c>
      <c r="P41" s="129">
        <f t="shared" si="4"/>
        <v>292.13833333333338</v>
      </c>
      <c r="Q41" s="129">
        <f t="shared" si="4"/>
        <v>300.91033333333331</v>
      </c>
      <c r="R41" s="129">
        <f t="shared" si="4"/>
        <v>300.91033333333331</v>
      </c>
      <c r="S41" s="129">
        <f t="shared" si="4"/>
        <v>300.91033333333331</v>
      </c>
      <c r="T41" s="129">
        <f t="shared" si="4"/>
        <v>300.91033333333331</v>
      </c>
      <c r="U41" s="129">
        <f t="shared" si="4"/>
        <v>300.91033333333331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1.2290398322851153</v>
      </c>
      <c r="R45" s="185">
        <f t="shared" si="5"/>
        <v>1.2659454926624738</v>
      </c>
      <c r="S45" s="185">
        <f t="shared" si="5"/>
        <v>1.2659454926624738</v>
      </c>
      <c r="T45" s="185">
        <f t="shared" si="5"/>
        <v>1.2659454926624738</v>
      </c>
      <c r="U45" s="185">
        <f t="shared" si="5"/>
        <v>1.2659454926624738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1.159256837301182</v>
      </c>
      <c r="P49" s="185">
        <f t="shared" si="6"/>
        <v>1.1939852184871089</v>
      </c>
      <c r="Q49" s="185">
        <f t="shared" si="6"/>
        <v>1.2298368584176289</v>
      </c>
      <c r="R49" s="185">
        <f t="shared" si="6"/>
        <v>1.2298368584176289</v>
      </c>
      <c r="S49" s="185">
        <f t="shared" si="6"/>
        <v>1.2298368584176289</v>
      </c>
      <c r="T49" s="185">
        <f t="shared" si="6"/>
        <v>1.2298368584176289</v>
      </c>
      <c r="U49" s="185">
        <f t="shared" si="6"/>
        <v>1.2298368584176289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3.1766346357876785E-2</v>
      </c>
      <c r="P51" s="139">
        <f t="shared" si="7"/>
        <v>2.9957452109384608E-2</v>
      </c>
      <c r="Q51" s="139">
        <f t="shared" si="7"/>
        <v>3.0026870831740604E-2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2019-06-28T13:37:42Z</dcterms:created>
  <dcterms:modified xsi:type="dcterms:W3CDTF">2019-07-02T15:21:52Z</dcterms:modified>
  <cp:category/>
  <cp:contentStatus/>
</cp:coreProperties>
</file>