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15617" windowHeight="857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sewerage'!$B$2:$R$32</definedName>
    <definedName name="_xlnm.Print_Area" localSheetId="0">'Bulk supply water'!$B$2:$AA$33</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3" l="1"/>
  <c r="I11" i="3"/>
  <c r="I10" i="3"/>
  <c r="I27" i="3"/>
  <c r="J27" i="3" l="1"/>
  <c r="O27" i="3" s="1"/>
  <c r="J26" i="3"/>
  <c r="O26" i="3" s="1"/>
  <c r="O25" i="3"/>
  <c r="S25" i="3" s="1"/>
  <c r="O11" i="3"/>
  <c r="S11" i="3" s="1"/>
  <c r="O12" i="3"/>
  <c r="S12" i="3" s="1"/>
  <c r="O13" i="3"/>
  <c r="S13" i="3" s="1"/>
  <c r="O14" i="3"/>
  <c r="O10" i="3"/>
  <c r="S10" i="3" s="1"/>
  <c r="J11" i="3"/>
  <c r="N11" i="3" s="1"/>
  <c r="J12" i="3"/>
  <c r="J13" i="3"/>
  <c r="N13" i="3" s="1"/>
  <c r="J14" i="3"/>
  <c r="J10" i="3"/>
  <c r="N10" i="3" s="1"/>
  <c r="I26" i="3" l="1"/>
  <c r="I28" i="3"/>
  <c r="I25" i="3"/>
  <c r="N12" i="3"/>
  <c r="I12" i="3" l="1"/>
  <c r="N26" i="3" l="1"/>
  <c r="S27" i="3" l="1"/>
  <c r="S26" i="3"/>
  <c r="J29" i="3"/>
  <c r="O29" i="3" s="1"/>
  <c r="J28" i="3"/>
  <c r="N28" i="3" s="1"/>
  <c r="O28" i="3" l="1"/>
  <c r="S28" i="3" s="1"/>
  <c r="S31" i="3" s="1"/>
  <c r="N31" i="5"/>
  <c r="I31" i="5"/>
  <c r="R16" i="5"/>
  <c r="H16" i="5"/>
  <c r="N16" i="5"/>
  <c r="I16" i="5"/>
  <c r="J31" i="3"/>
  <c r="O16" i="3"/>
  <c r="J16" i="3"/>
  <c r="I16" i="3"/>
  <c r="E16" i="3"/>
  <c r="E18" i="3" s="1"/>
  <c r="R31" i="5"/>
  <c r="M31" i="5"/>
  <c r="H31" i="5"/>
  <c r="D31" i="5"/>
  <c r="M16" i="5"/>
  <c r="D16" i="5"/>
  <c r="N31" i="3"/>
  <c r="I31" i="3"/>
  <c r="E31" i="3"/>
  <c r="E33" i="3" s="1"/>
  <c r="S16" i="3"/>
  <c r="N16" i="3"/>
  <c r="O31" i="3" l="1"/>
</calcChain>
</file>

<file path=xl/sharedStrings.xml><?xml version="1.0" encoding="utf-8"?>
<sst xmlns="http://schemas.openxmlformats.org/spreadsheetml/2006/main" count="407" uniqueCount="102">
  <si>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</si>
  <si>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</si>
  <si>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</si>
  <si>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</si>
  <si>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</si>
  <si>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</si>
  <si>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</si>
  <si>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</si>
  <si>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</si>
  <si>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</si>
  <si>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</si>
  <si>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</si>
  <si>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</si>
  <si>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</si>
  <si>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</si>
  <si>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</si>
  <si>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</si>
  <si>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</si>
  <si>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</si>
  <si>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</si>
  <si>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</si>
  <si>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</si>
  <si>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</si>
  <si>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</si>
  <si>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</si>
  <si>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</si>
  <si>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</si>
  <si>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</si>
  <si>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</si>
  <si>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</si>
  <si>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</si>
  <si>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</si>
  <si>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</si>
  <si>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</si>
  <si>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</si>
  <si>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</si>
  <si>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</si>
  <si>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</si>
  <si>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</si>
  <si>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</si>
  <si>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</si>
  <si>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</si>
  <si>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</si>
  <si>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</si>
  <si>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</si>
  <si>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</si>
  <si>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</si>
  <si>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</si>
  <si>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</si>
  <si>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</si>
  <si>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</si>
  <si>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</si>
  <si>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</si>
  <si>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</si>
  <si>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</si>
  <si>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</si>
  <si>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</si>
  <si>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</si>
  <si>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</si>
  <si>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</si>
  <si>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</si>
  <si>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</si>
  <si>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</si>
  <si>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</si>
  <si>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</si>
  <si>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</si>
  <si>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</si>
  <si>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</si>
  <si>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</si>
  <si>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</si>
  <si>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</si>
  <si>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</si>
  <si>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</si>
  <si>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</si>
  <si>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Wessex</t>
  </si>
  <si>
    <t>West Lydford</t>
  </si>
  <si>
    <t>Standerwick</t>
  </si>
  <si>
    <t>Corsley</t>
  </si>
  <si>
    <t>Chapmanslade</t>
  </si>
  <si>
    <t>Ivythorn</t>
  </si>
  <si>
    <t>Newton Meadows</t>
  </si>
  <si>
    <t>Marshfield</t>
  </si>
  <si>
    <t>Ashcott</t>
  </si>
  <si>
    <t>SSE</t>
  </si>
  <si>
    <t>Emersons Green Inset</t>
  </si>
  <si>
    <t>IWNL</t>
  </si>
  <si>
    <t>Locking Parklands Inset</t>
  </si>
  <si>
    <t>Treated</t>
  </si>
  <si>
    <t>NA</t>
  </si>
  <si>
    <t>sep 1967, revised april 1978</t>
  </si>
  <si>
    <t>70 years</t>
  </si>
  <si>
    <t>Maximum volume supplied - Minimum annual average transfer according to WRMP</t>
  </si>
  <si>
    <t>Maximium volume supplied can be exceeded in extreme events (from 0.3 to 4.5 Ml/d)</t>
  </si>
  <si>
    <t>50 years</t>
  </si>
  <si>
    <t>charged at NHH Band E Wholesale Tariff</t>
  </si>
  <si>
    <t>reciprocal free supply</t>
  </si>
  <si>
    <t>INSET agreement -charged in line with NHH band C tariffs</t>
  </si>
  <si>
    <t>New INSET agreement, terms under negotiation, expected to use new NAV tariff once chargeable. Current forecast is to become chargeable in 2020/21.</t>
  </si>
  <si>
    <t>in perpetuity</t>
  </si>
  <si>
    <t>BRL</t>
  </si>
  <si>
    <t>WSX - Zone 1</t>
  </si>
  <si>
    <t>INSET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</si>
</sst>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208">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6" fillId="2" borderId="42" xfId="2" applyFont="1" applyFill="1" applyBorder="1" applyAlignment="1">
      <alignment horizontal="center" vertical="center"/>
    </xf>
    <xf numFmtId="0" fontId="6" fillId="2" borderId="43" xfId="2" applyFont="1" applyFill="1" applyBorder="1" applyAlignment="1">
      <alignment horizontal="center" vertical="center"/>
    </xf>
    <xf numFmtId="0" fontId="4" fillId="0" borderId="0" xfId="1" applyFont="1" applyAlignment="1">
      <alignment horizontal="center" vertical="center"/>
    </xf>
    <xf numFmtId="164" fontId="8" fillId="3" borderId="15" xfId="1" applyNumberFormat="1" applyFont="1" applyFill="1" applyBorder="1" applyAlignment="1">
      <alignment horizontal="center"/>
    </xf>
    <xf numFmtId="3" fontId="15" fillId="0" borderId="17" xfId="1" applyNumberFormat="1" applyFont="1" applyBorder="1" applyAlignment="1">
      <alignment horizontal="center"/>
    </xf>
    <xf numFmtId="164" fontId="8" fillId="3" borderId="19" xfId="1" applyNumberFormat="1" applyFont="1" applyFill="1" applyBorder="1" applyAlignment="1">
      <alignment horizontal="center"/>
    </xf>
    <xf numFmtId="0" fontId="1" fillId="0" borderId="0" xfId="1" applyAlignment="1">
      <alignment horizontal="center"/>
    </xf>
    <xf numFmtId="0" fontId="1" fillId="0" borderId="37" xfId="1" applyBorder="1" applyAlignment="1">
      <alignment horizontal="center" vertical="center" wrapText="1"/>
    </xf>
    <xf numFmtId="0" fontId="14" fillId="0" borderId="64" xfId="0" applyFont="1" applyBorder="1" applyAlignment="1">
      <alignment horizontal="center" vertical="center"/>
    </xf>
    <xf numFmtId="14" fontId="7" fillId="3" borderId="36" xfId="2" applyNumberFormat="1" applyFont="1" applyFill="1" applyBorder="1" applyAlignment="1">
      <alignment horizontal="right" wrapText="1"/>
    </xf>
    <xf numFmtId="14" fontId="7" fillId="3" borderId="3" xfId="2" applyNumberFormat="1" applyFont="1" applyFill="1" applyBorder="1" applyAlignment="1">
      <alignment horizontal="right" wrapText="1"/>
    </xf>
    <xf numFmtId="3" fontId="7" fillId="0" borderId="13" xfId="2" applyNumberFormat="1" applyFont="1" applyFill="1" applyBorder="1" applyAlignment="1">
      <alignment wrapText="1"/>
    </xf>
    <xf numFmtId="165" fontId="7" fillId="0" borderId="3" xfId="2" applyNumberFormat="1" applyFont="1" applyFill="1" applyBorder="1" applyAlignment="1">
      <alignment wrapText="1"/>
    </xf>
    <xf numFmtId="164" fontId="7" fillId="0" borderId="3" xfId="2" applyNumberFormat="1" applyFont="1" applyFill="1" applyBorder="1" applyAlignment="1">
      <alignment wrapText="1"/>
    </xf>
    <xf numFmtId="3" fontId="7" fillId="0" borderId="14" xfId="2" applyNumberFormat="1" applyFont="1" applyFill="1" applyBorder="1" applyAlignment="1">
      <alignment wrapText="1"/>
    </xf>
    <xf numFmtId="3" fontId="7" fillId="0" borderId="48" xfId="2" applyNumberFormat="1" applyFont="1" applyFill="1" applyBorder="1" applyAlignment="1">
      <alignment wrapText="1"/>
    </xf>
    <xf numFmtId="165" fontId="7" fillId="0" borderId="36" xfId="2" applyNumberFormat="1" applyFont="1" applyFill="1" applyBorder="1" applyAlignment="1">
      <alignment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9"/>
  <sheetViews>
    <sheetView showGridLines="0" tabSelected="1" topLeftCell="A4" zoomScale="70" zoomScaleNormal="70" workbookViewId="0">
      <selection activeCell="W29" sqref="W29"/>
    </sheetView>
  </sheetViews>
  <sheetFormatPr defaultColWidth="7.85546875" defaultRowHeight="25.2" customHeight="1"/>
  <cols>
    <col min="1" max="1" width="13.140625" style="2" customWidth="1"/>
    <col min="2"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51" t="s">
        <v>5</v>
      </c>
      <c r="C6" s="148" t="s">
        <v>6</v>
      </c>
      <c r="D6" s="145" t="s">
        <v>7</v>
      </c>
      <c r="E6" s="161" t="s">
        <v>8</v>
      </c>
      <c r="F6" s="143" t="s">
        <v>9</v>
      </c>
      <c r="G6" s="143" t="s">
        <v>10</v>
      </c>
      <c r="H6" s="143" t="s">
        <v>11</v>
      </c>
      <c r="I6" s="156" t="s">
        <v>12</v>
      </c>
      <c r="J6" s="161" t="s">
        <v>8</v>
      </c>
      <c r="K6" s="143" t="s">
        <v>9</v>
      </c>
      <c r="L6" s="143" t="s">
        <v>10</v>
      </c>
      <c r="M6" s="143" t="s">
        <v>11</v>
      </c>
      <c r="N6" s="156" t="s">
        <v>13</v>
      </c>
      <c r="O6" s="161" t="s">
        <v>8</v>
      </c>
      <c r="P6" s="143" t="s">
        <v>9</v>
      </c>
      <c r="Q6" s="143" t="s">
        <v>10</v>
      </c>
      <c r="R6" s="143" t="s">
        <v>11</v>
      </c>
      <c r="S6" s="156" t="s">
        <v>14</v>
      </c>
      <c r="U6" s="158" t="s">
        <v>15</v>
      </c>
      <c r="V6" s="143" t="s">
        <v>16</v>
      </c>
      <c r="W6" s="154" t="s">
        <v>17</v>
      </c>
      <c r="X6" s="154" t="s">
        <v>18</v>
      </c>
      <c r="Y6" s="168" t="s">
        <v>19</v>
      </c>
      <c r="AA6" s="172" t="s">
        <v>20</v>
      </c>
    </row>
    <row r="7" spans="2:27" ht="24.65" customHeight="1">
      <c r="B7" s="152"/>
      <c r="C7" s="149"/>
      <c r="D7" s="146"/>
      <c r="E7" s="162"/>
      <c r="F7" s="144"/>
      <c r="G7" s="144"/>
      <c r="H7" s="144"/>
      <c r="I7" s="157"/>
      <c r="J7" s="162"/>
      <c r="K7" s="144"/>
      <c r="L7" s="144"/>
      <c r="M7" s="144"/>
      <c r="N7" s="157"/>
      <c r="O7" s="162"/>
      <c r="P7" s="144"/>
      <c r="Q7" s="144"/>
      <c r="R7" s="144"/>
      <c r="S7" s="157"/>
      <c r="U7" s="159"/>
      <c r="V7" s="144"/>
      <c r="W7" s="155"/>
      <c r="X7" s="155"/>
      <c r="Y7" s="169"/>
      <c r="AA7" s="173"/>
    </row>
    <row r="8" spans="2:27" ht="25.2" customHeight="1">
      <c r="B8" s="152"/>
      <c r="C8" s="149"/>
      <c r="D8" s="146"/>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59"/>
      <c r="V8" s="177" t="s">
        <v>24</v>
      </c>
      <c r="W8" s="175" t="s">
        <v>25</v>
      </c>
      <c r="X8" s="175" t="s">
        <v>24</v>
      </c>
      <c r="Y8" s="170" t="s">
        <v>21</v>
      </c>
      <c r="AA8" s="173"/>
    </row>
    <row r="9" spans="2:27" ht="25.2" customHeight="1">
      <c r="B9" s="153"/>
      <c r="C9" s="150"/>
      <c r="D9" s="147"/>
      <c r="E9" s="163" t="s">
        <v>71</v>
      </c>
      <c r="F9" s="164"/>
      <c r="G9" s="164"/>
      <c r="H9" s="164"/>
      <c r="I9" s="165"/>
      <c r="J9" s="163" t="s">
        <v>72</v>
      </c>
      <c r="K9" s="164"/>
      <c r="L9" s="164"/>
      <c r="M9" s="164"/>
      <c r="N9" s="165"/>
      <c r="O9" s="163" t="s">
        <v>73</v>
      </c>
      <c r="P9" s="164"/>
      <c r="Q9" s="164"/>
      <c r="R9" s="164"/>
      <c r="S9" s="165"/>
      <c r="U9" s="160"/>
      <c r="V9" s="178"/>
      <c r="W9" s="175"/>
      <c r="X9" s="176"/>
      <c r="Y9" s="171"/>
      <c r="AA9" s="174"/>
    </row>
    <row r="10" spans="2:27" s="13" customFormat="1" ht="25.2" customHeight="1">
      <c r="B10" s="35" t="s">
        <v>74</v>
      </c>
      <c r="C10" s="43" t="s">
        <v>75</v>
      </c>
      <c r="D10" s="56" t="s">
        <v>99</v>
      </c>
      <c r="E10" s="136">
        <v>40381.700000000012</v>
      </c>
      <c r="F10" s="137">
        <v>5.5E-2</v>
      </c>
      <c r="G10" s="138" t="s">
        <v>88</v>
      </c>
      <c r="H10" s="138" t="s">
        <v>88</v>
      </c>
      <c r="I10" s="139">
        <f>(E10*F10)</f>
        <v>2220.9935000000005</v>
      </c>
      <c r="J10" s="136">
        <f>E10*1.02</f>
        <v>41189.33400000001</v>
      </c>
      <c r="K10" s="137">
        <v>5.5E-2</v>
      </c>
      <c r="L10" s="138" t="s">
        <v>88</v>
      </c>
      <c r="M10" s="138" t="s">
        <v>88</v>
      </c>
      <c r="N10" s="139">
        <f>(J10*K10)</f>
        <v>2265.4133700000007</v>
      </c>
      <c r="O10" s="136">
        <f>E10*1.01</f>
        <v>40785.517000000014</v>
      </c>
      <c r="P10" s="137">
        <v>5.5E-2</v>
      </c>
      <c r="Q10" s="138" t="s">
        <v>88</v>
      </c>
      <c r="R10" s="138" t="s">
        <v>88</v>
      </c>
      <c r="S10" s="139">
        <f>(O10*P10)</f>
        <v>2243.2034350000008</v>
      </c>
      <c r="U10" s="27" t="s">
        <v>87</v>
      </c>
      <c r="V10" s="135">
        <v>19997</v>
      </c>
      <c r="W10" s="14" t="s">
        <v>88</v>
      </c>
      <c r="X10" s="109" t="s">
        <v>88</v>
      </c>
      <c r="Y10" s="110">
        <v>36500</v>
      </c>
      <c r="AA10" s="48"/>
    </row>
    <row r="11" spans="2:27" s="13" customFormat="1" ht="24" customHeight="1">
      <c r="B11" s="35" t="s">
        <v>74</v>
      </c>
      <c r="C11" s="43" t="s">
        <v>77</v>
      </c>
      <c r="D11" s="56" t="s">
        <v>99</v>
      </c>
      <c r="E11" s="136">
        <v>30012.659574467925</v>
      </c>
      <c r="F11" s="137">
        <v>2.0861000000000001</v>
      </c>
      <c r="G11" s="138" t="s">
        <v>88</v>
      </c>
      <c r="H11" s="138" t="s">
        <v>88</v>
      </c>
      <c r="I11" s="139">
        <f>(E11*F11)</f>
        <v>62609.409138297538</v>
      </c>
      <c r="J11" s="136">
        <f t="shared" ref="J11:J14" si="0">E11*1.02</f>
        <v>30612.912765957284</v>
      </c>
      <c r="K11" s="137">
        <v>2.1720999999999999</v>
      </c>
      <c r="L11" s="138" t="s">
        <v>88</v>
      </c>
      <c r="M11" s="138" t="s">
        <v>88</v>
      </c>
      <c r="N11" s="139">
        <f>(J11*K11)</f>
        <v>66494.30781893582</v>
      </c>
      <c r="O11" s="136">
        <f t="shared" ref="O11:O14" si="1">E11*1.01</f>
        <v>30312.786170212607</v>
      </c>
      <c r="P11" s="137">
        <v>2.1720999999999999</v>
      </c>
      <c r="Q11" s="138" t="s">
        <v>88</v>
      </c>
      <c r="R11" s="138" t="s">
        <v>88</v>
      </c>
      <c r="S11" s="139">
        <f>(O11*P11)</f>
        <v>65842.402840318799</v>
      </c>
      <c r="U11" s="28" t="s">
        <v>87</v>
      </c>
      <c r="V11" s="26" t="s">
        <v>89</v>
      </c>
      <c r="W11" s="109" t="s">
        <v>88</v>
      </c>
      <c r="X11" s="109" t="s">
        <v>88</v>
      </c>
      <c r="Y11" s="111">
        <v>32850</v>
      </c>
      <c r="AA11" s="49" t="s">
        <v>91</v>
      </c>
    </row>
    <row r="12" spans="2:27" s="13" customFormat="1" ht="24" customHeight="1">
      <c r="B12" s="35" t="s">
        <v>74</v>
      </c>
      <c r="C12" s="43" t="s">
        <v>76</v>
      </c>
      <c r="D12" s="56" t="s">
        <v>99</v>
      </c>
      <c r="E12" s="136">
        <v>0</v>
      </c>
      <c r="F12" s="137">
        <v>2.1061999999999999</v>
      </c>
      <c r="G12" s="138">
        <v>44</v>
      </c>
      <c r="H12" s="138" t="s">
        <v>88</v>
      </c>
      <c r="I12" s="139">
        <f t="shared" ref="I12" si="2">(E12*F12)+G12</f>
        <v>44</v>
      </c>
      <c r="J12" s="136">
        <f t="shared" si="0"/>
        <v>0</v>
      </c>
      <c r="K12" s="137">
        <v>2.1061999999999999</v>
      </c>
      <c r="L12" s="138">
        <v>44</v>
      </c>
      <c r="M12" s="138" t="s">
        <v>88</v>
      </c>
      <c r="N12" s="139">
        <f t="shared" ref="N12" si="3">(J12*K12)+L12</f>
        <v>44</v>
      </c>
      <c r="O12" s="136">
        <f t="shared" si="1"/>
        <v>0</v>
      </c>
      <c r="P12" s="137">
        <v>2.1061999999999999</v>
      </c>
      <c r="Q12" s="138">
        <v>44</v>
      </c>
      <c r="R12" s="138" t="s">
        <v>88</v>
      </c>
      <c r="S12" s="139">
        <f t="shared" ref="S12" si="4">(O12*P12)+Q12</f>
        <v>44</v>
      </c>
      <c r="U12" s="28" t="s">
        <v>87</v>
      </c>
      <c r="V12" s="26">
        <v>27120</v>
      </c>
      <c r="W12" s="109" t="s">
        <v>88</v>
      </c>
      <c r="X12" s="109" t="s">
        <v>88</v>
      </c>
      <c r="Y12" s="111">
        <v>198250</v>
      </c>
      <c r="AA12" s="49" t="s">
        <v>91</v>
      </c>
    </row>
    <row r="13" spans="2:27" s="13" customFormat="1" ht="25.2" customHeight="1">
      <c r="B13" s="35" t="s">
        <v>74</v>
      </c>
      <c r="C13" s="43" t="s">
        <v>78</v>
      </c>
      <c r="D13" s="56" t="s">
        <v>99</v>
      </c>
      <c r="E13" s="136">
        <v>24682.107867392311</v>
      </c>
      <c r="F13" s="137">
        <v>2.1061999999999999</v>
      </c>
      <c r="G13" s="138" t="s">
        <v>88</v>
      </c>
      <c r="H13" s="138" t="s">
        <v>88</v>
      </c>
      <c r="I13" s="139">
        <f t="shared" ref="I13" si="5">(E13*F13)</f>
        <v>51985.455590301681</v>
      </c>
      <c r="J13" s="136">
        <f t="shared" si="0"/>
        <v>25175.750024740159</v>
      </c>
      <c r="K13" s="137">
        <v>2.1061999999999999</v>
      </c>
      <c r="L13" s="138" t="s">
        <v>88</v>
      </c>
      <c r="M13" s="138" t="s">
        <v>88</v>
      </c>
      <c r="N13" s="139">
        <f>(J13*K13)</f>
        <v>53025.164702107715</v>
      </c>
      <c r="O13" s="136">
        <f t="shared" si="1"/>
        <v>24928.928946066233</v>
      </c>
      <c r="P13" s="137">
        <v>2.1061999999999999</v>
      </c>
      <c r="Q13" s="138" t="s">
        <v>88</v>
      </c>
      <c r="R13" s="138" t="s">
        <v>88</v>
      </c>
      <c r="S13" s="139">
        <f>(O13*P13)</f>
        <v>52505.310146204698</v>
      </c>
      <c r="U13" s="28" t="s">
        <v>87</v>
      </c>
      <c r="V13" s="15" t="s">
        <v>89</v>
      </c>
      <c r="W13" s="109" t="s">
        <v>88</v>
      </c>
      <c r="X13" s="109" t="s">
        <v>88</v>
      </c>
      <c r="Y13" s="111">
        <v>47450</v>
      </c>
      <c r="AA13" s="49" t="s">
        <v>91</v>
      </c>
    </row>
    <row r="14" spans="2:27" s="13" customFormat="1" ht="25.2" customHeight="1">
      <c r="B14" s="70" t="s">
        <v>74</v>
      </c>
      <c r="C14" s="71" t="s">
        <v>79</v>
      </c>
      <c r="D14" s="56" t="s">
        <v>99</v>
      </c>
      <c r="E14" s="140">
        <v>154149.34782607495</v>
      </c>
      <c r="F14" s="138" t="s">
        <v>88</v>
      </c>
      <c r="G14" s="138" t="s">
        <v>88</v>
      </c>
      <c r="H14" s="138" t="s">
        <v>88</v>
      </c>
      <c r="I14" s="139">
        <v>0</v>
      </c>
      <c r="J14" s="136">
        <f t="shared" si="0"/>
        <v>157232.33478259644</v>
      </c>
      <c r="K14" s="138" t="s">
        <v>88</v>
      </c>
      <c r="L14" s="138" t="s">
        <v>88</v>
      </c>
      <c r="M14" s="138" t="s">
        <v>88</v>
      </c>
      <c r="N14" s="139">
        <v>0</v>
      </c>
      <c r="O14" s="136">
        <f t="shared" si="1"/>
        <v>155690.84130433571</v>
      </c>
      <c r="P14" s="141" t="s">
        <v>88</v>
      </c>
      <c r="Q14" s="138" t="s">
        <v>88</v>
      </c>
      <c r="R14" s="138" t="s">
        <v>88</v>
      </c>
      <c r="S14" s="139">
        <v>0</v>
      </c>
      <c r="U14" s="84" t="s">
        <v>87</v>
      </c>
      <c r="V14" s="134">
        <v>30900</v>
      </c>
      <c r="W14" s="85" t="s">
        <v>90</v>
      </c>
      <c r="X14" s="112">
        <v>56467</v>
      </c>
      <c r="Y14" s="113">
        <v>109500</v>
      </c>
      <c r="AA14" s="86" t="s">
        <v>92</v>
      </c>
    </row>
    <row r="15" spans="2:27" ht="25.2" customHeight="1">
      <c r="B15" s="73"/>
      <c r="C15" s="74"/>
      <c r="D15" s="75"/>
      <c r="E15" s="80"/>
      <c r="F15" s="82"/>
      <c r="G15" s="81"/>
      <c r="H15" s="81"/>
      <c r="I15" s="83"/>
      <c r="J15" s="80"/>
      <c r="K15" s="82"/>
      <c r="L15" s="81"/>
      <c r="M15" s="81"/>
      <c r="N15" s="81"/>
      <c r="O15" s="80"/>
      <c r="P15" s="82"/>
      <c r="Q15" s="81"/>
      <c r="R15" s="81"/>
      <c r="S15" s="83"/>
      <c r="U15" s="73"/>
      <c r="V15" s="74"/>
      <c r="W15" s="74"/>
      <c r="X15" s="74"/>
      <c r="Y15" s="75"/>
      <c r="AA15" s="87"/>
    </row>
    <row r="16" spans="2:27" ht="25.2" customHeight="1">
      <c r="B16" s="30" t="s">
        <v>26</v>
      </c>
      <c r="C16" s="16"/>
      <c r="D16" s="31"/>
      <c r="E16" s="59">
        <f>SUM(E10:E14)</f>
        <v>249225.81526793519</v>
      </c>
      <c r="F16" s="11"/>
      <c r="G16" s="12"/>
      <c r="H16" s="12"/>
      <c r="I16" s="58">
        <f>SUM(I10:I14)</f>
        <v>116859.85822859922</v>
      </c>
      <c r="J16" s="59">
        <f>SUM(J10:J14)</f>
        <v>254210.33157329389</v>
      </c>
      <c r="K16" s="11"/>
      <c r="L16" s="12"/>
      <c r="M16" s="12"/>
      <c r="N16" s="10">
        <f>SUM(N10:N14)</f>
        <v>121828.88589104352</v>
      </c>
      <c r="O16" s="59">
        <f>SUM(O10:O14)</f>
        <v>251718.07342061456</v>
      </c>
      <c r="P16" s="11"/>
      <c r="Q16" s="12"/>
      <c r="R16" s="12"/>
      <c r="S16" s="38">
        <f>SUM(S10:S14)</f>
        <v>120634.91642152349</v>
      </c>
      <c r="U16" s="30"/>
      <c r="V16" s="16"/>
      <c r="W16" s="16"/>
      <c r="X16" s="16"/>
      <c r="Y16" s="31"/>
      <c r="AA16" s="50"/>
    </row>
    <row r="17" spans="2:27" ht="25.2" customHeight="1" thickBot="1">
      <c r="B17" s="32"/>
      <c r="C17" s="33"/>
      <c r="D17" s="34"/>
      <c r="E17" s="57"/>
      <c r="F17" s="40"/>
      <c r="G17" s="39"/>
      <c r="H17" s="39"/>
      <c r="I17" s="41"/>
      <c r="J17" s="57"/>
      <c r="K17" s="40"/>
      <c r="L17" s="39"/>
      <c r="M17" s="39"/>
      <c r="N17" s="39"/>
      <c r="O17" s="57"/>
      <c r="P17" s="40"/>
      <c r="Q17" s="39"/>
      <c r="R17" s="39"/>
      <c r="S17" s="41"/>
      <c r="U17" s="32"/>
      <c r="V17" s="33"/>
      <c r="W17" s="33"/>
      <c r="X17" s="33"/>
      <c r="Y17" s="34"/>
      <c r="AA17" s="51"/>
    </row>
    <row r="18" spans="2:27" ht="25.2" customHeight="1">
      <c r="E18" s="2">
        <f>E16/365000</f>
        <v>0.68281045278886354</v>
      </c>
    </row>
    <row r="19" spans="2:27" ht="25.2" customHeight="1">
      <c r="B19" s="88" t="s">
        <v>27</v>
      </c>
      <c r="C19" s="88"/>
      <c r="D19" s="88"/>
      <c r="E19" s="4"/>
      <c r="F19" s="4"/>
      <c r="G19" s="4"/>
      <c r="H19" s="4"/>
      <c r="I19" s="4"/>
      <c r="J19" s="4"/>
      <c r="K19" s="5"/>
      <c r="L19" s="4"/>
      <c r="M19" s="4"/>
      <c r="N19" s="4"/>
      <c r="O19" s="4"/>
      <c r="P19" s="6"/>
      <c r="Q19" s="4"/>
      <c r="R19" s="4"/>
      <c r="S19" s="4"/>
    </row>
    <row r="20" spans="2:27" ht="25.2" customHeight="1" thickBot="1">
      <c r="B20" s="7" t="s">
        <v>2</v>
      </c>
      <c r="C20" s="7"/>
      <c r="D20" s="7"/>
      <c r="E20" s="4"/>
      <c r="F20" s="4"/>
      <c r="G20" s="4"/>
      <c r="H20" s="4"/>
      <c r="I20" s="4"/>
      <c r="J20" s="4"/>
      <c r="K20" s="4"/>
      <c r="L20" s="4"/>
      <c r="M20" s="4"/>
      <c r="N20" s="4"/>
      <c r="O20" s="4"/>
      <c r="P20" s="4"/>
      <c r="Q20" s="4"/>
      <c r="R20" s="4"/>
      <c r="S20" s="4"/>
      <c r="U20" s="7" t="s">
        <v>3</v>
      </c>
      <c r="AA20" s="7" t="s">
        <v>4</v>
      </c>
    </row>
    <row r="21" spans="2:27" ht="25.2" customHeight="1">
      <c r="B21" s="151" t="s">
        <v>5</v>
      </c>
      <c r="C21" s="148" t="s">
        <v>6</v>
      </c>
      <c r="D21" s="145" t="s">
        <v>28</v>
      </c>
      <c r="E21" s="161" t="s">
        <v>29</v>
      </c>
      <c r="F21" s="143" t="s">
        <v>9</v>
      </c>
      <c r="G21" s="143" t="s">
        <v>10</v>
      </c>
      <c r="H21" s="143" t="s">
        <v>11</v>
      </c>
      <c r="I21" s="156" t="s">
        <v>30</v>
      </c>
      <c r="J21" s="161" t="s">
        <v>29</v>
      </c>
      <c r="K21" s="143" t="s">
        <v>9</v>
      </c>
      <c r="L21" s="143" t="s">
        <v>10</v>
      </c>
      <c r="M21" s="143" t="s">
        <v>11</v>
      </c>
      <c r="N21" s="156" t="s">
        <v>31</v>
      </c>
      <c r="O21" s="161" t="s">
        <v>29</v>
      </c>
      <c r="P21" s="143" t="s">
        <v>9</v>
      </c>
      <c r="Q21" s="143" t="s">
        <v>10</v>
      </c>
      <c r="R21" s="143" t="s">
        <v>11</v>
      </c>
      <c r="S21" s="156" t="s">
        <v>32</v>
      </c>
      <c r="U21" s="158" t="s">
        <v>15</v>
      </c>
      <c r="V21" s="143" t="s">
        <v>16</v>
      </c>
      <c r="W21" s="154" t="s">
        <v>17</v>
      </c>
      <c r="X21" s="154" t="s">
        <v>18</v>
      </c>
      <c r="Y21" s="168" t="s">
        <v>33</v>
      </c>
      <c r="AA21" s="172" t="s">
        <v>20</v>
      </c>
    </row>
    <row r="22" spans="2:27" ht="25.2" customHeight="1">
      <c r="B22" s="152"/>
      <c r="C22" s="149"/>
      <c r="D22" s="146"/>
      <c r="E22" s="167"/>
      <c r="F22" s="166"/>
      <c r="G22" s="166"/>
      <c r="H22" s="166"/>
      <c r="I22" s="157"/>
      <c r="J22" s="167"/>
      <c r="K22" s="166"/>
      <c r="L22" s="166"/>
      <c r="M22" s="166"/>
      <c r="N22" s="157"/>
      <c r="O22" s="167"/>
      <c r="P22" s="166"/>
      <c r="Q22" s="166"/>
      <c r="R22" s="166"/>
      <c r="S22" s="157"/>
      <c r="U22" s="159"/>
      <c r="V22" s="144"/>
      <c r="W22" s="155"/>
      <c r="X22" s="155"/>
      <c r="Y22" s="169"/>
      <c r="AA22" s="173"/>
    </row>
    <row r="23" spans="2:27" ht="25.2" customHeight="1">
      <c r="B23" s="152"/>
      <c r="C23" s="149"/>
      <c r="D23" s="146"/>
      <c r="E23" s="54" t="s">
        <v>21</v>
      </c>
      <c r="F23" s="52" t="s">
        <v>22</v>
      </c>
      <c r="G23" s="52" t="s">
        <v>23</v>
      </c>
      <c r="H23" s="52" t="s">
        <v>23</v>
      </c>
      <c r="I23" s="53" t="s">
        <v>23</v>
      </c>
      <c r="J23" s="54" t="s">
        <v>21</v>
      </c>
      <c r="K23" s="52" t="s">
        <v>22</v>
      </c>
      <c r="L23" s="52" t="s">
        <v>23</v>
      </c>
      <c r="M23" s="52" t="s">
        <v>23</v>
      </c>
      <c r="N23" s="53" t="s">
        <v>23</v>
      </c>
      <c r="O23" s="54" t="s">
        <v>21</v>
      </c>
      <c r="P23" s="52" t="s">
        <v>22</v>
      </c>
      <c r="Q23" s="52" t="s">
        <v>23</v>
      </c>
      <c r="R23" s="52" t="s">
        <v>23</v>
      </c>
      <c r="S23" s="53" t="s">
        <v>23</v>
      </c>
      <c r="U23" s="159"/>
      <c r="V23" s="177" t="s">
        <v>24</v>
      </c>
      <c r="W23" s="175" t="s">
        <v>25</v>
      </c>
      <c r="X23" s="175" t="s">
        <v>24</v>
      </c>
      <c r="Y23" s="170" t="s">
        <v>21</v>
      </c>
      <c r="AA23" s="173"/>
    </row>
    <row r="24" spans="2:27" s="13" customFormat="1" ht="25.2" customHeight="1">
      <c r="B24" s="153"/>
      <c r="C24" s="150"/>
      <c r="D24" s="147"/>
      <c r="E24" s="163" t="s">
        <v>71</v>
      </c>
      <c r="F24" s="164"/>
      <c r="G24" s="164"/>
      <c r="H24" s="164"/>
      <c r="I24" s="165"/>
      <c r="J24" s="163" t="s">
        <v>72</v>
      </c>
      <c r="K24" s="164"/>
      <c r="L24" s="164"/>
      <c r="M24" s="164"/>
      <c r="N24" s="165"/>
      <c r="O24" s="163" t="s">
        <v>73</v>
      </c>
      <c r="P24" s="164"/>
      <c r="Q24" s="164"/>
      <c r="R24" s="164"/>
      <c r="S24" s="165"/>
      <c r="U24" s="160"/>
      <c r="V24" s="178"/>
      <c r="W24" s="175"/>
      <c r="X24" s="175"/>
      <c r="Y24" s="170"/>
      <c r="AA24" s="174"/>
    </row>
    <row r="25" spans="2:27" s="13" customFormat="1" ht="25.2" customHeight="1">
      <c r="B25" s="35" t="s">
        <v>74</v>
      </c>
      <c r="C25" s="43" t="s">
        <v>80</v>
      </c>
      <c r="D25" s="56" t="s">
        <v>100</v>
      </c>
      <c r="E25" s="136">
        <v>2212500</v>
      </c>
      <c r="F25" s="137">
        <v>0.15939999999999999</v>
      </c>
      <c r="G25" s="138">
        <v>542538</v>
      </c>
      <c r="H25" s="138" t="s">
        <v>88</v>
      </c>
      <c r="I25" s="139">
        <f>E25*F25+G25</f>
        <v>895210.5</v>
      </c>
      <c r="J25" s="136">
        <v>2982600</v>
      </c>
      <c r="K25" s="137">
        <v>0.15941</v>
      </c>
      <c r="L25" s="138">
        <v>542483.15999999992</v>
      </c>
      <c r="M25" s="138" t="s">
        <v>88</v>
      </c>
      <c r="N25" s="139">
        <v>985977.09</v>
      </c>
      <c r="O25" s="136">
        <f>7250*365</f>
        <v>2646250</v>
      </c>
      <c r="P25" s="24">
        <v>0.1678</v>
      </c>
      <c r="Q25" s="25">
        <v>552100.3114193317</v>
      </c>
      <c r="R25" s="25" t="s">
        <v>88</v>
      </c>
      <c r="S25" s="42">
        <f>(O25*P25)+Q25</f>
        <v>996141.0614193317</v>
      </c>
      <c r="U25" s="27" t="s">
        <v>87</v>
      </c>
      <c r="V25" s="135">
        <v>26976</v>
      </c>
      <c r="W25" s="14" t="s">
        <v>93</v>
      </c>
      <c r="X25" s="14">
        <v>45238</v>
      </c>
      <c r="Y25" s="101">
        <v>4150050</v>
      </c>
      <c r="AA25" s="49"/>
    </row>
    <row r="26" spans="2:27" s="13" customFormat="1" ht="25.2" customHeight="1">
      <c r="B26" s="35" t="s">
        <v>74</v>
      </c>
      <c r="C26" s="43" t="s">
        <v>81</v>
      </c>
      <c r="D26" s="56" t="s">
        <v>100</v>
      </c>
      <c r="E26" s="136">
        <v>6051.2484124967032</v>
      </c>
      <c r="F26" s="137">
        <v>1.2190000000000001</v>
      </c>
      <c r="G26" s="138">
        <v>39</v>
      </c>
      <c r="H26" s="138" t="s">
        <v>88</v>
      </c>
      <c r="I26" s="139">
        <f t="shared" ref="I26:I28" si="6">E26*F26+G26</f>
        <v>7415.4718148334814</v>
      </c>
      <c r="J26" s="136">
        <f>E26*1.03</f>
        <v>6232.7858648716046</v>
      </c>
      <c r="K26" s="137">
        <v>1.2310000000000001</v>
      </c>
      <c r="L26" s="138">
        <v>38</v>
      </c>
      <c r="M26" s="138" t="s">
        <v>88</v>
      </c>
      <c r="N26" s="139">
        <f>(J26*K26)+L26</f>
        <v>7710.559399656946</v>
      </c>
      <c r="O26" s="136">
        <f>J26*1.01</f>
        <v>6295.1137235203205</v>
      </c>
      <c r="P26" s="24">
        <v>1.2878000000000001</v>
      </c>
      <c r="Q26" s="25">
        <v>39.75</v>
      </c>
      <c r="R26" s="25" t="s">
        <v>88</v>
      </c>
      <c r="S26" s="42">
        <f>(O26*P26)+Q26</f>
        <v>8146.5974531494694</v>
      </c>
      <c r="U26" s="28" t="s">
        <v>87</v>
      </c>
      <c r="V26" s="26">
        <v>35582</v>
      </c>
      <c r="W26" s="15" t="s">
        <v>98</v>
      </c>
      <c r="X26" s="109" t="s">
        <v>88</v>
      </c>
      <c r="Y26" s="109" t="s">
        <v>88</v>
      </c>
      <c r="AA26" s="49" t="s">
        <v>94</v>
      </c>
    </row>
    <row r="27" spans="2:27" s="13" customFormat="1" ht="25.2" customHeight="1">
      <c r="B27" s="35" t="s">
        <v>74</v>
      </c>
      <c r="C27" s="43" t="s">
        <v>82</v>
      </c>
      <c r="D27" s="56" t="s">
        <v>100</v>
      </c>
      <c r="E27" s="136">
        <v>83609.000000000015</v>
      </c>
      <c r="F27" s="137">
        <v>0</v>
      </c>
      <c r="G27" s="138" t="s">
        <v>88</v>
      </c>
      <c r="H27" s="138" t="s">
        <v>88</v>
      </c>
      <c r="I27" s="139">
        <f>E27*F27</f>
        <v>0</v>
      </c>
      <c r="J27" s="136">
        <f>E27*1.03</f>
        <v>86117.270000000019</v>
      </c>
      <c r="K27" s="137">
        <v>0</v>
      </c>
      <c r="L27" s="138" t="s">
        <v>88</v>
      </c>
      <c r="M27" s="138" t="s">
        <v>88</v>
      </c>
      <c r="N27" s="139">
        <v>0</v>
      </c>
      <c r="O27" s="136">
        <f>J27*1.01</f>
        <v>86978.442700000014</v>
      </c>
      <c r="P27" s="24">
        <v>0</v>
      </c>
      <c r="Q27" s="25">
        <v>0</v>
      </c>
      <c r="R27" s="25" t="s">
        <v>88</v>
      </c>
      <c r="S27" s="42">
        <f t="shared" ref="S27:S28" si="7">(O27*P27)+Q27</f>
        <v>0</v>
      </c>
      <c r="U27" s="28" t="s">
        <v>87</v>
      </c>
      <c r="V27" s="26">
        <v>30895</v>
      </c>
      <c r="W27" s="15" t="s">
        <v>90</v>
      </c>
      <c r="X27" s="15">
        <v>56462</v>
      </c>
      <c r="Y27" s="109" t="s">
        <v>88</v>
      </c>
      <c r="AA27" s="49" t="s">
        <v>95</v>
      </c>
    </row>
    <row r="28" spans="2:27" s="13" customFormat="1" ht="25.2" customHeight="1">
      <c r="B28" s="35" t="s">
        <v>83</v>
      </c>
      <c r="C28" s="43" t="s">
        <v>84</v>
      </c>
      <c r="D28" s="56" t="s">
        <v>101</v>
      </c>
      <c r="E28" s="136">
        <v>126435</v>
      </c>
      <c r="F28" s="137">
        <v>0.99180000000000001</v>
      </c>
      <c r="G28" s="138">
        <v>3948</v>
      </c>
      <c r="H28" s="138" t="s">
        <v>88</v>
      </c>
      <c r="I28" s="139">
        <f t="shared" si="6"/>
        <v>129346.23300000001</v>
      </c>
      <c r="J28" s="136">
        <f t="shared" ref="J28:J29" si="8">E28</f>
        <v>126435</v>
      </c>
      <c r="K28" s="137">
        <v>1.036</v>
      </c>
      <c r="L28" s="138">
        <v>4058</v>
      </c>
      <c r="M28" s="138" t="s">
        <v>88</v>
      </c>
      <c r="N28" s="139">
        <f t="shared" ref="N28" si="9">(J28*K28)+L28</f>
        <v>135044.66</v>
      </c>
      <c r="O28" s="136">
        <f t="shared" ref="O28:O29" si="10">J28</f>
        <v>126435</v>
      </c>
      <c r="P28" s="24">
        <v>1.0838000000000001</v>
      </c>
      <c r="Q28" s="25">
        <v>4245</v>
      </c>
      <c r="R28" s="25" t="s">
        <v>88</v>
      </c>
      <c r="S28" s="42">
        <f t="shared" si="7"/>
        <v>141275.25300000003</v>
      </c>
      <c r="U28" s="28" t="s">
        <v>87</v>
      </c>
      <c r="V28" s="135">
        <v>41547</v>
      </c>
      <c r="W28" s="15" t="s">
        <v>98</v>
      </c>
      <c r="X28" s="109" t="s">
        <v>88</v>
      </c>
      <c r="Y28" s="109" t="s">
        <v>88</v>
      </c>
      <c r="AA28" s="49" t="s">
        <v>96</v>
      </c>
    </row>
    <row r="29" spans="2:27" s="13" customFormat="1" ht="25.2" customHeight="1">
      <c r="B29" s="70" t="s">
        <v>85</v>
      </c>
      <c r="C29" s="71" t="s">
        <v>86</v>
      </c>
      <c r="D29" s="72" t="s">
        <v>101</v>
      </c>
      <c r="E29" s="76">
        <v>0</v>
      </c>
      <c r="F29" s="77" t="s">
        <v>88</v>
      </c>
      <c r="G29" s="78" t="s">
        <v>88</v>
      </c>
      <c r="H29" s="78" t="s">
        <v>88</v>
      </c>
      <c r="I29" s="42">
        <v>0</v>
      </c>
      <c r="J29" s="55">
        <f t="shared" si="8"/>
        <v>0</v>
      </c>
      <c r="K29" s="25" t="s">
        <v>88</v>
      </c>
      <c r="L29" s="25" t="s">
        <v>88</v>
      </c>
      <c r="M29" s="25" t="s">
        <v>88</v>
      </c>
      <c r="N29" s="79">
        <v>0</v>
      </c>
      <c r="O29" s="55">
        <f t="shared" si="10"/>
        <v>0</v>
      </c>
      <c r="P29" s="77"/>
      <c r="Q29" s="78"/>
      <c r="R29" s="78"/>
      <c r="S29" s="79"/>
      <c r="U29" s="84" t="s">
        <v>87</v>
      </c>
      <c r="V29" s="85"/>
      <c r="W29" s="114"/>
      <c r="X29" s="114"/>
      <c r="Y29" s="115"/>
      <c r="AA29" s="86" t="s">
        <v>97</v>
      </c>
    </row>
    <row r="30" spans="2:27" ht="24.65" customHeight="1">
      <c r="B30" s="73"/>
      <c r="C30" s="74"/>
      <c r="D30" s="74"/>
      <c r="E30" s="80"/>
      <c r="F30" s="82"/>
      <c r="G30" s="81"/>
      <c r="H30" s="81"/>
      <c r="I30" s="83"/>
      <c r="J30" s="81"/>
      <c r="K30" s="82"/>
      <c r="L30" s="81"/>
      <c r="M30" s="81"/>
      <c r="N30" s="81"/>
      <c r="O30" s="80"/>
      <c r="P30" s="82"/>
      <c r="Q30" s="81"/>
      <c r="R30" s="81"/>
      <c r="S30" s="83"/>
      <c r="U30" s="73"/>
      <c r="V30" s="74"/>
      <c r="W30" s="74"/>
      <c r="X30" s="74"/>
      <c r="Y30" s="75"/>
      <c r="AA30" s="87"/>
    </row>
    <row r="31" spans="2:27" ht="25.2" customHeight="1">
      <c r="B31" s="30" t="s">
        <v>26</v>
      </c>
      <c r="C31" s="16"/>
      <c r="D31" s="16"/>
      <c r="E31" s="59">
        <f>SUM(E24:E29)</f>
        <v>2428595.2484124969</v>
      </c>
      <c r="F31" s="11"/>
      <c r="G31" s="12"/>
      <c r="H31" s="12"/>
      <c r="I31" s="58">
        <f>SUM(I24:I29)</f>
        <v>1031972.2048148335</v>
      </c>
      <c r="J31" s="60">
        <f>SUM(J25:J29)</f>
        <v>3201385.0558648715</v>
      </c>
      <c r="K31" s="11"/>
      <c r="L31" s="12"/>
      <c r="M31" s="12"/>
      <c r="N31" s="10">
        <f>SUM(N24:N29)</f>
        <v>1128732.309399657</v>
      </c>
      <c r="O31" s="59">
        <f>SUM(O24:O29)</f>
        <v>2865958.5564235202</v>
      </c>
      <c r="P31" s="11"/>
      <c r="Q31" s="12"/>
      <c r="R31" s="12"/>
      <c r="S31" s="38">
        <f>SUM(S24:S29)</f>
        <v>1145562.9118724812</v>
      </c>
      <c r="U31" s="30"/>
      <c r="V31" s="16"/>
      <c r="W31" s="16"/>
      <c r="X31" s="16"/>
      <c r="Y31" s="31"/>
      <c r="AA31" s="50"/>
    </row>
    <row r="32" spans="2:27" ht="25.2" customHeight="1" thickBot="1">
      <c r="B32" s="32"/>
      <c r="C32" s="33"/>
      <c r="D32" s="33"/>
      <c r="E32" s="57"/>
      <c r="F32" s="40"/>
      <c r="G32" s="39"/>
      <c r="H32" s="39"/>
      <c r="I32" s="41"/>
      <c r="J32" s="39"/>
      <c r="K32" s="40"/>
      <c r="L32" s="39"/>
      <c r="M32" s="39"/>
      <c r="N32" s="39"/>
      <c r="O32" s="57"/>
      <c r="P32" s="40"/>
      <c r="Q32" s="39"/>
      <c r="R32" s="39"/>
      <c r="S32" s="41"/>
      <c r="U32" s="32"/>
      <c r="V32" s="33"/>
      <c r="W32" s="33"/>
      <c r="X32" s="33"/>
      <c r="Y32" s="34"/>
      <c r="AA32" s="51"/>
    </row>
    <row r="33" spans="2:10" ht="25.2" customHeight="1">
      <c r="E33" s="2">
        <f>E31/365000</f>
        <v>6.6536856120890322</v>
      </c>
    </row>
    <row r="34" spans="2:10" ht="25.2" customHeight="1" thickBot="1">
      <c r="B34" s="88" t="s">
        <v>34</v>
      </c>
    </row>
    <row r="35" spans="2:10" ht="25.2" customHeight="1">
      <c r="B35" s="61" t="s">
        <v>35</v>
      </c>
      <c r="C35" s="62" t="s">
        <v>36</v>
      </c>
      <c r="D35" s="92" t="s">
        <v>37</v>
      </c>
      <c r="E35" s="185" t="s">
        <v>38</v>
      </c>
      <c r="F35" s="185"/>
      <c r="G35" s="185"/>
      <c r="H35" s="185"/>
      <c r="I35" s="185"/>
      <c r="J35" s="186"/>
    </row>
    <row r="36" spans="2:10" ht="25.95" customHeight="1">
      <c r="B36" s="181" t="s">
        <v>39</v>
      </c>
      <c r="C36" s="116" t="s">
        <v>5</v>
      </c>
      <c r="D36" s="116" t="s">
        <v>40</v>
      </c>
      <c r="E36" s="187" t="s">
        <v>41</v>
      </c>
      <c r="F36" s="187"/>
      <c r="G36" s="187"/>
      <c r="H36" s="187"/>
      <c r="I36" s="187"/>
      <c r="J36" s="188"/>
    </row>
    <row r="37" spans="2:10" ht="25.95" customHeight="1">
      <c r="B37" s="182"/>
      <c r="C37" s="116" t="s">
        <v>6</v>
      </c>
      <c r="D37" s="116" t="s">
        <v>40</v>
      </c>
      <c r="E37" s="179" t="s">
        <v>42</v>
      </c>
      <c r="F37" s="179"/>
      <c r="G37" s="179"/>
      <c r="H37" s="179"/>
      <c r="I37" s="179"/>
      <c r="J37" s="180"/>
    </row>
    <row r="38" spans="2:10" ht="25.95" customHeight="1">
      <c r="B38" s="182"/>
      <c r="C38" s="116" t="s">
        <v>43</v>
      </c>
      <c r="D38" s="116" t="s">
        <v>40</v>
      </c>
      <c r="E38" s="179" t="s">
        <v>44</v>
      </c>
      <c r="F38" s="179"/>
      <c r="G38" s="179"/>
      <c r="H38" s="179"/>
      <c r="I38" s="179"/>
      <c r="J38" s="180"/>
    </row>
    <row r="39" spans="2:10" ht="25.95" customHeight="1">
      <c r="B39" s="182"/>
      <c r="C39" s="116" t="s">
        <v>45</v>
      </c>
      <c r="D39" s="116" t="s">
        <v>21</v>
      </c>
      <c r="E39" s="179" t="s">
        <v>46</v>
      </c>
      <c r="F39" s="179"/>
      <c r="G39" s="179"/>
      <c r="H39" s="179"/>
      <c r="I39" s="179"/>
      <c r="J39" s="180"/>
    </row>
    <row r="40" spans="2:10" ht="25.95" customHeight="1">
      <c r="B40" s="182"/>
      <c r="C40" s="116" t="s">
        <v>9</v>
      </c>
      <c r="D40" s="116" t="s">
        <v>22</v>
      </c>
      <c r="E40" s="179" t="s">
        <v>47</v>
      </c>
      <c r="F40" s="179"/>
      <c r="G40" s="179"/>
      <c r="H40" s="179"/>
      <c r="I40" s="179"/>
      <c r="J40" s="180"/>
    </row>
    <row r="41" spans="2:10" ht="25.95" customHeight="1">
      <c r="B41" s="182"/>
      <c r="C41" s="116" t="s">
        <v>10</v>
      </c>
      <c r="D41" s="116" t="s">
        <v>23</v>
      </c>
      <c r="E41" s="179" t="s">
        <v>48</v>
      </c>
      <c r="F41" s="179"/>
      <c r="G41" s="179"/>
      <c r="H41" s="179"/>
      <c r="I41" s="179"/>
      <c r="J41" s="180"/>
    </row>
    <row r="42" spans="2:10" ht="25.95" customHeight="1">
      <c r="B42" s="182"/>
      <c r="C42" s="116" t="s">
        <v>11</v>
      </c>
      <c r="D42" s="116" t="s">
        <v>23</v>
      </c>
      <c r="E42" s="179" t="s">
        <v>49</v>
      </c>
      <c r="F42" s="179"/>
      <c r="G42" s="179"/>
      <c r="H42" s="179"/>
      <c r="I42" s="179"/>
      <c r="J42" s="180"/>
    </row>
    <row r="43" spans="2:10" ht="25.95" customHeight="1">
      <c r="B43" s="182"/>
      <c r="C43" s="116" t="s">
        <v>50</v>
      </c>
      <c r="D43" s="116" t="s">
        <v>23</v>
      </c>
      <c r="E43" s="179" t="s">
        <v>51</v>
      </c>
      <c r="F43" s="179"/>
      <c r="G43" s="179"/>
      <c r="H43" s="179"/>
      <c r="I43" s="179"/>
      <c r="J43" s="180"/>
    </row>
    <row r="44" spans="2:10" ht="25.95" customHeight="1">
      <c r="B44" s="182" t="s">
        <v>52</v>
      </c>
      <c r="C44" s="116" t="s">
        <v>53</v>
      </c>
      <c r="D44" s="117" t="s">
        <v>54</v>
      </c>
      <c r="E44" s="179" t="s">
        <v>55</v>
      </c>
      <c r="F44" s="179"/>
      <c r="G44" s="179"/>
      <c r="H44" s="179"/>
      <c r="I44" s="179"/>
      <c r="J44" s="180"/>
    </row>
    <row r="45" spans="2:10" ht="25.95" customHeight="1">
      <c r="B45" s="182"/>
      <c r="C45" s="116" t="s">
        <v>16</v>
      </c>
      <c r="D45" s="116" t="s">
        <v>24</v>
      </c>
      <c r="E45" s="179" t="s">
        <v>56</v>
      </c>
      <c r="F45" s="179"/>
      <c r="G45" s="179"/>
      <c r="H45" s="179"/>
      <c r="I45" s="179"/>
      <c r="J45" s="180"/>
    </row>
    <row r="46" spans="2:10" ht="25.95" customHeight="1">
      <c r="B46" s="182"/>
      <c r="C46" s="116" t="s">
        <v>17</v>
      </c>
      <c r="D46" s="116" t="s">
        <v>25</v>
      </c>
      <c r="E46" s="179" t="s">
        <v>57</v>
      </c>
      <c r="F46" s="179"/>
      <c r="G46" s="179"/>
      <c r="H46" s="179"/>
      <c r="I46" s="179"/>
      <c r="J46" s="180"/>
    </row>
    <row r="47" spans="2:10" ht="25.95" customHeight="1">
      <c r="B47" s="182"/>
      <c r="C47" s="116" t="s">
        <v>18</v>
      </c>
      <c r="D47" s="116" t="s">
        <v>24</v>
      </c>
      <c r="E47" s="179" t="s">
        <v>58</v>
      </c>
      <c r="F47" s="179"/>
      <c r="G47" s="179"/>
      <c r="H47" s="179"/>
      <c r="I47" s="179"/>
      <c r="J47" s="180"/>
    </row>
    <row r="48" spans="2:10" ht="25.95" customHeight="1">
      <c r="B48" s="182"/>
      <c r="C48" s="116" t="s">
        <v>59</v>
      </c>
      <c r="D48" s="116" t="s">
        <v>21</v>
      </c>
      <c r="E48" s="179" t="s">
        <v>60</v>
      </c>
      <c r="F48" s="179"/>
      <c r="G48" s="179"/>
      <c r="H48" s="179"/>
      <c r="I48" s="179"/>
      <c r="J48" s="180"/>
    </row>
    <row r="49" spans="2:10" ht="25.95" customHeight="1" thickBot="1">
      <c r="B49" s="63" t="s">
        <v>61</v>
      </c>
      <c r="C49" s="93" t="s">
        <v>20</v>
      </c>
      <c r="D49" s="93" t="s">
        <v>40</v>
      </c>
      <c r="E49" s="183" t="s">
        <v>62</v>
      </c>
      <c r="F49" s="183"/>
      <c r="G49" s="183"/>
      <c r="H49" s="183"/>
      <c r="I49" s="183"/>
      <c r="J49" s="184"/>
    </row>
  </sheetData>
  <mergeCells count="80">
    <mergeCell ref="E45:J45"/>
    <mergeCell ref="O24:S24"/>
    <mergeCell ref="E47:J47"/>
    <mergeCell ref="E48:J48"/>
    <mergeCell ref="E49:J49"/>
    <mergeCell ref="E35:J35"/>
    <mergeCell ref="J24:N24"/>
    <mergeCell ref="E24:I24"/>
    <mergeCell ref="E36:J36"/>
    <mergeCell ref="E37:J37"/>
    <mergeCell ref="E38:J38"/>
    <mergeCell ref="E39:J39"/>
    <mergeCell ref="E40:J40"/>
    <mergeCell ref="E41:J41"/>
    <mergeCell ref="E42:J42"/>
    <mergeCell ref="E43:J43"/>
    <mergeCell ref="E44:J44"/>
    <mergeCell ref="Y23:Y24"/>
    <mergeCell ref="E46:J46"/>
    <mergeCell ref="AA21:AA24"/>
    <mergeCell ref="B36:B43"/>
    <mergeCell ref="B44:B48"/>
    <mergeCell ref="X23:X24"/>
    <mergeCell ref="L21:L22"/>
    <mergeCell ref="R21:R22"/>
    <mergeCell ref="S21:S22"/>
    <mergeCell ref="N21:N22"/>
    <mergeCell ref="I21:I22"/>
    <mergeCell ref="O21:O22"/>
    <mergeCell ref="P21:P22"/>
    <mergeCell ref="Q21:Q22"/>
    <mergeCell ref="K21:K22"/>
    <mergeCell ref="V23:V24"/>
    <mergeCell ref="W23:W24"/>
    <mergeCell ref="M21:M22"/>
    <mergeCell ref="U21:U24"/>
    <mergeCell ref="V21:V22"/>
    <mergeCell ref="W21:W22"/>
    <mergeCell ref="Y6:Y7"/>
    <mergeCell ref="Y8:Y9"/>
    <mergeCell ref="Y21:Y22"/>
    <mergeCell ref="V6:V7"/>
    <mergeCell ref="AA6:AA9"/>
    <mergeCell ref="X8:X9"/>
    <mergeCell ref="W8:W9"/>
    <mergeCell ref="V8:V9"/>
    <mergeCell ref="X21:X22"/>
    <mergeCell ref="F21:F22"/>
    <mergeCell ref="G21:G22"/>
    <mergeCell ref="H21:H22"/>
    <mergeCell ref="J21:J22"/>
    <mergeCell ref="B21:B24"/>
    <mergeCell ref="C21:C24"/>
    <mergeCell ref="D21:D24"/>
    <mergeCell ref="E21:E22"/>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6"/>
  <sheetViews>
    <sheetView showGridLines="0" zoomScale="60" zoomScaleNormal="60" workbookViewId="0"/>
  </sheetViews>
  <sheetFormatPr defaultColWidth="7.85546875" defaultRowHeight="25.2" customHeight="1"/>
  <cols>
    <col min="1" max="1" width="12.85546875" style="2" customWidth="1"/>
    <col min="2" max="3" width="22.85546875" style="2" customWidth="1"/>
    <col min="4" max="4" width="17.35546875" style="131" customWidth="1"/>
    <col min="5" max="23" width="17.35546875" style="2" customWidth="1"/>
    <col min="24" max="24" width="99.7109375" style="2" customWidth="1"/>
    <col min="25" max="28" width="17.35546875" style="2" customWidth="1"/>
    <col min="29" max="16384" width="7.85546875" style="2"/>
  </cols>
  <sheetData>
    <row r="2" spans="2:24" ht="25.2" customHeight="1">
      <c r="B2" s="142" t="s">
        <v>0</v>
      </c>
      <c r="C2" s="142"/>
      <c r="D2" s="142"/>
      <c r="E2" s="142"/>
      <c r="F2" s="142"/>
      <c r="G2" s="142"/>
      <c r="H2" s="142"/>
      <c r="I2" s="142"/>
      <c r="J2" s="142"/>
      <c r="K2" s="142"/>
      <c r="L2" s="142"/>
      <c r="M2" s="142"/>
      <c r="N2" s="142"/>
      <c r="O2" s="142"/>
      <c r="P2" s="142"/>
      <c r="Q2" s="142"/>
      <c r="R2" s="142"/>
    </row>
    <row r="3" spans="2:24" ht="25.2" customHeight="1">
      <c r="B3" s="3"/>
      <c r="C3" s="3"/>
      <c r="D3" s="127"/>
      <c r="E3" s="4"/>
      <c r="F3" s="4"/>
      <c r="G3" s="4"/>
      <c r="H3" s="4"/>
      <c r="I3" s="4"/>
      <c r="J3" s="4"/>
      <c r="K3" s="4"/>
      <c r="L3" s="4"/>
      <c r="M3" s="4"/>
      <c r="N3" s="4"/>
      <c r="O3" s="4"/>
      <c r="P3" s="4"/>
      <c r="Q3" s="4"/>
      <c r="R3" s="4"/>
    </row>
    <row r="4" spans="2:24" ht="25.2" customHeight="1">
      <c r="B4" s="1" t="s">
        <v>63</v>
      </c>
      <c r="C4" s="1"/>
      <c r="D4" s="127"/>
      <c r="E4" s="4"/>
      <c r="F4" s="4"/>
      <c r="G4" s="4"/>
      <c r="H4" s="4"/>
      <c r="I4" s="4"/>
      <c r="J4" s="4"/>
      <c r="K4" s="4"/>
      <c r="L4" s="4"/>
      <c r="M4" s="4"/>
      <c r="N4" s="4"/>
      <c r="O4" s="4"/>
      <c r="P4" s="4"/>
      <c r="Q4" s="4"/>
      <c r="R4" s="4"/>
    </row>
    <row r="5" spans="2:24" ht="25.2" customHeight="1" thickBot="1">
      <c r="B5" s="7" t="s">
        <v>2</v>
      </c>
      <c r="C5" s="7"/>
      <c r="D5" s="127"/>
      <c r="E5" s="4"/>
      <c r="F5" s="4"/>
      <c r="G5" s="4"/>
      <c r="H5" s="4"/>
      <c r="I5" s="4"/>
      <c r="J5" s="4"/>
      <c r="K5" s="4"/>
      <c r="L5" s="4"/>
      <c r="M5" s="4"/>
      <c r="N5" s="4"/>
      <c r="O5" s="4"/>
      <c r="P5" s="4"/>
      <c r="Q5" s="4"/>
      <c r="R5" s="4"/>
      <c r="T5" s="7" t="s">
        <v>3</v>
      </c>
      <c r="X5" s="7" t="s">
        <v>4</v>
      </c>
    </row>
    <row r="6" spans="2:24" ht="25.2" customHeight="1">
      <c r="B6" s="151" t="s">
        <v>5</v>
      </c>
      <c r="C6" s="148" t="s">
        <v>6</v>
      </c>
      <c r="D6" s="161" t="s">
        <v>8</v>
      </c>
      <c r="E6" s="143" t="s">
        <v>9</v>
      </c>
      <c r="F6" s="143" t="s">
        <v>10</v>
      </c>
      <c r="G6" s="143" t="s">
        <v>11</v>
      </c>
      <c r="H6" s="156" t="s">
        <v>12</v>
      </c>
      <c r="I6" s="161" t="s">
        <v>64</v>
      </c>
      <c r="J6" s="143" t="s">
        <v>9</v>
      </c>
      <c r="K6" s="143" t="s">
        <v>65</v>
      </c>
      <c r="L6" s="143" t="s">
        <v>11</v>
      </c>
      <c r="M6" s="156" t="s">
        <v>13</v>
      </c>
      <c r="N6" s="190" t="s">
        <v>64</v>
      </c>
      <c r="O6" s="143" t="s">
        <v>9</v>
      </c>
      <c r="P6" s="143" t="s">
        <v>65</v>
      </c>
      <c r="Q6" s="143" t="s">
        <v>11</v>
      </c>
      <c r="R6" s="156" t="s">
        <v>14</v>
      </c>
      <c r="S6" s="17"/>
      <c r="T6" s="194" t="s">
        <v>16</v>
      </c>
      <c r="U6" s="196" t="s">
        <v>17</v>
      </c>
      <c r="V6" s="198" t="s">
        <v>18</v>
      </c>
      <c r="X6" s="172" t="s">
        <v>20</v>
      </c>
    </row>
    <row r="7" spans="2:24" ht="25.2" customHeight="1">
      <c r="B7" s="152"/>
      <c r="C7" s="149"/>
      <c r="D7" s="167"/>
      <c r="E7" s="166"/>
      <c r="F7" s="166"/>
      <c r="G7" s="166"/>
      <c r="H7" s="189"/>
      <c r="I7" s="167"/>
      <c r="J7" s="166"/>
      <c r="K7" s="166"/>
      <c r="L7" s="166"/>
      <c r="M7" s="189"/>
      <c r="N7" s="191"/>
      <c r="O7" s="166"/>
      <c r="P7" s="166"/>
      <c r="Q7" s="166"/>
      <c r="R7" s="189"/>
      <c r="S7" s="17"/>
      <c r="T7" s="195"/>
      <c r="U7" s="197"/>
      <c r="V7" s="199"/>
      <c r="X7" s="173"/>
    </row>
    <row r="8" spans="2:24" ht="25.2" customHeight="1">
      <c r="B8" s="152"/>
      <c r="C8" s="149"/>
      <c r="D8" s="126"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200" t="s">
        <v>24</v>
      </c>
      <c r="U8" s="201" t="s">
        <v>25</v>
      </c>
      <c r="V8" s="202" t="s">
        <v>24</v>
      </c>
      <c r="X8" s="173"/>
    </row>
    <row r="9" spans="2:24" ht="25.2" customHeight="1">
      <c r="B9" s="153"/>
      <c r="C9" s="150"/>
      <c r="D9" s="163" t="s">
        <v>71</v>
      </c>
      <c r="E9" s="164"/>
      <c r="F9" s="164"/>
      <c r="G9" s="164"/>
      <c r="H9" s="165"/>
      <c r="I9" s="163" t="s">
        <v>72</v>
      </c>
      <c r="J9" s="164"/>
      <c r="K9" s="164"/>
      <c r="L9" s="164"/>
      <c r="M9" s="165"/>
      <c r="N9" s="163" t="s">
        <v>73</v>
      </c>
      <c r="O9" s="164"/>
      <c r="P9" s="164"/>
      <c r="Q9" s="164"/>
      <c r="R9" s="165"/>
      <c r="S9" s="18"/>
      <c r="T9" s="203"/>
      <c r="U9" s="204"/>
      <c r="V9" s="205"/>
      <c r="X9" s="174"/>
    </row>
    <row r="10" spans="2:24" s="13" customFormat="1" ht="25.2"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13" customFormat="1" ht="25.2" customHeight="1">
      <c r="B13" s="35"/>
      <c r="C13" s="43"/>
      <c r="D13" s="94"/>
      <c r="E13" s="95"/>
      <c r="F13" s="96"/>
      <c r="G13" s="96"/>
      <c r="H13" s="97"/>
      <c r="I13" s="94"/>
      <c r="J13" s="96"/>
      <c r="K13" s="96"/>
      <c r="L13" s="98"/>
      <c r="M13" s="97"/>
      <c r="N13" s="99"/>
      <c r="O13" s="95"/>
      <c r="P13" s="96"/>
      <c r="Q13" s="96"/>
      <c r="R13" s="97"/>
      <c r="S13" s="19"/>
      <c r="T13" s="28"/>
      <c r="U13" s="15"/>
      <c r="V13" s="29"/>
      <c r="X13" s="49"/>
    </row>
    <row r="14" spans="2:24" s="20" customFormat="1" ht="25.2" customHeight="1">
      <c r="B14" s="35"/>
      <c r="C14" s="43"/>
      <c r="D14" s="94"/>
      <c r="E14" s="100"/>
      <c r="F14" s="15"/>
      <c r="G14" s="15"/>
      <c r="H14" s="101"/>
      <c r="I14" s="27"/>
      <c r="J14" s="15"/>
      <c r="K14" s="15"/>
      <c r="L14" s="14"/>
      <c r="M14" s="101"/>
      <c r="N14" s="102"/>
      <c r="O14" s="100"/>
      <c r="P14" s="15"/>
      <c r="Q14" s="15"/>
      <c r="R14" s="101"/>
      <c r="S14" s="19"/>
      <c r="T14" s="84"/>
      <c r="U14" s="85"/>
      <c r="V14" s="124"/>
      <c r="X14" s="86"/>
    </row>
    <row r="15" spans="2:24" ht="25.2" customHeight="1">
      <c r="B15" s="36"/>
      <c r="C15" s="44"/>
      <c r="D15" s="128"/>
      <c r="E15" s="9"/>
      <c r="F15" s="8"/>
      <c r="G15" s="8"/>
      <c r="H15" s="37"/>
      <c r="I15" s="65"/>
      <c r="J15" s="8"/>
      <c r="K15" s="8"/>
      <c r="L15" s="8"/>
      <c r="M15" s="37"/>
      <c r="N15" s="9"/>
      <c r="O15" s="9"/>
      <c r="P15" s="8"/>
      <c r="Q15" s="8"/>
      <c r="R15" s="37"/>
      <c r="S15" s="21"/>
      <c r="T15" s="73"/>
      <c r="U15" s="74"/>
      <c r="V15" s="75"/>
      <c r="X15" s="87"/>
    </row>
    <row r="16" spans="2:24" ht="25.2" customHeight="1">
      <c r="B16" s="30" t="s">
        <v>26</v>
      </c>
      <c r="C16" s="16"/>
      <c r="D16" s="129">
        <f>SUM(D10:D14)</f>
        <v>0</v>
      </c>
      <c r="E16" s="11"/>
      <c r="F16" s="12"/>
      <c r="G16" s="12"/>
      <c r="H16" s="58">
        <f>SUM(H10:H14)</f>
        <v>0</v>
      </c>
      <c r="I16" s="59">
        <f>SUM(I10:I14)</f>
        <v>0</v>
      </c>
      <c r="J16" s="12"/>
      <c r="K16" s="12"/>
      <c r="M16" s="10">
        <f>SUM(L10:L14)</f>
        <v>0</v>
      </c>
      <c r="N16" s="59">
        <f>SUM(N10:N14)</f>
        <v>0</v>
      </c>
      <c r="O16" s="11"/>
      <c r="P16" s="12"/>
      <c r="Q16" s="12"/>
      <c r="R16" s="38">
        <f>SUM(R10:R14)</f>
        <v>0</v>
      </c>
      <c r="S16" s="22"/>
      <c r="T16" s="30"/>
      <c r="U16" s="16"/>
      <c r="V16" s="31"/>
      <c r="X16" s="50"/>
    </row>
    <row r="17" spans="2:24" ht="25.2" customHeight="1" thickBot="1">
      <c r="B17" s="32"/>
      <c r="C17" s="33"/>
      <c r="D17" s="130"/>
      <c r="E17" s="40"/>
      <c r="F17" s="39"/>
      <c r="G17" s="39"/>
      <c r="H17" s="41"/>
      <c r="I17" s="57"/>
      <c r="J17" s="39"/>
      <c r="K17" s="39"/>
      <c r="L17" s="39"/>
      <c r="M17" s="41"/>
      <c r="N17" s="40"/>
      <c r="O17" s="40"/>
      <c r="P17" s="39"/>
      <c r="Q17" s="39"/>
      <c r="R17" s="41"/>
      <c r="S17" s="23"/>
      <c r="T17" s="45"/>
      <c r="U17" s="46"/>
      <c r="V17" s="34"/>
      <c r="X17" s="51"/>
    </row>
    <row r="19" spans="2:24" ht="25.2" customHeight="1">
      <c r="B19" s="1" t="s">
        <v>66</v>
      </c>
      <c r="C19" s="1"/>
      <c r="D19" s="127"/>
      <c r="E19" s="4"/>
      <c r="F19" s="4"/>
      <c r="G19" s="4"/>
      <c r="H19" s="4"/>
      <c r="I19" s="4"/>
      <c r="J19" s="4"/>
      <c r="K19" s="4"/>
      <c r="L19" s="4"/>
      <c r="M19" s="4"/>
      <c r="N19" s="4"/>
      <c r="O19" s="4"/>
      <c r="P19" s="4"/>
      <c r="Q19" s="4"/>
      <c r="R19" s="4"/>
    </row>
    <row r="20" spans="2:24" ht="25.2" customHeight="1" thickBot="1">
      <c r="B20" s="7" t="s">
        <v>2</v>
      </c>
      <c r="C20" s="7"/>
      <c r="D20" s="127"/>
      <c r="E20" s="4"/>
      <c r="F20" s="4"/>
      <c r="G20" s="4"/>
      <c r="H20" s="4"/>
      <c r="I20" s="4"/>
      <c r="J20" s="4"/>
      <c r="K20" s="4"/>
      <c r="L20" s="4"/>
      <c r="M20" s="4"/>
      <c r="N20" s="4"/>
      <c r="O20" s="4"/>
      <c r="P20" s="4"/>
      <c r="Q20" s="4"/>
      <c r="R20" s="4"/>
      <c r="S20" s="7"/>
      <c r="T20" s="7" t="s">
        <v>3</v>
      </c>
      <c r="X20" s="7" t="s">
        <v>4</v>
      </c>
    </row>
    <row r="21" spans="2:24" ht="25.2" customHeight="1">
      <c r="B21" s="151" t="s">
        <v>5</v>
      </c>
      <c r="C21" s="145" t="s">
        <v>6</v>
      </c>
      <c r="D21" s="161" t="s">
        <v>29</v>
      </c>
      <c r="E21" s="143" t="s">
        <v>9</v>
      </c>
      <c r="F21" s="143" t="s">
        <v>10</v>
      </c>
      <c r="G21" s="143" t="s">
        <v>11</v>
      </c>
      <c r="H21" s="156" t="s">
        <v>30</v>
      </c>
      <c r="I21" s="190" t="s">
        <v>64</v>
      </c>
      <c r="J21" s="143" t="s">
        <v>9</v>
      </c>
      <c r="K21" s="143" t="s">
        <v>65</v>
      </c>
      <c r="L21" s="143" t="s">
        <v>11</v>
      </c>
      <c r="M21" s="192" t="s">
        <v>31</v>
      </c>
      <c r="N21" s="161" t="s">
        <v>64</v>
      </c>
      <c r="O21" s="143" t="s">
        <v>9</v>
      </c>
      <c r="P21" s="143" t="s">
        <v>65</v>
      </c>
      <c r="Q21" s="143" t="s">
        <v>11</v>
      </c>
      <c r="R21" s="156" t="s">
        <v>32</v>
      </c>
      <c r="T21" s="194" t="s">
        <v>16</v>
      </c>
      <c r="U21" s="196" t="s">
        <v>17</v>
      </c>
      <c r="V21" s="198" t="s">
        <v>18</v>
      </c>
      <c r="X21" s="172" t="s">
        <v>20</v>
      </c>
    </row>
    <row r="22" spans="2:24" ht="25.2" customHeight="1">
      <c r="B22" s="152"/>
      <c r="C22" s="146"/>
      <c r="D22" s="167"/>
      <c r="E22" s="166"/>
      <c r="F22" s="166"/>
      <c r="G22" s="166"/>
      <c r="H22" s="189"/>
      <c r="I22" s="191"/>
      <c r="J22" s="166"/>
      <c r="K22" s="166"/>
      <c r="L22" s="166"/>
      <c r="M22" s="193"/>
      <c r="N22" s="167"/>
      <c r="O22" s="166"/>
      <c r="P22" s="166"/>
      <c r="Q22" s="166"/>
      <c r="R22" s="189"/>
      <c r="T22" s="195"/>
      <c r="U22" s="197"/>
      <c r="V22" s="199"/>
      <c r="X22" s="173"/>
    </row>
    <row r="23" spans="2:24" ht="25.2" customHeight="1">
      <c r="B23" s="152"/>
      <c r="C23" s="146"/>
      <c r="D23" s="126" t="s">
        <v>21</v>
      </c>
      <c r="E23" s="90" t="s">
        <v>22</v>
      </c>
      <c r="F23" s="90" t="s">
        <v>23</v>
      </c>
      <c r="G23" s="90" t="s">
        <v>23</v>
      </c>
      <c r="H23" s="91" t="s">
        <v>23</v>
      </c>
      <c r="I23" s="66" t="s">
        <v>21</v>
      </c>
      <c r="J23" s="90" t="s">
        <v>22</v>
      </c>
      <c r="K23" s="90" t="s">
        <v>23</v>
      </c>
      <c r="L23" s="90" t="s">
        <v>23</v>
      </c>
      <c r="M23" s="67" t="s">
        <v>23</v>
      </c>
      <c r="N23" s="89" t="s">
        <v>21</v>
      </c>
      <c r="O23" s="90" t="s">
        <v>22</v>
      </c>
      <c r="P23" s="90" t="s">
        <v>23</v>
      </c>
      <c r="Q23" s="90" t="s">
        <v>23</v>
      </c>
      <c r="R23" s="91" t="s">
        <v>23</v>
      </c>
      <c r="T23" s="200" t="s">
        <v>24</v>
      </c>
      <c r="U23" s="201" t="s">
        <v>25</v>
      </c>
      <c r="V23" s="202" t="s">
        <v>24</v>
      </c>
      <c r="X23" s="173"/>
    </row>
    <row r="24" spans="2:24" ht="25.2" customHeight="1">
      <c r="B24" s="153"/>
      <c r="C24" s="147"/>
      <c r="D24" s="163" t="s">
        <v>71</v>
      </c>
      <c r="E24" s="164"/>
      <c r="F24" s="164"/>
      <c r="G24" s="164"/>
      <c r="H24" s="165"/>
      <c r="I24" s="163" t="s">
        <v>72</v>
      </c>
      <c r="J24" s="164"/>
      <c r="K24" s="164"/>
      <c r="L24" s="164"/>
      <c r="M24" s="165"/>
      <c r="N24" s="163" t="s">
        <v>73</v>
      </c>
      <c r="O24" s="164"/>
      <c r="P24" s="164"/>
      <c r="Q24" s="164"/>
      <c r="R24" s="165"/>
      <c r="T24" s="200"/>
      <c r="U24" s="201"/>
      <c r="V24" s="202"/>
      <c r="X24" s="174"/>
    </row>
    <row r="25" spans="2:24" s="13" customFormat="1" ht="25.2" customHeight="1">
      <c r="B25" s="35"/>
      <c r="C25" s="56"/>
      <c r="D25" s="94"/>
      <c r="E25" s="95"/>
      <c r="F25" s="96"/>
      <c r="G25" s="96"/>
      <c r="H25" s="97"/>
      <c r="I25" s="103"/>
      <c r="J25" s="96"/>
      <c r="K25" s="96"/>
      <c r="L25" s="98"/>
      <c r="M25" s="104"/>
      <c r="N25" s="105"/>
      <c r="O25" s="95"/>
      <c r="P25" s="96"/>
      <c r="Q25" s="96"/>
      <c r="R25" s="97"/>
      <c r="T25" s="120"/>
      <c r="U25" s="121"/>
      <c r="V25" s="111"/>
      <c r="X25" s="49"/>
    </row>
    <row r="26" spans="2:24" s="13" customFormat="1" ht="25.2" customHeight="1">
      <c r="B26" s="35"/>
      <c r="C26" s="56"/>
      <c r="D26" s="94"/>
      <c r="E26" s="100"/>
      <c r="F26" s="15"/>
      <c r="G26" s="15"/>
      <c r="H26" s="101"/>
      <c r="I26" s="106"/>
      <c r="J26" s="15"/>
      <c r="K26" s="15"/>
      <c r="L26" s="14"/>
      <c r="M26" s="107"/>
      <c r="N26" s="108"/>
      <c r="O26" s="100"/>
      <c r="P26" s="15"/>
      <c r="Q26" s="15"/>
      <c r="R26" s="101"/>
      <c r="T26" s="120"/>
      <c r="U26" s="121"/>
      <c r="V26" s="111"/>
      <c r="X26" s="49"/>
    </row>
    <row r="27" spans="2:24" s="13" customFormat="1" ht="25.2" customHeight="1">
      <c r="B27" s="35"/>
      <c r="C27" s="56"/>
      <c r="D27" s="94"/>
      <c r="E27" s="100"/>
      <c r="F27" s="15"/>
      <c r="G27" s="15"/>
      <c r="H27" s="101"/>
      <c r="I27" s="106"/>
      <c r="J27" s="15"/>
      <c r="K27" s="15"/>
      <c r="L27" s="14"/>
      <c r="M27" s="107"/>
      <c r="N27" s="108"/>
      <c r="O27" s="100"/>
      <c r="P27" s="15"/>
      <c r="Q27" s="15"/>
      <c r="R27" s="101"/>
      <c r="T27" s="120"/>
      <c r="U27" s="121"/>
      <c r="V27" s="111"/>
      <c r="X27" s="49"/>
    </row>
    <row r="28" spans="2:24" s="13" customFormat="1" ht="25.2" customHeight="1">
      <c r="B28" s="35"/>
      <c r="C28" s="56"/>
      <c r="D28" s="94"/>
      <c r="E28" s="100"/>
      <c r="F28" s="15"/>
      <c r="G28" s="15"/>
      <c r="H28" s="101"/>
      <c r="I28" s="106"/>
      <c r="J28" s="15"/>
      <c r="K28" s="15"/>
      <c r="L28" s="14"/>
      <c r="M28" s="107"/>
      <c r="N28" s="108"/>
      <c r="O28" s="100"/>
      <c r="P28" s="15"/>
      <c r="Q28" s="15"/>
      <c r="R28" s="101"/>
      <c r="T28" s="122"/>
      <c r="U28" s="123"/>
      <c r="V28" s="113"/>
      <c r="X28" s="86"/>
    </row>
    <row r="29" spans="2:24" s="13" customFormat="1" ht="25.2" customHeight="1">
      <c r="B29" s="35"/>
      <c r="C29" s="56"/>
      <c r="D29" s="94"/>
      <c r="E29" s="100"/>
      <c r="F29" s="15"/>
      <c r="G29" s="15"/>
      <c r="H29" s="101"/>
      <c r="I29" s="106"/>
      <c r="J29" s="15"/>
      <c r="K29" s="15"/>
      <c r="L29" s="14"/>
      <c r="M29" s="107"/>
      <c r="N29" s="108"/>
      <c r="O29" s="100"/>
      <c r="P29" s="15"/>
      <c r="Q29" s="15"/>
      <c r="R29" s="101"/>
      <c r="T29" s="122"/>
      <c r="U29" s="123"/>
      <c r="V29" s="113"/>
      <c r="X29" s="86"/>
    </row>
    <row r="30" spans="2:24" ht="25.2" customHeight="1">
      <c r="B30" s="36"/>
      <c r="C30" s="64"/>
      <c r="D30" s="128"/>
      <c r="E30" s="9"/>
      <c r="F30" s="8"/>
      <c r="G30" s="8"/>
      <c r="H30" s="37"/>
      <c r="I30" s="8"/>
      <c r="J30" s="8"/>
      <c r="K30" s="8"/>
      <c r="L30" s="8"/>
      <c r="M30" s="8"/>
      <c r="N30" s="68"/>
      <c r="O30" s="9"/>
      <c r="P30" s="8"/>
      <c r="Q30" s="8"/>
      <c r="R30" s="37"/>
      <c r="T30" s="73"/>
      <c r="U30" s="74"/>
      <c r="V30" s="75"/>
      <c r="X30" s="87"/>
    </row>
    <row r="31" spans="2:24" ht="25.2" customHeight="1">
      <c r="B31" s="30" t="s">
        <v>26</v>
      </c>
      <c r="C31" s="31"/>
      <c r="D31" s="129">
        <f>SUM(D25:D29)</f>
        <v>0</v>
      </c>
      <c r="E31" s="11"/>
      <c r="F31" s="12"/>
      <c r="G31" s="12"/>
      <c r="H31" s="58">
        <f>SUM(H25:H29)</f>
        <v>0</v>
      </c>
      <c r="I31" s="59">
        <f>SUM(I25:I29)</f>
        <v>0</v>
      </c>
      <c r="J31" s="12"/>
      <c r="K31" s="12"/>
      <c r="M31" s="10">
        <f>SUM(L25:L29)</f>
        <v>0</v>
      </c>
      <c r="N31" s="59">
        <f>SUM(N25:N29)</f>
        <v>0</v>
      </c>
      <c r="O31" s="11"/>
      <c r="P31" s="12"/>
      <c r="Q31" s="12"/>
      <c r="R31" s="38">
        <f>SUM(R25:R29)</f>
        <v>0</v>
      </c>
      <c r="T31" s="30"/>
      <c r="U31" s="16"/>
      <c r="V31" s="31"/>
      <c r="X31" s="50"/>
    </row>
    <row r="32" spans="2:24" ht="25.2" customHeight="1" thickBot="1">
      <c r="B32" s="32"/>
      <c r="C32" s="34"/>
      <c r="D32" s="130"/>
      <c r="E32" s="40"/>
      <c r="F32" s="39"/>
      <c r="G32" s="39"/>
      <c r="H32" s="41"/>
      <c r="I32" s="39"/>
      <c r="J32" s="39"/>
      <c r="K32" s="39"/>
      <c r="L32" s="39"/>
      <c r="M32" s="39"/>
      <c r="N32" s="69"/>
      <c r="O32" s="40"/>
      <c r="P32" s="39"/>
      <c r="Q32" s="39"/>
      <c r="R32" s="41"/>
      <c r="T32" s="45"/>
      <c r="U32" s="46"/>
      <c r="V32" s="47"/>
      <c r="X32" s="51"/>
    </row>
    <row r="34" spans="2:10" ht="25.2" customHeight="1" thickBot="1">
      <c r="B34" s="88" t="s">
        <v>34</v>
      </c>
    </row>
    <row r="35" spans="2:10" ht="25.2" customHeight="1">
      <c r="B35" s="118" t="s">
        <v>35</v>
      </c>
      <c r="C35" s="119" t="s">
        <v>36</v>
      </c>
      <c r="D35" s="125" t="s">
        <v>37</v>
      </c>
      <c r="E35" s="206" t="s">
        <v>38</v>
      </c>
      <c r="F35" s="206"/>
      <c r="G35" s="206"/>
      <c r="H35" s="206"/>
      <c r="I35" s="206"/>
      <c r="J35" s="207"/>
    </row>
    <row r="36" spans="2:10" ht="25.2" customHeight="1">
      <c r="B36" s="182" t="s">
        <v>39</v>
      </c>
      <c r="C36" s="116" t="s">
        <v>5</v>
      </c>
      <c r="D36" s="132" t="s">
        <v>40</v>
      </c>
      <c r="E36" s="179" t="s">
        <v>67</v>
      </c>
      <c r="F36" s="179"/>
      <c r="G36" s="179"/>
      <c r="H36" s="179"/>
      <c r="I36" s="179"/>
      <c r="J36" s="180"/>
    </row>
    <row r="37" spans="2:10" ht="25.2" customHeight="1">
      <c r="B37" s="182"/>
      <c r="C37" s="116" t="s">
        <v>6</v>
      </c>
      <c r="D37" s="132" t="s">
        <v>40</v>
      </c>
      <c r="E37" s="179" t="s">
        <v>68</v>
      </c>
      <c r="F37" s="179"/>
      <c r="G37" s="179"/>
      <c r="H37" s="179"/>
      <c r="I37" s="179"/>
      <c r="J37" s="180"/>
    </row>
    <row r="38" spans="2:10" ht="25.2" customHeight="1">
      <c r="B38" s="182"/>
      <c r="C38" s="116" t="s">
        <v>45</v>
      </c>
      <c r="D38" s="132" t="s">
        <v>21</v>
      </c>
      <c r="E38" s="179" t="s">
        <v>69</v>
      </c>
      <c r="F38" s="179"/>
      <c r="G38" s="179"/>
      <c r="H38" s="179"/>
      <c r="I38" s="179"/>
      <c r="J38" s="180"/>
    </row>
    <row r="39" spans="2:10" ht="25.2" customHeight="1">
      <c r="B39" s="182"/>
      <c r="C39" s="116" t="s">
        <v>9</v>
      </c>
      <c r="D39" s="132" t="s">
        <v>22</v>
      </c>
      <c r="E39" s="179" t="s">
        <v>47</v>
      </c>
      <c r="F39" s="179"/>
      <c r="G39" s="179"/>
      <c r="H39" s="179"/>
      <c r="I39" s="179"/>
      <c r="J39" s="180"/>
    </row>
    <row r="40" spans="2:10" ht="25.2" customHeight="1">
      <c r="B40" s="182"/>
      <c r="C40" s="116" t="s">
        <v>10</v>
      </c>
      <c r="D40" s="132" t="s">
        <v>23</v>
      </c>
      <c r="E40" s="179" t="s">
        <v>48</v>
      </c>
      <c r="F40" s="179"/>
      <c r="G40" s="179"/>
      <c r="H40" s="179"/>
      <c r="I40" s="179"/>
      <c r="J40" s="180"/>
    </row>
    <row r="41" spans="2:10" ht="25.2" customHeight="1">
      <c r="B41" s="182"/>
      <c r="C41" s="116" t="s">
        <v>11</v>
      </c>
      <c r="D41" s="132" t="s">
        <v>23</v>
      </c>
      <c r="E41" s="179" t="s">
        <v>49</v>
      </c>
      <c r="F41" s="179"/>
      <c r="G41" s="179"/>
      <c r="H41" s="179"/>
      <c r="I41" s="179"/>
      <c r="J41" s="180"/>
    </row>
    <row r="42" spans="2:10" ht="25.2" customHeight="1">
      <c r="B42" s="182"/>
      <c r="C42" s="116" t="s">
        <v>50</v>
      </c>
      <c r="D42" s="132" t="s">
        <v>23</v>
      </c>
      <c r="E42" s="179" t="s">
        <v>70</v>
      </c>
      <c r="F42" s="179"/>
      <c r="G42" s="179"/>
      <c r="H42" s="179"/>
      <c r="I42" s="179"/>
      <c r="J42" s="180"/>
    </row>
    <row r="43" spans="2:10" ht="25.2" customHeight="1">
      <c r="B43" s="182" t="s">
        <v>52</v>
      </c>
      <c r="C43" s="116" t="s">
        <v>16</v>
      </c>
      <c r="D43" s="132" t="s">
        <v>24</v>
      </c>
      <c r="E43" s="179" t="s">
        <v>56</v>
      </c>
      <c r="F43" s="179"/>
      <c r="G43" s="179"/>
      <c r="H43" s="179"/>
      <c r="I43" s="179"/>
      <c r="J43" s="180"/>
    </row>
    <row r="44" spans="2:10" ht="25.2" customHeight="1">
      <c r="B44" s="182"/>
      <c r="C44" s="116" t="s">
        <v>17</v>
      </c>
      <c r="D44" s="132" t="s">
        <v>25</v>
      </c>
      <c r="E44" s="179" t="s">
        <v>57</v>
      </c>
      <c r="F44" s="179"/>
      <c r="G44" s="179"/>
      <c r="H44" s="179"/>
      <c r="I44" s="179"/>
      <c r="J44" s="180"/>
    </row>
    <row r="45" spans="2:10" ht="25.2" customHeight="1">
      <c r="B45" s="182"/>
      <c r="C45" s="116" t="s">
        <v>18</v>
      </c>
      <c r="D45" s="132" t="s">
        <v>24</v>
      </c>
      <c r="E45" s="179" t="s">
        <v>58</v>
      </c>
      <c r="F45" s="179"/>
      <c r="G45" s="179"/>
      <c r="H45" s="179"/>
      <c r="I45" s="179"/>
      <c r="J45" s="180"/>
    </row>
    <row r="46" spans="2:10" ht="25.2" customHeight="1" thickBot="1">
      <c r="B46" s="63" t="s">
        <v>61</v>
      </c>
      <c r="C46" s="93" t="s">
        <v>20</v>
      </c>
      <c r="D46" s="133" t="s">
        <v>40</v>
      </c>
      <c r="E46" s="183" t="s">
        <v>62</v>
      </c>
      <c r="F46" s="183"/>
      <c r="G46" s="183"/>
      <c r="H46" s="183"/>
      <c r="I46" s="183"/>
      <c r="J46" s="184"/>
    </row>
  </sheetData>
  <mergeCells count="69">
    <mergeCell ref="E35:J35"/>
    <mergeCell ref="E43:J43"/>
    <mergeCell ref="E44:J44"/>
    <mergeCell ref="E45:J45"/>
    <mergeCell ref="E46:J46"/>
    <mergeCell ref="B43:B45"/>
    <mergeCell ref="B36:B42"/>
    <mergeCell ref="E38:J38"/>
    <mergeCell ref="E39:J39"/>
    <mergeCell ref="E40:J40"/>
    <mergeCell ref="E41:J41"/>
    <mergeCell ref="E42:J42"/>
    <mergeCell ref="E36:J36"/>
    <mergeCell ref="E37:J37"/>
    <mergeCell ref="X6:X9"/>
    <mergeCell ref="U6:U7"/>
    <mergeCell ref="T8:T9"/>
    <mergeCell ref="U8:U9"/>
    <mergeCell ref="V8:V9"/>
    <mergeCell ref="V6:V7"/>
    <mergeCell ref="T6:T7"/>
    <mergeCell ref="X21:X24"/>
    <mergeCell ref="T21:T22"/>
    <mergeCell ref="U21:U22"/>
    <mergeCell ref="V21:V22"/>
    <mergeCell ref="T23:T24"/>
    <mergeCell ref="U23:U24"/>
    <mergeCell ref="V23:V24"/>
    <mergeCell ref="O6:O7"/>
    <mergeCell ref="H6:H7"/>
    <mergeCell ref="Q21:Q22"/>
    <mergeCell ref="R21:R22"/>
    <mergeCell ref="D24:H24"/>
    <mergeCell ref="I24:M24"/>
    <mergeCell ref="N24:R24"/>
    <mergeCell ref="L21:L22"/>
    <mergeCell ref="M21:M22"/>
    <mergeCell ref="N21:N22"/>
    <mergeCell ref="O21:O22"/>
    <mergeCell ref="P21:P22"/>
    <mergeCell ref="G21:G22"/>
    <mergeCell ref="H21:H22"/>
    <mergeCell ref="I21:I22"/>
    <mergeCell ref="J21:J22"/>
    <mergeCell ref="I9:M9"/>
    <mergeCell ref="I6:I7"/>
    <mergeCell ref="J6:J7"/>
    <mergeCell ref="K6:K7"/>
    <mergeCell ref="C21:C24"/>
    <mergeCell ref="D21:D22"/>
    <mergeCell ref="E21:E22"/>
    <mergeCell ref="F21:F22"/>
    <mergeCell ref="K21:K22"/>
    <mergeCell ref="B2:R2"/>
    <mergeCell ref="B21:B24"/>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ADDF8E-996B-4932-B296-74E3E356C5F8}">
  <ds:schemaRefs>
    <ds:schemaRef ds:uri="Microsoft.SharePoint.Taxonomy.ContentTypeSync"/>
  </ds:schemaRefs>
</ds:datastoreItem>
</file>

<file path=customXml/itemProps3.xml><?xml version="1.0" encoding="utf-8"?>
<ds:datastoreItem xmlns:ds="http://schemas.openxmlformats.org/officeDocument/2006/customXml" ds:itemID="{2B8E1069-428B-4FB4-ABF0-1C4E4C4618DA}">
  <ds:schemaRefs>
    <ds:schemaRef ds:uri="http://purl.org/dc/dcmitype/"/>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7041854e-4853-44f9-9e63-23b7acad5461"/>
    <ds:schemaRef ds:uri="http://www.w3.org/XML/1998/namespace"/>
  </ds:schemaRefs>
</ds:datastoreItem>
</file>

<file path=customXml/itemProps4.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Okyere</dc:creator>
  <cp:lastModifiedBy>Stanislav Petrov</cp:lastModifiedBy>
  <cp:revision/>
  <dcterms:created xsi:type="dcterms:W3CDTF">2015-10-14T16:49:04Z</dcterms:created>
  <dcterms:modified xsi:type="dcterms:W3CDTF">2019-03-04T11:43:43Z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