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240" windowHeight="10920"/>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52511" calcMode="manual"/>
</workbook>
</file>

<file path=xl/calcChain.xml><?xml version="1.0" encoding="utf-8"?>
<calcChain xmlns="http://schemas.openxmlformats.org/spreadsheetml/2006/main">
  <c r="F7" i="20" l="1"/>
  <c r="I18" i="21" l="1"/>
  <c r="I17" i="21"/>
  <c r="T19" i="21"/>
  <c r="S19" i="21"/>
  <c r="R19" i="21"/>
  <c r="Q19" i="21"/>
  <c r="P19" i="21"/>
  <c r="S18" i="21"/>
  <c r="R18" i="21"/>
  <c r="Q18" i="21"/>
  <c r="P18" i="21"/>
  <c r="F18" i="21"/>
  <c r="S17" i="21"/>
  <c r="R17" i="21"/>
  <c r="Q17" i="21"/>
  <c r="P17" i="21"/>
  <c r="F17" i="21"/>
  <c r="F8" i="20"/>
  <c r="G7" i="20" l="1"/>
  <c r="H7" i="20"/>
  <c r="I7" i="20"/>
  <c r="J7" i="20"/>
  <c r="K7" i="20"/>
  <c r="G8" i="20"/>
  <c r="H8" i="20"/>
  <c r="I8" i="20"/>
  <c r="J8" i="20"/>
  <c r="K8" i="20"/>
  <c r="P54" i="16" l="1"/>
  <c r="Q54" i="16"/>
  <c r="R54" i="16"/>
  <c r="S54" i="16"/>
  <c r="P3" i="8" l="1"/>
  <c r="J6" i="6"/>
  <c r="G14" i="9"/>
  <c r="E14" i="9"/>
  <c r="C5" i="4"/>
  <c r="F18" i="6"/>
  <c r="J7" i="6"/>
  <c r="J18" i="6"/>
  <c r="F39" i="6"/>
  <c r="J39" i="6"/>
  <c r="F35" i="6"/>
  <c r="J35" i="6"/>
  <c r="F30" i="6"/>
  <c r="J30" i="6"/>
  <c r="F29" i="6"/>
  <c r="J29" i="6"/>
  <c r="F27" i="6"/>
  <c r="J27" i="6"/>
  <c r="L24" i="6"/>
  <c r="F24" i="6"/>
  <c r="J24" i="6"/>
  <c r="F23" i="6"/>
  <c r="J23" i="6"/>
  <c r="F20" i="6"/>
  <c r="J20" i="6"/>
  <c r="F37" i="6"/>
  <c r="J37" i="6"/>
  <c r="F28" i="6"/>
  <c r="J28" i="6"/>
  <c r="F22" i="6"/>
  <c r="J22" i="6"/>
  <c r="J10" i="8"/>
  <c r="K10" i="8"/>
  <c r="K13" i="7"/>
  <c r="K8" i="21" s="1"/>
  <c r="K14" i="7"/>
  <c r="K9" i="21" s="1"/>
  <c r="K15" i="7"/>
  <c r="K10" i="21" s="1"/>
  <c r="L12" i="7"/>
  <c r="L8" i="16" s="1"/>
  <c r="L13" i="7"/>
  <c r="L9" i="16" s="1"/>
  <c r="L14" i="7"/>
  <c r="L10" i="16" s="1"/>
  <c r="L15" i="7"/>
  <c r="L11" i="16" s="1"/>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24" i="7"/>
  <c r="E24" i="16" s="1"/>
  <c r="G13" i="7"/>
  <c r="G8" i="21" s="1"/>
  <c r="G14" i="7"/>
  <c r="G9" i="21" s="1"/>
  <c r="G15" i="7"/>
  <c r="G16" i="7"/>
  <c r="G17" i="7"/>
  <c r="G12" i="16" s="1"/>
  <c r="G18" i="7"/>
  <c r="G16" i="16" s="1"/>
  <c r="G19" i="7"/>
  <c r="G20" i="7"/>
  <c r="G21" i="7"/>
  <c r="G19" i="16" s="1"/>
  <c r="G22" i="7"/>
  <c r="G22" i="16" s="1"/>
  <c r="G23" i="7"/>
  <c r="G24" i="7"/>
  <c r="G25" i="7"/>
  <c r="G26" i="7"/>
  <c r="G26" i="16" s="1"/>
  <c r="G27" i="7"/>
  <c r="G28" i="7"/>
  <c r="G30" i="16" s="1"/>
  <c r="G29" i="7"/>
  <c r="G31" i="16" s="1"/>
  <c r="G30" i="7"/>
  <c r="G32" i="16" s="1"/>
  <c r="G31" i="7"/>
  <c r="G32" i="7"/>
  <c r="G14" i="21" s="1"/>
  <c r="G33" i="7"/>
  <c r="G34" i="7"/>
  <c r="G18" i="21" s="1"/>
  <c r="G35" i="7"/>
  <c r="G36" i="7"/>
  <c r="G40" i="16" s="1"/>
  <c r="G37" i="7"/>
  <c r="G38" i="7"/>
  <c r="G44" i="16" s="1"/>
  <c r="G39" i="7"/>
  <c r="G12" i="7"/>
  <c r="E13" i="7"/>
  <c r="E9" i="16" s="1"/>
  <c r="E14" i="7"/>
  <c r="E9" i="21" s="1"/>
  <c r="E15" i="7"/>
  <c r="E16" i="7"/>
  <c r="E13" i="16" s="1"/>
  <c r="E17" i="7"/>
  <c r="E12" i="16" s="1"/>
  <c r="E18" i="7"/>
  <c r="E16" i="16" s="1"/>
  <c r="E19" i="7"/>
  <c r="E20" i="7"/>
  <c r="E18" i="16" s="1"/>
  <c r="E21" i="7"/>
  <c r="E19" i="16" s="1"/>
  <c r="E22" i="7"/>
  <c r="E22" i="16" s="1"/>
  <c r="E23" i="7"/>
  <c r="E25" i="7"/>
  <c r="E25" i="16" s="1"/>
  <c r="E26" i="7"/>
  <c r="E28" i="7"/>
  <c r="E30" i="16" s="1"/>
  <c r="E30" i="7"/>
  <c r="E31" i="7"/>
  <c r="E33" i="16" s="1"/>
  <c r="E33" i="7"/>
  <c r="E34" i="7"/>
  <c r="E18" i="21" s="1"/>
  <c r="E35" i="7"/>
  <c r="E36" i="7"/>
  <c r="E37" i="7"/>
  <c r="E43" i="16" s="1"/>
  <c r="E38" i="7"/>
  <c r="E44" i="16" s="1"/>
  <c r="E39" i="7"/>
  <c r="E12" i="7"/>
  <c r="E8" i="16" s="1"/>
  <c r="D13" i="7"/>
  <c r="D9" i="16" s="1"/>
  <c r="D14" i="7"/>
  <c r="D9" i="21" s="1"/>
  <c r="D15" i="7"/>
  <c r="D10" i="21" s="1"/>
  <c r="D16" i="7"/>
  <c r="D17" i="7"/>
  <c r="D12" i="16" s="1"/>
  <c r="D18" i="7"/>
  <c r="D16" i="16" s="1"/>
  <c r="D19" i="7"/>
  <c r="D20" i="7"/>
  <c r="D18" i="16" s="1"/>
  <c r="D21" i="7"/>
  <c r="D19" i="16" s="1"/>
  <c r="D22" i="7"/>
  <c r="D22" i="16" s="1"/>
  <c r="D23" i="7"/>
  <c r="D24" i="7"/>
  <c r="D25" i="7"/>
  <c r="D25" i="16" s="1"/>
  <c r="D26" i="7"/>
  <c r="D26" i="16" s="1"/>
  <c r="D27" i="7"/>
  <c r="D13" i="21" s="1"/>
  <c r="D28" i="7"/>
  <c r="D29" i="7"/>
  <c r="D31" i="16" s="1"/>
  <c r="D30" i="7"/>
  <c r="D32" i="16" s="1"/>
  <c r="D31" i="7"/>
  <c r="D32" i="7"/>
  <c r="D14" i="21" s="1"/>
  <c r="D33" i="7"/>
  <c r="D34" i="7"/>
  <c r="D18" i="21" s="1"/>
  <c r="D35" i="7"/>
  <c r="D37" i="16" s="1"/>
  <c r="D36" i="7"/>
  <c r="D40" i="16" s="1"/>
  <c r="D37" i="7"/>
  <c r="D43" i="16" s="1"/>
  <c r="D38" i="7"/>
  <c r="D44" i="16" s="1"/>
  <c r="D39" i="7"/>
  <c r="D12" i="7"/>
  <c r="D8" i="16" s="1"/>
  <c r="F13" i="21"/>
  <c r="G13" i="21"/>
  <c r="I13" i="21"/>
  <c r="P13" i="21"/>
  <c r="P14" i="21"/>
  <c r="Q13" i="21"/>
  <c r="R13" i="21"/>
  <c r="S13" i="21"/>
  <c r="F14" i="21"/>
  <c r="I14" i="21"/>
  <c r="Q14" i="21"/>
  <c r="R14" i="21"/>
  <c r="S14" i="21"/>
  <c r="S15" i="21" s="1"/>
  <c r="E13" i="21"/>
  <c r="Q15" i="21"/>
  <c r="F8" i="21"/>
  <c r="I8" i="21"/>
  <c r="P8" i="21"/>
  <c r="Q8" i="21"/>
  <c r="R8" i="21"/>
  <c r="S8" i="21"/>
  <c r="F9" i="21"/>
  <c r="I9" i="21"/>
  <c r="P9" i="21"/>
  <c r="Q9" i="21"/>
  <c r="R9" i="21"/>
  <c r="S9" i="21"/>
  <c r="F10" i="21"/>
  <c r="G10" i="21"/>
  <c r="I10" i="21"/>
  <c r="P10" i="21"/>
  <c r="Q10" i="21"/>
  <c r="Q11" i="21" s="1"/>
  <c r="R10" i="21"/>
  <c r="S10" i="21"/>
  <c r="E10" i="21"/>
  <c r="E5" i="21"/>
  <c r="E4" i="21"/>
  <c r="E3" i="21"/>
  <c r="E2" i="21"/>
  <c r="A1" i="21"/>
  <c r="D11" i="13" s="1"/>
  <c r="J13" i="7"/>
  <c r="J8" i="21" s="1"/>
  <c r="M13" i="7"/>
  <c r="M9" i="16" s="1"/>
  <c r="N13" i="7"/>
  <c r="N8" i="21" s="1"/>
  <c r="O13" i="7"/>
  <c r="O8" i="21" s="1"/>
  <c r="J14" i="7"/>
  <c r="J10" i="16" s="1"/>
  <c r="L9" i="21"/>
  <c r="M14" i="7"/>
  <c r="M9" i="21" s="1"/>
  <c r="N14" i="7"/>
  <c r="N9" i="21" s="1"/>
  <c r="O14" i="7"/>
  <c r="O9" i="21" s="1"/>
  <c r="J15" i="7"/>
  <c r="J11" i="16" s="1"/>
  <c r="L10" i="21"/>
  <c r="M15" i="7"/>
  <c r="M10" i="21" s="1"/>
  <c r="N15" i="7"/>
  <c r="N10" i="21" s="1"/>
  <c r="O15" i="7"/>
  <c r="O11" i="16" s="1"/>
  <c r="J16" i="7"/>
  <c r="J13" i="16" s="1"/>
  <c r="K16" i="7"/>
  <c r="M16" i="7"/>
  <c r="M13" i="16" s="1"/>
  <c r="N16" i="7"/>
  <c r="N13" i="16" s="1"/>
  <c r="O16" i="7"/>
  <c r="O13" i="16" s="1"/>
  <c r="J17" i="7"/>
  <c r="K17" i="7"/>
  <c r="M17" i="7"/>
  <c r="M12" i="16" s="1"/>
  <c r="N17" i="7"/>
  <c r="N12" i="16" s="1"/>
  <c r="O17" i="7"/>
  <c r="O12" i="16" s="1"/>
  <c r="J18" i="7"/>
  <c r="K18" i="7"/>
  <c r="K16" i="16" s="1"/>
  <c r="M18" i="7"/>
  <c r="M16" i="16" s="1"/>
  <c r="N18" i="7"/>
  <c r="N16" i="16" s="1"/>
  <c r="O18" i="7"/>
  <c r="O16" i="16" s="1"/>
  <c r="J19" i="7"/>
  <c r="J17" i="16" s="1"/>
  <c r="K19" i="7"/>
  <c r="K17" i="16" s="1"/>
  <c r="M19" i="7"/>
  <c r="M17" i="16" s="1"/>
  <c r="N19" i="7"/>
  <c r="N17" i="16" s="1"/>
  <c r="O19" i="7"/>
  <c r="O17" i="16" s="1"/>
  <c r="J20" i="7"/>
  <c r="K20" i="7"/>
  <c r="M20" i="7"/>
  <c r="N20" i="7"/>
  <c r="N18" i="16" s="1"/>
  <c r="O20" i="7"/>
  <c r="J21" i="7"/>
  <c r="K21" i="7"/>
  <c r="K19" i="16" s="1"/>
  <c r="M21" i="7"/>
  <c r="M19" i="16" s="1"/>
  <c r="N21" i="7"/>
  <c r="N19" i="16" s="1"/>
  <c r="O21" i="7"/>
  <c r="O19" i="16" s="1"/>
  <c r="J22" i="7"/>
  <c r="K22" i="7"/>
  <c r="K22" i="16" s="1"/>
  <c r="M22" i="7"/>
  <c r="M22" i="16" s="1"/>
  <c r="N22" i="7"/>
  <c r="N22" i="16" s="1"/>
  <c r="O22" i="7"/>
  <c r="J23" i="7"/>
  <c r="J23" i="16" s="1"/>
  <c r="K23" i="7"/>
  <c r="K23" i="16" s="1"/>
  <c r="M23" i="7"/>
  <c r="M23" i="16" s="1"/>
  <c r="N23" i="7"/>
  <c r="N23" i="16" s="1"/>
  <c r="O23" i="7"/>
  <c r="O23" i="16" s="1"/>
  <c r="J24" i="7"/>
  <c r="J24" i="16" s="1"/>
  <c r="K24" i="7"/>
  <c r="K24" i="16" s="1"/>
  <c r="M24" i="7"/>
  <c r="M24" i="16" s="1"/>
  <c r="N24" i="7"/>
  <c r="N24" i="16" s="1"/>
  <c r="O24" i="7"/>
  <c r="O24" i="16" s="1"/>
  <c r="J25" i="7"/>
  <c r="K25" i="7"/>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G11" i="16"/>
  <c r="I11" i="16"/>
  <c r="P11" i="16"/>
  <c r="Q11" i="16"/>
  <c r="R11" i="16"/>
  <c r="S11" i="16"/>
  <c r="F13" i="16"/>
  <c r="G13" i="16"/>
  <c r="I13" i="16"/>
  <c r="P13" i="16"/>
  <c r="Q13" i="16"/>
  <c r="R13" i="16"/>
  <c r="S13" i="16"/>
  <c r="D11" i="16"/>
  <c r="D13" i="16"/>
  <c r="E11" i="16"/>
  <c r="F35" i="16"/>
  <c r="I35" i="16"/>
  <c r="P35" i="16"/>
  <c r="Q35" i="16"/>
  <c r="R35" i="16"/>
  <c r="S35" i="16"/>
  <c r="F36" i="16"/>
  <c r="I36" i="16"/>
  <c r="P36" i="16"/>
  <c r="Q36" i="16"/>
  <c r="R36" i="16"/>
  <c r="S36" i="16"/>
  <c r="F37" i="16"/>
  <c r="G37" i="16"/>
  <c r="I37" i="16"/>
  <c r="P37" i="16"/>
  <c r="Q37" i="16"/>
  <c r="R37" i="16"/>
  <c r="S37" i="16"/>
  <c r="E37" i="16"/>
  <c r="E10" i="16"/>
  <c r="K11" i="16"/>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c r="Q40" i="16"/>
  <c r="Q52" i="16"/>
  <c r="R40" i="16"/>
  <c r="R52" i="16"/>
  <c r="S40" i="16"/>
  <c r="S52" i="16"/>
  <c r="P43" i="16"/>
  <c r="Q43" i="16"/>
  <c r="R43" i="16"/>
  <c r="S43" i="16"/>
  <c r="P44" i="16"/>
  <c r="Q44" i="16"/>
  <c r="R44" i="16"/>
  <c r="S44" i="16"/>
  <c r="P45" i="16"/>
  <c r="Q45" i="16"/>
  <c r="R45" i="16"/>
  <c r="S45" i="16"/>
  <c r="S53" i="16"/>
  <c r="S51" i="16"/>
  <c r="S50" i="16"/>
  <c r="S49" i="16"/>
  <c r="S48" i="16"/>
  <c r="R53" i="16"/>
  <c r="R51" i="16"/>
  <c r="R50" i="16"/>
  <c r="R49" i="16"/>
  <c r="R48" i="16"/>
  <c r="Q53" i="16"/>
  <c r="Q51" i="16"/>
  <c r="Q50" i="16"/>
  <c r="Q49" i="16"/>
  <c r="Q48" i="16"/>
  <c r="P53" i="16"/>
  <c r="P51" i="16"/>
  <c r="P50" i="16"/>
  <c r="P49" i="16"/>
  <c r="P48" i="16"/>
  <c r="D17" i="16"/>
  <c r="D23" i="16"/>
  <c r="D24" i="16"/>
  <c r="D27" i="16"/>
  <c r="D30" i="16"/>
  <c r="D33" i="16"/>
  <c r="D45" i="16"/>
  <c r="I45" i="16"/>
  <c r="G45" i="16"/>
  <c r="F45" i="16"/>
  <c r="I44" i="16"/>
  <c r="F44" i="16"/>
  <c r="I43" i="16"/>
  <c r="G43" i="16"/>
  <c r="F43" i="16"/>
  <c r="E45" i="16"/>
  <c r="I40" i="16"/>
  <c r="F40" i="16"/>
  <c r="E40" i="16"/>
  <c r="I34" i="16"/>
  <c r="F34" i="16"/>
  <c r="I33" i="16"/>
  <c r="G33" i="16"/>
  <c r="F33" i="16"/>
  <c r="I32" i="16"/>
  <c r="F32" i="16"/>
  <c r="I31" i="16"/>
  <c r="F31" i="16"/>
  <c r="I30" i="16"/>
  <c r="F30" i="16"/>
  <c r="E34" i="16"/>
  <c r="E32" i="16"/>
  <c r="I27" i="16"/>
  <c r="G27" i="16"/>
  <c r="F27" i="16"/>
  <c r="I26" i="16"/>
  <c r="F26" i="16"/>
  <c r="I25" i="16"/>
  <c r="G25" i="16"/>
  <c r="F25" i="16"/>
  <c r="I24" i="16"/>
  <c r="G24" i="16"/>
  <c r="F24" i="16"/>
  <c r="I23" i="16"/>
  <c r="G23" i="16"/>
  <c r="F23" i="16"/>
  <c r="I22" i="16"/>
  <c r="F22" i="16"/>
  <c r="E27" i="16"/>
  <c r="E26" i="16"/>
  <c r="E23" i="16"/>
  <c r="I19" i="16"/>
  <c r="F19" i="16"/>
  <c r="I18" i="16"/>
  <c r="G18" i="16"/>
  <c r="F18" i="16"/>
  <c r="I17" i="16"/>
  <c r="G17" i="16"/>
  <c r="F17" i="16"/>
  <c r="I16" i="16"/>
  <c r="F16" i="16"/>
  <c r="E17" i="16"/>
  <c r="I12" i="16"/>
  <c r="F12" i="16"/>
  <c r="I9" i="16"/>
  <c r="F9" i="16"/>
  <c r="I8" i="16"/>
  <c r="G8" i="16"/>
  <c r="F8" i="16"/>
  <c r="K12" i="7"/>
  <c r="K8" i="16" s="1"/>
  <c r="M12" i="7"/>
  <c r="M8" i="16" s="1"/>
  <c r="N12" i="7"/>
  <c r="N8" i="16" s="1"/>
  <c r="O12" i="7"/>
  <c r="O8" i="16" s="1"/>
  <c r="J12" i="7"/>
  <c r="J8" i="16" s="1"/>
  <c r="O10" i="16"/>
  <c r="K10" i="16"/>
  <c r="M31" i="16"/>
  <c r="O22" i="16"/>
  <c r="O18" i="16"/>
  <c r="K25" i="16"/>
  <c r="M18" i="16"/>
  <c r="K12" i="16"/>
  <c r="J18" i="16"/>
  <c r="J16" i="16"/>
  <c r="J22" i="16"/>
  <c r="A1" i="16"/>
  <c r="D8" i="13" s="1"/>
  <c r="E5" i="16"/>
  <c r="E4" i="16"/>
  <c r="E3" i="16"/>
  <c r="E2" i="16"/>
  <c r="E5" i="9"/>
  <c r="E4" i="9"/>
  <c r="E3" i="9"/>
  <c r="E2" i="9"/>
  <c r="A1" i="9"/>
  <c r="F5" i="13" s="1"/>
  <c r="A1" i="13"/>
  <c r="B11" i="13" s="1"/>
  <c r="E96" i="8"/>
  <c r="G96" i="8"/>
  <c r="E97" i="8"/>
  <c r="G97" i="8"/>
  <c r="J5" i="21"/>
  <c r="J5" i="16"/>
  <c r="J5" i="9"/>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c r="J51" i="8"/>
  <c r="I52" i="8"/>
  <c r="J53" i="8"/>
  <c r="J57" i="8"/>
  <c r="E47" i="8"/>
  <c r="G47" i="8"/>
  <c r="E48" i="8"/>
  <c r="F48" i="8"/>
  <c r="G48" i="8"/>
  <c r="H48" i="8"/>
  <c r="I48" i="8"/>
  <c r="E51" i="8"/>
  <c r="F51" i="8"/>
  <c r="G51" i="8"/>
  <c r="I51" i="8"/>
  <c r="E52" i="8"/>
  <c r="F52" i="8"/>
  <c r="G52" i="8"/>
  <c r="E56" i="8"/>
  <c r="F56" i="8"/>
  <c r="G56" i="8"/>
  <c r="I56" i="8"/>
  <c r="E57" i="8"/>
  <c r="F57" i="8"/>
  <c r="G57" i="8"/>
  <c r="I57" i="8"/>
  <c r="E63" i="8"/>
  <c r="F63" i="8"/>
  <c r="G63" i="8"/>
  <c r="I63" i="8"/>
  <c r="J64" i="8"/>
  <c r="J66" i="8"/>
  <c r="J67" i="8"/>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F97" i="8"/>
  <c r="N6" i="6"/>
  <c r="O6" i="6"/>
  <c r="P6" i="6"/>
  <c r="F31" i="8"/>
  <c r="F16" i="8"/>
  <c r="F17" i="8"/>
  <c r="F19" i="8"/>
  <c r="J13" i="8"/>
  <c r="J14" i="8"/>
  <c r="F47" i="8"/>
  <c r="F37" i="8"/>
  <c r="F84" i="8"/>
  <c r="K5" i="21"/>
  <c r="K5" i="16"/>
  <c r="K5" i="9"/>
  <c r="F83" i="8"/>
  <c r="J20" i="8"/>
  <c r="J21" i="8"/>
  <c r="J99" i="8"/>
  <c r="K5" i="8"/>
  <c r="K13" i="8"/>
  <c r="K14" i="8"/>
  <c r="L10" i="8"/>
  <c r="K6" i="7"/>
  <c r="L5" i="21"/>
  <c r="L5" i="16"/>
  <c r="J10" i="6"/>
  <c r="L5" i="9"/>
  <c r="J100" i="8"/>
  <c r="J4" i="21"/>
  <c r="J22" i="8"/>
  <c r="J2" i="21"/>
  <c r="M10" i="8"/>
  <c r="L5" i="8"/>
  <c r="L13" i="8"/>
  <c r="L14" i="8"/>
  <c r="L6" i="7"/>
  <c r="K20" i="8"/>
  <c r="K99" i="8"/>
  <c r="J25" i="8"/>
  <c r="J85" i="8"/>
  <c r="J2" i="7"/>
  <c r="F3" i="16"/>
  <c r="F3" i="6"/>
  <c r="F3" i="21"/>
  <c r="F3" i="8"/>
  <c r="F3" i="9"/>
  <c r="C21" i="4"/>
  <c r="F3" i="7"/>
  <c r="M5" i="21"/>
  <c r="M5" i="16"/>
  <c r="J2" i="16"/>
  <c r="J4" i="9"/>
  <c r="J4" i="16"/>
  <c r="M5" i="9"/>
  <c r="J5" i="7"/>
  <c r="J4" i="8"/>
  <c r="J2" i="9"/>
  <c r="L20" i="8"/>
  <c r="L99" i="8"/>
  <c r="M13" i="8"/>
  <c r="M14" i="8"/>
  <c r="M5" i="8"/>
  <c r="N10" i="8"/>
  <c r="M6" i="7"/>
  <c r="J2" i="8"/>
  <c r="J24" i="8"/>
  <c r="J26" i="8"/>
  <c r="J32" i="8"/>
  <c r="J34" i="8"/>
  <c r="J48" i="8"/>
  <c r="J38" i="8"/>
  <c r="J39" i="8"/>
  <c r="J98" i="8"/>
  <c r="J86" i="8"/>
  <c r="J87" i="8"/>
  <c r="J3" i="7"/>
  <c r="K21" i="8"/>
  <c r="N5" i="21"/>
  <c r="N5" i="16"/>
  <c r="N5" i="9"/>
  <c r="K22" i="8"/>
  <c r="K2" i="21"/>
  <c r="J49" i="8"/>
  <c r="O10" i="8"/>
  <c r="N5" i="8"/>
  <c r="N13" i="8"/>
  <c r="N14" i="8"/>
  <c r="N6" i="7"/>
  <c r="J89" i="8"/>
  <c r="J33" i="8"/>
  <c r="J90" i="8"/>
  <c r="K25" i="8"/>
  <c r="K85" i="8"/>
  <c r="K2" i="7"/>
  <c r="M20" i="8"/>
  <c r="M99" i="8"/>
  <c r="O5" i="21"/>
  <c r="O5" i="16"/>
  <c r="K2" i="16"/>
  <c r="K2" i="9"/>
  <c r="O5" i="9"/>
  <c r="K24" i="8"/>
  <c r="K26" i="8"/>
  <c r="K32" i="8"/>
  <c r="K2" i="8"/>
  <c r="K38" i="8"/>
  <c r="K39" i="8"/>
  <c r="K48" i="8"/>
  <c r="K98" i="8"/>
  <c r="K100" i="8"/>
  <c r="K3" i="7"/>
  <c r="K86" i="8"/>
  <c r="K87" i="8"/>
  <c r="O5" i="8"/>
  <c r="O13" i="8"/>
  <c r="O14" i="8"/>
  <c r="P10" i="8"/>
  <c r="O6" i="7"/>
  <c r="J44" i="8"/>
  <c r="K45" i="8"/>
  <c r="N20" i="8"/>
  <c r="N99" i="8"/>
  <c r="J56" i="8"/>
  <c r="J58" i="8"/>
  <c r="J3" i="21"/>
  <c r="L21" i="8"/>
  <c r="J91" i="8"/>
  <c r="J52" i="8"/>
  <c r="J63" i="8"/>
  <c r="K64" i="8"/>
  <c r="P5" i="21"/>
  <c r="P5" i="16"/>
  <c r="K4" i="21"/>
  <c r="J3" i="16"/>
  <c r="K4" i="16"/>
  <c r="J3" i="9"/>
  <c r="K4" i="9"/>
  <c r="P5" i="9"/>
  <c r="L25" i="8"/>
  <c r="L22" i="8"/>
  <c r="L2" i="21"/>
  <c r="L85" i="8"/>
  <c r="L2" i="7"/>
  <c r="Q10" i="8"/>
  <c r="P13" i="8"/>
  <c r="P14" i="8"/>
  <c r="P5" i="8"/>
  <c r="P6" i="7"/>
  <c r="K51" i="8"/>
  <c r="K53" i="8"/>
  <c r="O20" i="8"/>
  <c r="O99" i="8"/>
  <c r="K89" i="8"/>
  <c r="K49" i="8"/>
  <c r="K90" i="8"/>
  <c r="K66" i="8"/>
  <c r="K67" i="8"/>
  <c r="J3" i="8"/>
  <c r="J4" i="7"/>
  <c r="K4" i="8"/>
  <c r="K5" i="7"/>
  <c r="K33" i="8"/>
  <c r="K34" i="8"/>
  <c r="Q5" i="21"/>
  <c r="Q5" i="16"/>
  <c r="L2" i="16"/>
  <c r="Q5" i="9"/>
  <c r="L2" i="9"/>
  <c r="K91" i="8"/>
  <c r="P20" i="8"/>
  <c r="P99" i="8"/>
  <c r="K57" i="8"/>
  <c r="Q13" i="8"/>
  <c r="Q14" i="8"/>
  <c r="Q5" i="8"/>
  <c r="R10" i="8"/>
  <c r="Q6" i="7"/>
  <c r="K44" i="8"/>
  <c r="L45" i="8"/>
  <c r="K56" i="8"/>
  <c r="K52" i="8"/>
  <c r="K63" i="8"/>
  <c r="L64" i="8"/>
  <c r="L2" i="8"/>
  <c r="L24" i="8"/>
  <c r="L26" i="8"/>
  <c r="L48" i="8"/>
  <c r="L38" i="8"/>
  <c r="L39" i="8"/>
  <c r="L86" i="8"/>
  <c r="L87" i="8"/>
  <c r="L32" i="8"/>
  <c r="L98" i="8"/>
  <c r="L100" i="8"/>
  <c r="L3" i="7"/>
  <c r="M21" i="8"/>
  <c r="R5" i="21"/>
  <c r="R5" i="16"/>
  <c r="L4" i="21"/>
  <c r="K58" i="8"/>
  <c r="K3" i="21"/>
  <c r="L4" i="16"/>
  <c r="R5" i="9"/>
  <c r="L4" i="9"/>
  <c r="L4" i="8"/>
  <c r="L5" i="7"/>
  <c r="L49" i="8"/>
  <c r="L66" i="8"/>
  <c r="L67" i="8"/>
  <c r="Q20" i="8"/>
  <c r="Q99" i="8"/>
  <c r="L33" i="8"/>
  <c r="L34" i="8"/>
  <c r="L90" i="8"/>
  <c r="S10" i="8"/>
  <c r="F11" i="8"/>
  <c r="F73" i="8"/>
  <c r="R13" i="8"/>
  <c r="R14" i="8"/>
  <c r="R5" i="8"/>
  <c r="R6" i="7"/>
  <c r="M25" i="8"/>
  <c r="M22" i="8"/>
  <c r="M2" i="21"/>
  <c r="M85" i="8"/>
  <c r="M2" i="7"/>
  <c r="L89" i="8"/>
  <c r="L51" i="8"/>
  <c r="L53" i="8"/>
  <c r="S5" i="9"/>
  <c r="S5" i="21"/>
  <c r="S5" i="16"/>
  <c r="K3" i="16"/>
  <c r="K3" i="9"/>
  <c r="K4" i="7"/>
  <c r="K3" i="8"/>
  <c r="M2" i="16"/>
  <c r="M2" i="9"/>
  <c r="L91" i="8"/>
  <c r="L56" i="8"/>
  <c r="L63" i="8"/>
  <c r="M64" i="8"/>
  <c r="L52" i="8"/>
  <c r="L44" i="8"/>
  <c r="M45" i="8"/>
  <c r="R20" i="8"/>
  <c r="R99" i="8"/>
  <c r="L57" i="8"/>
  <c r="M2" i="8"/>
  <c r="M24" i="8"/>
  <c r="M26" i="8"/>
  <c r="M32" i="8"/>
  <c r="M48" i="8"/>
  <c r="M38" i="8"/>
  <c r="M39" i="8"/>
  <c r="M98" i="8"/>
  <c r="M100" i="8"/>
  <c r="M86" i="8"/>
  <c r="M87" i="8"/>
  <c r="M3" i="7"/>
  <c r="N21" i="8"/>
  <c r="S5" i="8"/>
  <c r="S13" i="8"/>
  <c r="S14" i="8"/>
  <c r="M4" i="21"/>
  <c r="M4" i="16"/>
  <c r="M4" i="9"/>
  <c r="L58" i="8"/>
  <c r="L3" i="21"/>
  <c r="M89" i="8"/>
  <c r="M4" i="8"/>
  <c r="M5" i="7"/>
  <c r="M90" i="8"/>
  <c r="M51" i="8"/>
  <c r="M53" i="8"/>
  <c r="S20" i="8"/>
  <c r="S99" i="8"/>
  <c r="M33" i="8"/>
  <c r="M34" i="8"/>
  <c r="M66" i="8"/>
  <c r="M67" i="8"/>
  <c r="N22" i="8"/>
  <c r="N2" i="21"/>
  <c r="N25" i="8"/>
  <c r="N85" i="8"/>
  <c r="N2" i="7"/>
  <c r="M49" i="8"/>
  <c r="N2" i="16"/>
  <c r="L3" i="9"/>
  <c r="L3" i="16"/>
  <c r="N2" i="9"/>
  <c r="L3" i="8"/>
  <c r="L4" i="7"/>
  <c r="M56" i="8"/>
  <c r="M44" i="8"/>
  <c r="N45" i="8"/>
  <c r="M57" i="8"/>
  <c r="M52" i="8"/>
  <c r="M63" i="8"/>
  <c r="N64" i="8"/>
  <c r="N66" i="8"/>
  <c r="N67" i="8"/>
  <c r="N2" i="8"/>
  <c r="N32" i="8"/>
  <c r="N24" i="8"/>
  <c r="N26" i="8"/>
  <c r="N48" i="8"/>
  <c r="N38" i="8"/>
  <c r="N39" i="8"/>
  <c r="N98" i="8"/>
  <c r="N100" i="8"/>
  <c r="N86" i="8"/>
  <c r="N87" i="8"/>
  <c r="N3" i="7"/>
  <c r="O21" i="8"/>
  <c r="M91" i="8"/>
  <c r="N4" i="21"/>
  <c r="N4" i="16"/>
  <c r="N4" i="9"/>
  <c r="N33" i="8"/>
  <c r="N34" i="8"/>
  <c r="N4" i="8"/>
  <c r="N5" i="7"/>
  <c r="O22" i="8"/>
  <c r="O2" i="21"/>
  <c r="O25" i="8"/>
  <c r="O85" i="8"/>
  <c r="O2" i="7"/>
  <c r="N49" i="8"/>
  <c r="M58" i="8"/>
  <c r="M3" i="21"/>
  <c r="N89" i="8"/>
  <c r="N90" i="8"/>
  <c r="N51" i="8"/>
  <c r="N53" i="8"/>
  <c r="M3" i="16"/>
  <c r="O2" i="16"/>
  <c r="M3" i="9"/>
  <c r="O2" i="9"/>
  <c r="N91" i="8"/>
  <c r="N63" i="8"/>
  <c r="O64" i="8"/>
  <c r="O66" i="8"/>
  <c r="O67" i="8"/>
  <c r="N52" i="8"/>
  <c r="O24" i="8"/>
  <c r="O26" i="8"/>
  <c r="O90" i="8"/>
  <c r="O32" i="8"/>
  <c r="O2" i="8"/>
  <c r="O38" i="8"/>
  <c r="O39" i="8"/>
  <c r="O48" i="8"/>
  <c r="O98" i="8"/>
  <c r="O100" i="8"/>
  <c r="O86" i="8"/>
  <c r="O87" i="8"/>
  <c r="O89" i="8"/>
  <c r="O3" i="7"/>
  <c r="P21" i="8"/>
  <c r="N44" i="8"/>
  <c r="O45" i="8"/>
  <c r="N57" i="8"/>
  <c r="M3" i="8"/>
  <c r="M4" i="7"/>
  <c r="N56" i="8"/>
  <c r="O4" i="21"/>
  <c r="O4" i="16"/>
  <c r="O4" i="9"/>
  <c r="O91" i="8"/>
  <c r="O51" i="8"/>
  <c r="O53" i="8"/>
  <c r="O57" i="8"/>
  <c r="O4" i="8"/>
  <c r="O5" i="7"/>
  <c r="N58" i="8"/>
  <c r="N3" i="21"/>
  <c r="P25" i="8"/>
  <c r="P22" i="8"/>
  <c r="P2" i="21"/>
  <c r="P85" i="8"/>
  <c r="P2" i="7"/>
  <c r="O49" i="8"/>
  <c r="O33" i="8"/>
  <c r="O44" i="8"/>
  <c r="P45" i="8"/>
  <c r="P51" i="8"/>
  <c r="O34" i="8"/>
  <c r="O56" i="8"/>
  <c r="P2" i="16"/>
  <c r="N3" i="16"/>
  <c r="N3" i="9"/>
  <c r="O58" i="8"/>
  <c r="O3" i="21"/>
  <c r="P2" i="9"/>
  <c r="O52" i="8"/>
  <c r="P53" i="8"/>
  <c r="P57" i="8"/>
  <c r="O63" i="8"/>
  <c r="P64" i="8"/>
  <c r="P66" i="8"/>
  <c r="P67" i="8"/>
  <c r="N3" i="8"/>
  <c r="N4" i="7"/>
  <c r="P2" i="8"/>
  <c r="P24" i="8"/>
  <c r="P26" i="8"/>
  <c r="P90" i="8"/>
  <c r="P48" i="8"/>
  <c r="P38" i="8"/>
  <c r="P39" i="8"/>
  <c r="P32" i="8"/>
  <c r="P86" i="8"/>
  <c r="P87" i="8"/>
  <c r="P89" i="8"/>
  <c r="P91" i="8"/>
  <c r="P98" i="8"/>
  <c r="P100" i="8"/>
  <c r="P3" i="7"/>
  <c r="Q21" i="8"/>
  <c r="P4" i="21"/>
  <c r="O3" i="8"/>
  <c r="O3" i="16"/>
  <c r="P4" i="16"/>
  <c r="O4" i="7"/>
  <c r="O3" i="9"/>
  <c r="P4" i="9"/>
  <c r="P49" i="8"/>
  <c r="P4" i="8"/>
  <c r="P5" i="7"/>
  <c r="P33" i="8"/>
  <c r="P44" i="8"/>
  <c r="Q45" i="8"/>
  <c r="Q51" i="8"/>
  <c r="P34" i="8"/>
  <c r="P56" i="8"/>
  <c r="P58" i="8"/>
  <c r="P3" i="21"/>
  <c r="Q22" i="8"/>
  <c r="Q2" i="21"/>
  <c r="Q25" i="8"/>
  <c r="Q85" i="8"/>
  <c r="Q2" i="7"/>
  <c r="Q2" i="16"/>
  <c r="P3" i="16"/>
  <c r="Q2" i="9"/>
  <c r="P3" i="9"/>
  <c r="P63" i="8"/>
  <c r="Q64" i="8"/>
  <c r="Q66" i="8"/>
  <c r="Q67" i="8"/>
  <c r="P52" i="8"/>
  <c r="Q53" i="8"/>
  <c r="Q57" i="8"/>
  <c r="Q2" i="8"/>
  <c r="Q24" i="8"/>
  <c r="Q26" i="8"/>
  <c r="Q90" i="8"/>
  <c r="Q48" i="8"/>
  <c r="Q38" i="8"/>
  <c r="Q39" i="8"/>
  <c r="Q98" i="8"/>
  <c r="Q100" i="8"/>
  <c r="Q86" i="8"/>
  <c r="Q87" i="8"/>
  <c r="Q89" i="8"/>
  <c r="Q91" i="8"/>
  <c r="Q32" i="8"/>
  <c r="Q3" i="7"/>
  <c r="R21" i="8"/>
  <c r="P4" i="7"/>
  <c r="Q4" i="21"/>
  <c r="Q4" i="16"/>
  <c r="Q4" i="9"/>
  <c r="R22" i="8"/>
  <c r="R2" i="21"/>
  <c r="R25" i="8"/>
  <c r="R2" i="7"/>
  <c r="R85" i="8"/>
  <c r="Q4" i="8"/>
  <c r="Q5" i="7"/>
  <c r="Q33" i="8"/>
  <c r="Q44" i="8"/>
  <c r="R45" i="8"/>
  <c r="R51" i="8"/>
  <c r="Q34" i="8"/>
  <c r="Q56" i="8"/>
  <c r="Q58" i="8"/>
  <c r="Q3" i="21"/>
  <c r="Q49" i="8"/>
  <c r="Q3" i="16"/>
  <c r="R2" i="16"/>
  <c r="Q3" i="9"/>
  <c r="R2" i="9"/>
  <c r="Q3" i="8"/>
  <c r="Q4" i="7"/>
  <c r="R2" i="8"/>
  <c r="R32" i="8"/>
  <c r="R48" i="8"/>
  <c r="R98" i="8"/>
  <c r="R100" i="8"/>
  <c r="R38" i="8"/>
  <c r="R39" i="8"/>
  <c r="R86" i="8"/>
  <c r="R87" i="8"/>
  <c r="R89" i="8"/>
  <c r="R3" i="7"/>
  <c r="R24" i="8"/>
  <c r="R26" i="8"/>
  <c r="R90" i="8"/>
  <c r="S21" i="8"/>
  <c r="Q52" i="8"/>
  <c r="R53" i="8"/>
  <c r="R57" i="8"/>
  <c r="Q63" i="8"/>
  <c r="R64" i="8"/>
  <c r="R66" i="8"/>
  <c r="R67" i="8"/>
  <c r="R4" i="21"/>
  <c r="R4" i="16"/>
  <c r="R4" i="9"/>
  <c r="R4" i="8"/>
  <c r="R5" i="7"/>
  <c r="R49" i="8"/>
  <c r="R91" i="8"/>
  <c r="R33" i="8"/>
  <c r="R44" i="8"/>
  <c r="S45" i="8"/>
  <c r="S51" i="8"/>
  <c r="R34" i="8"/>
  <c r="R56" i="8"/>
  <c r="R58" i="8"/>
  <c r="R3" i="21"/>
  <c r="S22" i="8"/>
  <c r="S2" i="21"/>
  <c r="S25" i="8"/>
  <c r="S85" i="8"/>
  <c r="R3" i="16"/>
  <c r="S2" i="9"/>
  <c r="S2" i="16"/>
  <c r="R3" i="9"/>
  <c r="R52" i="8"/>
  <c r="S53" i="8"/>
  <c r="S57" i="8"/>
  <c r="R63" i="8"/>
  <c r="S64" i="8"/>
  <c r="S66" i="8"/>
  <c r="S67" i="8"/>
  <c r="S24" i="8"/>
  <c r="S26" i="8"/>
  <c r="S90" i="8"/>
  <c r="S32" i="8"/>
  <c r="S38" i="8"/>
  <c r="S39" i="8"/>
  <c r="S2" i="8"/>
  <c r="S98" i="8"/>
  <c r="S100" i="8"/>
  <c r="S4" i="21"/>
  <c r="S48" i="8"/>
  <c r="S86" i="8"/>
  <c r="S87" i="8"/>
  <c r="S89" i="8"/>
  <c r="R3" i="8"/>
  <c r="R4" i="7"/>
  <c r="S4" i="9"/>
  <c r="S4" i="16"/>
  <c r="S91" i="8"/>
  <c r="S49" i="8"/>
  <c r="S33" i="8"/>
  <c r="S44" i="8"/>
  <c r="S34" i="8"/>
  <c r="S4" i="8"/>
  <c r="S56" i="8"/>
  <c r="S58" i="8"/>
  <c r="S3" i="21"/>
  <c r="F35" i="8"/>
  <c r="S3" i="9"/>
  <c r="S3" i="16"/>
  <c r="S3" i="8"/>
  <c r="S52" i="8"/>
  <c r="S63" i="8"/>
  <c r="H14" i="8"/>
  <c r="H20" i="8"/>
  <c r="H99" i="8"/>
  <c r="H45" i="8"/>
  <c r="H51" i="8"/>
  <c r="H49" i="8"/>
  <c r="H26" i="8"/>
  <c r="H90" i="8"/>
  <c r="H87" i="8"/>
  <c r="H89" i="8"/>
  <c r="H39" i="8"/>
  <c r="H64" i="8"/>
  <c r="H66" i="8"/>
  <c r="H34" i="8"/>
  <c r="H56" i="8"/>
  <c r="F74" i="8"/>
  <c r="H63" i="8"/>
  <c r="H52" i="8"/>
  <c r="H33" i="8"/>
  <c r="H44" i="8"/>
  <c r="F54" i="8"/>
  <c r="F75" i="8"/>
  <c r="H53" i="8"/>
  <c r="H57" i="8"/>
  <c r="F68" i="8"/>
  <c r="F76" i="8"/>
  <c r="H67" i="8"/>
  <c r="H91" i="8"/>
  <c r="F77" i="8"/>
  <c r="F13" i="9"/>
  <c r="M27" i="16" l="1"/>
  <c r="J9" i="16"/>
  <c r="E36" i="16"/>
  <c r="G36" i="16"/>
  <c r="D36" i="16"/>
  <c r="D10" i="16"/>
  <c r="G10" i="16"/>
  <c r="D35" i="16"/>
  <c r="D17" i="21"/>
  <c r="E35" i="16"/>
  <c r="E17" i="21"/>
  <c r="G35" i="16"/>
  <c r="G17" i="21"/>
  <c r="N9" i="16"/>
  <c r="D34" i="16"/>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M36" i="16"/>
  <c r="M18" i="21"/>
  <c r="N35" i="16"/>
  <c r="N17" i="21"/>
  <c r="L35" i="16"/>
  <c r="L17" i="21"/>
  <c r="P15" i="21"/>
  <c r="R11" i="21"/>
  <c r="P11" i="21"/>
  <c r="R15" i="21"/>
  <c r="S11" i="21"/>
  <c r="O9" i="16"/>
  <c r="O48" i="16" s="1"/>
  <c r="N10" i="16"/>
  <c r="J10" i="21"/>
  <c r="D8" i="21"/>
  <c r="E8" i="21"/>
  <c r="J27" i="16"/>
  <c r="G9" i="16"/>
  <c r="L8" i="21"/>
  <c r="L11" i="21" s="1"/>
  <c r="H4" i="20" s="1"/>
  <c r="K34" i="16"/>
  <c r="G34" i="16"/>
  <c r="L13" i="21"/>
  <c r="K9" i="16"/>
  <c r="O34" i="16"/>
  <c r="O49" i="16"/>
  <c r="H13" i="7"/>
  <c r="H8" i="21" s="1"/>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M50" i="16"/>
  <c r="H21" i="7"/>
  <c r="H19" i="16" s="1"/>
  <c r="H20" i="7"/>
  <c r="H18" i="16" s="1"/>
  <c r="N49" i="16"/>
  <c r="H17" i="7"/>
  <c r="H12" i="16" s="1"/>
  <c r="H16" i="7"/>
  <c r="H13" i="16" s="1"/>
  <c r="L48" i="16"/>
  <c r="K11" i="21"/>
  <c r="G4" i="20" s="1"/>
  <c r="H33" i="7"/>
  <c r="H39" i="7"/>
  <c r="H45" i="16" s="1"/>
  <c r="H38" i="7"/>
  <c r="H44" i="16" s="1"/>
  <c r="O53" i="16"/>
  <c r="H37" i="7"/>
  <c r="H43" i="16" s="1"/>
  <c r="H40" i="16"/>
  <c r="H35" i="7"/>
  <c r="H37" i="16" s="1"/>
  <c r="M11" i="16"/>
  <c r="H29" i="7"/>
  <c r="H31" i="16" s="1"/>
  <c r="N15" i="21"/>
  <c r="J5" i="20" s="1"/>
  <c r="H26" i="7"/>
  <c r="H26" i="16" s="1"/>
  <c r="H18" i="7"/>
  <c r="H16" i="16" s="1"/>
  <c r="H9" i="16"/>
  <c r="L50" i="16"/>
  <c r="J25" i="16"/>
  <c r="J30" i="16"/>
  <c r="J12" i="16"/>
  <c r="J48" i="16" s="1"/>
  <c r="N27" i="16"/>
  <c r="N50" i="16" s="1"/>
  <c r="M34" i="16"/>
  <c r="M45" i="16"/>
  <c r="M53" i="16" s="1"/>
  <c r="K18" i="16"/>
  <c r="K49" i="16" s="1"/>
  <c r="N44" i="16"/>
  <c r="N53" i="16" s="1"/>
  <c r="K13" i="16"/>
  <c r="M37" i="16"/>
  <c r="H15" i="7"/>
  <c r="H23" i="7"/>
  <c r="H23" i="16" s="1"/>
  <c r="H30" i="7"/>
  <c r="H32" i="16" s="1"/>
  <c r="H34" i="7"/>
  <c r="O10" i="21"/>
  <c r="O11" i="21" s="1"/>
  <c r="K4" i="20" s="1"/>
  <c r="M8" i="21"/>
  <c r="M11" i="21" s="1"/>
  <c r="I4" i="20" s="1"/>
  <c r="J34" i="16"/>
  <c r="H27" i="7"/>
  <c r="J14" i="21"/>
  <c r="J15" i="21" s="1"/>
  <c r="J19" i="16"/>
  <c r="J49" i="16" s="1"/>
  <c r="L51" i="16" l="1"/>
  <c r="O51" i="16"/>
  <c r="K51" i="16"/>
  <c r="N51" i="16"/>
  <c r="K48" i="16"/>
  <c r="M48" i="16"/>
  <c r="M19" i="21"/>
  <c r="I6" i="20" s="1"/>
  <c r="L15" i="21"/>
  <c r="H5" i="20" s="1"/>
  <c r="H35" i="16"/>
  <c r="H17" i="21"/>
  <c r="K54" i="16"/>
  <c r="N48" i="16"/>
  <c r="H48" i="16" s="1"/>
  <c r="N19" i="21"/>
  <c r="J6" i="20" s="1"/>
  <c r="L54" i="16"/>
  <c r="F6" i="20"/>
  <c r="O54" i="16"/>
  <c r="H36" i="16"/>
  <c r="H18" i="21"/>
  <c r="J50" i="16"/>
  <c r="L19" i="21"/>
  <c r="H6" i="20" s="1"/>
  <c r="J11" i="21"/>
  <c r="H14" i="21"/>
  <c r="H9" i="21"/>
  <c r="M51" i="16"/>
  <c r="M54" i="16" s="1"/>
  <c r="H53" i="16"/>
  <c r="F5" i="20"/>
  <c r="H10" i="21"/>
  <c r="H11" i="16"/>
  <c r="H27" i="16"/>
  <c r="H13" i="21"/>
  <c r="J51" i="16"/>
  <c r="H49" i="16"/>
  <c r="H15" i="21" l="1"/>
  <c r="J54" i="16"/>
  <c r="F54" i="16" s="1"/>
  <c r="N54" i="16"/>
  <c r="H19" i="21"/>
  <c r="H50" i="16"/>
  <c r="F4" i="20"/>
  <c r="H11" i="21"/>
  <c r="H51" i="16"/>
  <c r="H54" i="16" l="1"/>
  <c r="F14" i="9"/>
  <c r="F9" i="9" s="1"/>
  <c r="F2" i="7" l="1"/>
  <c r="F2" i="8"/>
  <c r="F2" i="21"/>
  <c r="F2" i="16"/>
  <c r="F2" i="6"/>
  <c r="F2" i="9"/>
  <c r="C20" i="4"/>
</calcChain>
</file>

<file path=xl/sharedStrings.xml><?xml version="1.0" encoding="utf-8"?>
<sst xmlns="http://schemas.openxmlformats.org/spreadsheetml/2006/main" count="514" uniqueCount="326">
  <si>
    <t>Model name:</t>
  </si>
  <si>
    <t>Appointee balance sheet feeder model</t>
  </si>
  <si>
    <t>Version number:</t>
  </si>
  <si>
    <t>Filename:</t>
  </si>
  <si>
    <t>Date:</t>
  </si>
  <si>
    <t>Author:</t>
  </si>
  <si>
    <t>Robert Thorp and Thomas Jones</t>
  </si>
  <si>
    <t>Author contact information:</t>
  </si>
  <si>
    <t>Sponsor:</t>
  </si>
  <si>
    <t>Sponsor contact information:</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</si>
  <si>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</si>
  <si>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</si>
  <si>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</si>
  <si>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</si>
  <si>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</si>
  <si>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</si>
  <si>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</si>
  <si>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</si>
  <si>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</si>
  <si>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</si>
  <si>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</si>
  <si>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</si>
  <si>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</si>
  <si>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</si>
  <si>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</si>
  <si>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</si>
  <si>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</si>
  <si>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</si>
  <si>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</si>
  <si>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</si>
  <si>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</si>
  <si>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</si>
  <si>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</si>
  <si>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</si>
  <si>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</si>
  <si>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</si>
  <si>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</si>
  <si>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</si>
  <si>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</si>
  <si>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</si>
  <si>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</si>
  <si>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</si>
  <si>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</si>
  <si>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</si>
  <si>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</si>
  <si>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</si>
  <si>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</si>
  <si>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</si>
  <si>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</si>
  <si>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</si>
  <si>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</si>
  <si>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</si>
  <si>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</si>
  <si>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</si>
  <si>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</si>
  <si>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</si>
  <si>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</si>
  <si>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</si>
  <si>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</si>
  <si>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</si>
  <si>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</si>
  <si>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</si>
  <si>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</si>
  <si>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</si>
  <si>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</si>
  <si>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</si>
  <si>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</si>
  <si>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</si>
  <si>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</si>
  <si>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</si>
  <si>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</si>
  <si>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</si>
  <si>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</si>
  <si>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</si>
  <si>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</si>
  <si>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</si>
  <si>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</si>
  <si>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</si>
  <si>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</si>
  <si>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</si>
  <si>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</si>
  <si>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</si>
  <si>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</si>
  <si>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</si>
  <si>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</si>
  <si>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</si>
  <si>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</si>
  <si>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</si>
  <si>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</si>
  <si>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</si>
  <si>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</si>
  <si>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</si>
  <si>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</si>
  <si>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</si>
  <si>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</si>
  <si>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</si>
  <si>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</si>
  <si>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</si>
  <si>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</si>
  <si>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</si>
  <si>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</si>
  <si>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</si>
  <si>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</si>
  <si>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</si>
  <si>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</si>
  <si>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</si>
  <si>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</si>
  <si>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</si>
  <si>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</si>
  <si>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</si>
  <si>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</si>
  <si>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</si>
  <si>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</si>
  <si>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</si>
  <si>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</si>
  <si>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</si>
  <si>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</si>
  <si>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</si>
  <si>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</si>
  <si>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</si>
  <si>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</si>
  <si>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</si>
  <si>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</si>
  <si>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</si>
  <si>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</si>
  <si>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</si>
  <si>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</si>
  <si>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</si>
  <si>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</si>
  <si>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</si>
  <si>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</si>
  <si>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</si>
  <si>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</si>
  <si>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</si>
  <si>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</si>
  <si>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</si>
  <si>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</si>
  <si>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</si>
  <si>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</si>
  <si>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</si>
  <si>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</si>
  <si>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</si>
  <si>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</si>
  <si>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</si>
  <si>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</si>
  <si>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</si>
  <si>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</si>
  <si>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</si>
  <si>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</si>
  <si>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</si>
  <si>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</si>
  <si>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</si>
  <si>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</si>
  <si>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</si>
  <si>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</si>
  <si>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</si>
  <si>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</si>
  <si>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</si>
  <si>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</si>
  <si>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</si>
  <si>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</si>
  <si>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</si>
  <si>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</si>
  <si>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</si>
  <si>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</si>
  <si>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</si>
  <si>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</si>
  <si>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</si>
  <si>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</si>
  <si>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</si>
  <si>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</si>
  <si>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</si>
  <si>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</si>
  <si>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</si>
  <si>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</si>
  <si>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</si>
  <si>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</si>
  <si>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</si>
  <si>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</si>
  <si>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</si>
  <si>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</si>
  <si>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</si>
  <si>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</si>
  <si>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</si>
  <si>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</si>
  <si>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</si>
  <si>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</si>
  <si>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</si>
  <si>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</si>
  <si>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</si>
  <si>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</si>
  <si>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</si>
  <si>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</si>
  <si>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</si>
  <si>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</si>
  <si>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</si>
  <si>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</si>
  <si>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</si>
  <si>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</si>
  <si>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</si>
  <si>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</si>
  <si>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</si>
  <si>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</si>
  <si>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</si>
  <si>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</si>
  <si>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</si>
  <si>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</si>
  <si>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</si>
  <si>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</si>
  <si>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</si>
  <si>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</si>
  <si>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</si>
  <si>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</si>
  <si>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</si>
  <si>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</si>
  <si>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</si>
  <si>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</si>
  <si>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</si>
  <si>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</si>
  <si>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</si>
  <si>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</si>
  <si>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</si>
  <si>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</si>
  <si>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</si>
  <si>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</si>
  <si>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</si>
  <si>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</si>
  <si>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</si>
  <si>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</si>
  <si>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</si>
  <si>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</si>
  <si>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</si>
  <si>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</si>
  <si>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</si>
  <si>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</si>
  <si>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</si>
  <si>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</si>
  <si>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</si>
  <si>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</si>
  <si>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</si>
  <si>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</si>
  <si>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</si>
  <si>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</si>
  <si>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</si>
  <si>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</si>
  <si>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</si>
  <si>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</si>
  <si>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</si>
  <si>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</si>
  <si>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</si>
  <si>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</si>
  <si>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</si>
  <si>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</si>
  <si>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</si>
  <si>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</si>
  <si>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</si>
  <si>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</si>
  <si>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</si>
  <si>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</si>
  <si>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</si>
  <si>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</si>
  <si>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</si>
  <si>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</si>
  <si>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</si>
  <si>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</si>
  <si>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PR19BAL0001</t>
  </si>
  <si>
    <t>PR19BAL0002</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</si>
  <si>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</si>
  <si>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</si>
  <si>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</si>
  <si>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</si>
  <si>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</si>
  <si>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</si>
  <si>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</si>
  <si>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</si>
  <si>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</si>
  <si>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</si>
  <si>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</si>
  <si>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</si>
  <si>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</si>
  <si>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</si>
  <si>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</si>
  <si>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</si>
  <si>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</si>
  <si>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</si>
  <si>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</si>
  <si>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</si>
  <si>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</si>
  <si>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</si>
  <si>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</si>
  <si>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</si>
  <si>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</si>
  <si>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</si>
  <si>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</si>
  <si>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</si>
  <si>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</si>
  <si>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</si>
  <si>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</si>
  <si>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</si>
  <si>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</si>
  <si>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</si>
  <si>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</si>
  <si>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</si>
  <si>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</si>
  <si>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</si>
  <si>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</si>
  <si>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</si>
  <si>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</si>
  <si>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</si>
  <si>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</si>
  <si>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</si>
  <si>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</si>
  <si>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</si>
  <si>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</si>
  <si>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</si>
  <si>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</si>
  <si>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PR19BAL0005</t>
  </si>
  <si>
    <t>Deferred Income</t>
  </si>
  <si>
    <t>Deferred Income ~ Appointee</t>
  </si>
  <si>
    <t>PR19FM001_BSFeeder_Out</t>
  </si>
  <si>
    <t>PR19 Run 8: Final Determinations</t>
  </si>
  <si>
    <t>ANH</t>
  </si>
  <si>
    <t>robert.thorp@ofwat.gov.uk</t>
  </si>
  <si>
    <t>thomas.jones@ofwat.gov.uk</t>
  </si>
  <si>
    <t>Andy Duff</t>
  </si>
  <si>
    <t>andy.duff@ofwat.gov.uk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</si>
</sst>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 numFmtId="188" formatCode="#,##0.000"/>
  </numFmts>
  <fonts count="88">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164"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164"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cellStyleXfs>
  <cellXfs count="195">
    <xf numFmtId="165" fontId="0" fillId="0" borderId="0" xfId="0">
      <alignment vertical="top"/>
    </xf>
    <xf numFmtId="164"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4"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164"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88" fontId="0" fillId="0" borderId="0" xfId="0" applyNumberFormat="1">
      <alignment vertical="top"/>
    </xf>
    <xf numFmtId="188" fontId="19" fillId="0" borderId="0" xfId="0" applyNumberFormat="1" applyFon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ov.uk" TargetMode="External"/><Relationship Id="rId2" Type="http://schemas.openxmlformats.org/officeDocument/2006/relationships/hyperlink" Target="mailto:andy.duff@ofwat.gov.uk" TargetMode="External"/><Relationship Id="rId1" Type="http://schemas.openxmlformats.org/officeDocument/2006/relationships/hyperlink" Target="mailto:robert.thorp@ofwat.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tabSelected="1" showRuler="0" zoomScale="90" zoomScaleNormal="90" workbookViewId="0"/>
  </sheetViews>
  <sheetFormatPr defaultColWidth="0" defaultRowHeight="12.75" customHeight="1" zeroHeight="1"/>
  <cols>
    <col min="1" max="1" width="9.1796875" style="14" customWidth="1"/>
    <col min="2" max="2" width="25.453125" style="14" customWidth="1"/>
    <col min="3" max="3" width="24.81640625" style="14" customWidth="1"/>
    <col min="4" max="8" width="9.1796875" style="14" customWidth="1"/>
    <col min="9" max="9" width="49.54296875" style="14" customWidth="1"/>
    <col min="10" max="16383" width="0" style="14" hidden="1"/>
    <col min="16384" max="16384" width="8.81640625" style="14" hidden="1" customWidth="1"/>
  </cols>
  <sheetData>
    <row r="1" spans="1:9" ht="29.5">
      <c r="A1" s="121" t="str">
        <f ca="1" xml:space="preserve"> RIGHT(CELL("filename", $A$1), LEN(CELL("filename", $A$1)) - SEARCH("]", CELL("filename", $A$1)))</f>
        <v>Front page</v>
      </c>
      <c r="B1" s="13"/>
      <c r="C1" s="13"/>
      <c r="D1" s="13"/>
      <c r="E1" s="13"/>
      <c r="F1" s="13"/>
      <c r="G1" s="13"/>
      <c r="H1" s="13"/>
      <c r="I1" s="13"/>
    </row>
    <row r="2" spans="1:9" ht="12.5"/>
    <row r="3" spans="1:9" ht="12.5">
      <c r="B3" t="s">
        <v>0</v>
      </c>
      <c r="C3" s="105" t="s">
        <v>1</v>
      </c>
    </row>
    <row r="4" spans="1:9" ht="12.5">
      <c r="B4" t="s">
        <v>2</v>
      </c>
      <c r="C4" s="178">
        <v>7</v>
      </c>
    </row>
    <row r="5" spans="1:9" ht="14">
      <c r="B5" t="s">
        <v>3</v>
      </c>
      <c r="C5" s="179" t="str">
        <f ca="1">SUBSTITUTE(LEFT(CELL("filename"),FIND("]",CELL("filename"))-1),"[","")</f>
        <v>\\fpcl01\public\OFWSHARE\PR19 Modelling\Model runs\FD\Model Run 8 Publishable Models\Financial\ANH\Balance Sheet Feeder Model ANH.xlsx</v>
      </c>
    </row>
    <row r="6" spans="1:9" ht="12.5">
      <c r="B6" t="s">
        <v>4</v>
      </c>
      <c r="C6" s="139">
        <v>43789</v>
      </c>
    </row>
    <row r="7" spans="1:9" ht="12.5">
      <c r="B7"/>
      <c r="C7" s="106"/>
    </row>
    <row r="8" spans="1:9" ht="12.5">
      <c r="B8" t="s">
        <v>5</v>
      </c>
      <c r="C8" s="14" t="s">
        <v>6</v>
      </c>
    </row>
    <row r="9" spans="1:9" ht="14.5">
      <c r="B9" t="s">
        <v>7</v>
      </c>
      <c r="C9" s="193" t="s">
        <v>322</v>
      </c>
    </row>
    <row r="10" spans="1:9" ht="14.5">
      <c r="B10"/>
      <c r="C10" s="193" t="s">
        <v>323</v>
      </c>
    </row>
    <row r="11" spans="1:9" ht="12.5">
      <c r="B11"/>
      <c r="C11" s="15"/>
    </row>
    <row r="12" spans="1:9" ht="12.5">
      <c r="B12" t="s">
        <v>8</v>
      </c>
      <c r="C12" s="14" t="s">
        <v>324</v>
      </c>
    </row>
    <row r="13" spans="1:9" ht="14.5">
      <c r="B13" t="s">
        <v>9</v>
      </c>
      <c r="C13" s="193" t="s">
        <v>325</v>
      </c>
    </row>
    <row r="14" spans="1:9" ht="12.5">
      <c r="B14"/>
    </row>
    <row r="15" spans="1:9" ht="25.5" customHeight="1">
      <c r="B15" t="s">
        <v>10</v>
      </c>
      <c r="C15" s="194" t="s">
        <v>11</v>
      </c>
      <c r="D15" s="194"/>
      <c r="E15" s="194"/>
      <c r="F15" s="194"/>
      <c r="G15" s="194"/>
      <c r="H15" s="194"/>
      <c r="I15" s="194"/>
    </row>
    <row r="16" spans="1:9" ht="18" customHeight="1">
      <c r="B16"/>
      <c r="C16" s="186"/>
      <c r="D16" s="186"/>
      <c r="E16" s="186"/>
      <c r="F16" s="186"/>
      <c r="G16" s="186"/>
      <c r="H16" s="186"/>
      <c r="I16" s="186"/>
    </row>
    <row r="17" spans="2:9" ht="18" customHeight="1">
      <c r="B17" t="s">
        <v>274</v>
      </c>
      <c r="C17" s="14" t="s">
        <v>275</v>
      </c>
      <c r="D17" s="186"/>
      <c r="E17" s="186"/>
      <c r="F17" s="186"/>
      <c r="G17" s="186"/>
      <c r="H17" s="186"/>
      <c r="I17" s="186"/>
    </row>
    <row r="18" spans="2:9" ht="18" customHeight="1">
      <c r="B18" t="s">
        <v>310</v>
      </c>
      <c r="C18" s="186" t="s">
        <v>309</v>
      </c>
      <c r="D18" s="186"/>
      <c r="E18" s="186"/>
      <c r="F18" s="186"/>
      <c r="G18" s="186"/>
      <c r="H18" s="186"/>
      <c r="I18" s="186"/>
    </row>
    <row r="19" spans="2:9" ht="12.5">
      <c r="B19"/>
    </row>
    <row r="20" spans="2:9" ht="12.5">
      <c r="B20" t="s">
        <v>12</v>
      </c>
      <c r="C20" s="46">
        <f xml:space="preserve"> Checks!$F$9</f>
        <v>0</v>
      </c>
    </row>
    <row r="21" spans="2:9" ht="12.5">
      <c r="B21" t="s">
        <v>13</v>
      </c>
      <c r="C21" s="46">
        <f xml:space="preserve"> InpC!$J$10</f>
        <v>0</v>
      </c>
    </row>
    <row r="22" spans="2:9" ht="12.5">
      <c r="B22"/>
    </row>
    <row r="23" spans="2:9" ht="12.5"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hyperlink ref="C13" r:id="rId2"/>
    <hyperlink ref="C10" r:id="rId3"/>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heetViews>
  <sheetFormatPr defaultColWidth="9.1796875" defaultRowHeight="12.5"/>
  <cols>
    <col min="1" max="1" width="9.54296875" bestFit="1" customWidth="1"/>
    <col min="2" max="2" width="15" customWidth="1"/>
    <col min="3" max="3" width="30.54296875" customWidth="1"/>
    <col min="4" max="4" width="4.81640625" customWidth="1"/>
    <col min="5" max="5" width="18.453125" customWidth="1"/>
    <col min="6" max="11" width="9.26953125" style="8" customWidth="1"/>
  </cols>
  <sheetData>
    <row r="1" spans="1:11">
      <c r="C1" t="s">
        <v>319</v>
      </c>
    </row>
    <row r="2" spans="1:11">
      <c r="A2" t="s">
        <v>133</v>
      </c>
      <c r="B2" t="s">
        <v>134</v>
      </c>
      <c r="C2" t="s">
        <v>135</v>
      </c>
      <c r="D2" t="s">
        <v>136</v>
      </c>
      <c r="E2" t="s">
        <v>137</v>
      </c>
      <c r="F2" s="8" t="s">
        <v>138</v>
      </c>
      <c r="G2" s="8" t="s">
        <v>139</v>
      </c>
      <c r="H2" s="8" t="s">
        <v>140</v>
      </c>
      <c r="I2" s="8" t="s">
        <v>141</v>
      </c>
      <c r="J2" s="8" t="s">
        <v>142</v>
      </c>
      <c r="K2" s="8" t="s">
        <v>143</v>
      </c>
    </row>
    <row r="4" spans="1:11">
      <c r="B4" t="s">
        <v>265</v>
      </c>
      <c r="C4" t="s">
        <v>264</v>
      </c>
      <c r="D4" t="s">
        <v>144</v>
      </c>
      <c r="E4" t="s">
        <v>276</v>
      </c>
      <c r="F4" s="192">
        <f xml:space="preserve"> Adjustments!J11</f>
        <v>1.2999999999999999E-2</v>
      </c>
      <c r="G4" s="192">
        <f xml:space="preserve"> Adjustments!K11</f>
        <v>1.2999999999999999E-2</v>
      </c>
      <c r="H4" s="192">
        <f xml:space="preserve"> Adjustments!L11</f>
        <v>1.2999999999999999E-2</v>
      </c>
      <c r="I4" s="192">
        <f xml:space="preserve"> Adjustments!M11</f>
        <v>1.2999999999999999E-2</v>
      </c>
      <c r="J4" s="192">
        <f xml:space="preserve"> Adjustments!N11</f>
        <v>1.2999999999999999E-2</v>
      </c>
      <c r="K4" s="192">
        <f xml:space="preserve"> Adjustments!O11</f>
        <v>1.2999999999999999E-2</v>
      </c>
    </row>
    <row r="5" spans="1:11">
      <c r="B5" t="s">
        <v>266</v>
      </c>
      <c r="C5" t="s">
        <v>158</v>
      </c>
      <c r="D5" t="s">
        <v>144</v>
      </c>
      <c r="E5" t="s">
        <v>276</v>
      </c>
      <c r="F5" s="192">
        <f xml:space="preserve"> Adjustments!J15</f>
        <v>-16.731000000000002</v>
      </c>
      <c r="G5" s="192">
        <f xml:space="preserve"> Adjustments!K15</f>
        <v>-17.065999999999999</v>
      </c>
      <c r="H5" s="192">
        <f xml:space="preserve"> Adjustments!L15</f>
        <v>-17.405999999999999</v>
      </c>
      <c r="I5" s="192">
        <f xml:space="preserve"> Adjustments!M15</f>
        <v>-17.754999999999999</v>
      </c>
      <c r="J5" s="192">
        <f xml:space="preserve"> Adjustments!N15</f>
        <v>-18.111000000000001</v>
      </c>
      <c r="K5" s="192">
        <f xml:space="preserve"> Adjustments!O15</f>
        <v>-18.472000000000001</v>
      </c>
    </row>
    <row r="6" spans="1:11">
      <c r="B6" t="s">
        <v>316</v>
      </c>
      <c r="C6" t="s">
        <v>318</v>
      </c>
      <c r="D6" t="s">
        <v>144</v>
      </c>
      <c r="E6" t="s">
        <v>276</v>
      </c>
      <c r="F6" s="192">
        <f xml:space="preserve"> Adjustments!J19</f>
        <v>-591.30999999999995</v>
      </c>
      <c r="G6" s="192">
        <f xml:space="preserve"> Adjustments!K19</f>
        <v>-638.39799999999991</v>
      </c>
      <c r="H6" s="192">
        <f xml:space="preserve"> Adjustments!L19</f>
        <v>-694.62200000000007</v>
      </c>
      <c r="I6" s="192">
        <f xml:space="preserve"> Adjustments!M19</f>
        <v>-751.22800000000007</v>
      </c>
      <c r="J6" s="192">
        <f xml:space="preserve"> Adjustments!N19</f>
        <v>-811.50600000000009</v>
      </c>
      <c r="K6" s="192">
        <f xml:space="preserve"> Adjustments!O19</f>
        <v>-873.471</v>
      </c>
    </row>
    <row r="7" spans="1:11">
      <c r="B7" t="s">
        <v>311</v>
      </c>
      <c r="C7" t="s">
        <v>312</v>
      </c>
      <c r="D7" t="s">
        <v>315</v>
      </c>
      <c r="E7" t="s">
        <v>276</v>
      </c>
      <c r="F7" s="187" t="str">
        <f ca="1">CONCATENATE("[…]", TEXT(NOW(),"dd/mm/yyy hh:mm:ss"))</f>
        <v>[…]12/12/2019 13:13:13</v>
      </c>
      <c r="G7" s="187" t="str">
        <f t="shared" ref="G7:K8" ca="1" si="0">CONCATENATE("[…]", TEXT(NOW(),"dd/mm/yyy hh:mm:ss"))</f>
        <v>[…]12/12/2019 13:13:13</v>
      </c>
      <c r="H7" s="187" t="str">
        <f t="shared" ca="1" si="0"/>
        <v>[…]12/12/2019 13:13:13</v>
      </c>
      <c r="I7" s="187" t="str">
        <f t="shared" ca="1" si="0"/>
        <v>[…]12/12/2019 13:13:13</v>
      </c>
      <c r="J7" s="187" t="str">
        <f t="shared" ca="1" si="0"/>
        <v>[…]12/12/2019 13:13:13</v>
      </c>
      <c r="K7" s="187" t="str">
        <f t="shared" ca="1" si="0"/>
        <v>[…]12/12/2019 13:13:13</v>
      </c>
    </row>
    <row r="8" spans="1:11">
      <c r="B8" t="s">
        <v>314</v>
      </c>
      <c r="C8" t="s">
        <v>313</v>
      </c>
      <c r="D8" t="s">
        <v>315</v>
      </c>
      <c r="E8" t="s">
        <v>276</v>
      </c>
      <c r="F8" s="188" t="str">
        <f ca="1">CONCATENATE("[…]", TEXT(NOW(),"dd/mm/yyy hh:mm:ss"))</f>
        <v>[…]12/12/2019 13:13:13</v>
      </c>
      <c r="G8" s="188" t="str">
        <f t="shared" ca="1" si="0"/>
        <v>[…]12/12/2019 13:13:13</v>
      </c>
      <c r="H8" s="188" t="str">
        <f t="shared" ca="1" si="0"/>
        <v>[…]12/12/2019 13:13:13</v>
      </c>
      <c r="I8" s="188" t="str">
        <f t="shared" ca="1" si="0"/>
        <v>[…]12/12/2019 13:13:13</v>
      </c>
      <c r="J8" s="188" t="str">
        <f t="shared" ca="1" si="0"/>
        <v>[…]12/12/2019 13:13:13</v>
      </c>
      <c r="K8" s="188" t="str">
        <f t="shared" ca="1" si="0"/>
        <v>[…]12/12/2019 13:13:13</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40.54296875" style="8"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6384" width="0" style="8" hidden="1"/>
  </cols>
  <sheetData>
    <row r="1" spans="1:16384" s="125" customFormat="1" ht="25">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c r="T4" s="33"/>
      <c r="U4" s="33"/>
      <c r="V4" s="33"/>
      <c r="W4" s="33"/>
      <c r="X4" s="33"/>
      <c r="Y4" s="33"/>
      <c r="Z4" s="33"/>
      <c r="AA4" s="33"/>
    </row>
    <row r="5" spans="1:16384" s="39" customFormat="1">
      <c r="B5" s="72"/>
      <c r="C5" s="115"/>
      <c r="D5" s="69"/>
      <c r="E5" s="33"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267</v>
      </c>
    </row>
    <row r="9" spans="1:16384">
      <c r="E9" s="8" t="s">
        <v>268</v>
      </c>
      <c r="F9" s="46">
        <f>SUM(F11:F16)</f>
        <v>0</v>
      </c>
      <c r="G9" s="8" t="s">
        <v>269</v>
      </c>
    </row>
    <row r="11" spans="1:16384" s="16" customFormat="1">
      <c r="A11" s="20"/>
      <c r="B11" s="19"/>
      <c r="C11" s="19"/>
      <c r="D11" s="18"/>
      <c r="E11" s="16" t="s">
        <v>270</v>
      </c>
      <c r="F11" s="16" t="s">
        <v>271</v>
      </c>
    </row>
    <row r="13" spans="1:16384">
      <c r="E13" s="50" t="str">
        <f xml:space="preserve"> Time!E$77</f>
        <v>Modelling Period Check</v>
      </c>
      <c r="F13" s="185">
        <f xml:space="preserve"> Time!F$77</f>
        <v>0</v>
      </c>
      <c r="G13" s="50" t="str">
        <f xml:space="preserve"> Time!G$77</f>
        <v>check</v>
      </c>
    </row>
    <row r="14" spans="1:16384">
      <c r="E14" s="50" t="str">
        <f xml:space="preserve"> 'Balance sheet check'!E54</f>
        <v>Balance sheet check</v>
      </c>
      <c r="F14" s="185">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270</v>
      </c>
      <c r="F16" s="16" t="s">
        <v>272</v>
      </c>
    </row>
    <row r="20" spans="1:1" s="2" customFormat="1">
      <c r="A20" s="12" t="s">
        <v>121</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2.5" zeroHeight="1"/>
  <cols>
    <col min="1" max="4" width="2.54296875" customWidth="1"/>
    <col min="5" max="5" width="9.1796875" customWidth="1"/>
    <col min="6" max="6" width="34.453125" customWidth="1"/>
    <col min="7" max="8" width="9.1796875" customWidth="1"/>
    <col min="9" max="9" width="94.1796875" customWidth="1"/>
    <col min="10" max="16383" width="9.1796875" hidden="1"/>
    <col min="16384" max="16384" width="12.453125" hidden="1" customWidth="1"/>
  </cols>
  <sheetData>
    <row r="1" spans="1:16384" s="126" customFormat="1" ht="25">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ht="13">
      <c r="A4" s="140" t="s">
        <v>14</v>
      </c>
      <c r="B4" s="140"/>
      <c r="C4" s="141"/>
      <c r="D4" s="142"/>
      <c r="E4" s="140"/>
      <c r="F4" s="140"/>
      <c r="G4" s="140"/>
      <c r="H4" s="140"/>
      <c r="I4" s="140"/>
    </row>
    <row r="5" spans="1:16384" ht="13">
      <c r="A5" s="6"/>
      <c r="B5" s="6"/>
      <c r="C5" s="10"/>
      <c r="D5" s="7"/>
      <c r="E5" s="8"/>
      <c r="F5" s="8"/>
      <c r="G5" s="8"/>
      <c r="H5" s="8"/>
      <c r="I5" s="8"/>
    </row>
    <row r="6" spans="1:16384" ht="13">
      <c r="A6" s="6"/>
      <c r="B6" s="6"/>
      <c r="C6" s="10"/>
      <c r="D6" s="7"/>
      <c r="E6" s="143" t="s">
        <v>15</v>
      </c>
      <c r="F6" s="8"/>
      <c r="G6" s="8" t="s">
        <v>16</v>
      </c>
      <c r="H6" s="8"/>
      <c r="I6" s="8"/>
    </row>
    <row r="7" spans="1:16384" ht="13">
      <c r="A7" s="6"/>
      <c r="B7" s="6"/>
      <c r="C7" s="10"/>
      <c r="D7" s="7"/>
      <c r="E7" s="144"/>
      <c r="F7" s="8"/>
      <c r="G7" s="8"/>
      <c r="H7" s="8"/>
      <c r="I7" s="8"/>
    </row>
    <row r="8" spans="1:16384" ht="13">
      <c r="A8" s="6"/>
      <c r="B8" s="6"/>
      <c r="C8" s="10"/>
      <c r="D8" s="7"/>
      <c r="E8" s="145" t="s">
        <v>17</v>
      </c>
      <c r="F8" s="8"/>
      <c r="G8" s="8" t="s">
        <v>18</v>
      </c>
      <c r="H8" s="8"/>
      <c r="I8" s="8"/>
    </row>
    <row r="9" spans="1:16384" ht="13">
      <c r="A9" s="6"/>
      <c r="B9" s="6"/>
      <c r="C9" s="10"/>
      <c r="D9" s="7"/>
      <c r="E9" s="144"/>
      <c r="F9" s="8"/>
      <c r="G9" s="8"/>
      <c r="H9" s="8"/>
      <c r="I9" s="8"/>
    </row>
    <row r="10" spans="1:16384" ht="13">
      <c r="A10" s="6"/>
      <c r="B10" s="6"/>
      <c r="C10" s="10"/>
      <c r="D10" s="7"/>
      <c r="E10" s="146" t="s">
        <v>19</v>
      </c>
      <c r="F10" s="8"/>
      <c r="G10" s="8" t="s">
        <v>20</v>
      </c>
      <c r="H10" s="8"/>
      <c r="I10" s="8"/>
    </row>
    <row r="11" spans="1:16384" ht="13">
      <c r="A11" s="6"/>
      <c r="B11" s="6"/>
      <c r="C11" s="10"/>
      <c r="D11" s="7"/>
      <c r="E11" s="144"/>
      <c r="F11" s="8"/>
      <c r="G11" s="8"/>
      <c r="H11" s="8"/>
      <c r="I11" s="8"/>
    </row>
    <row r="12" spans="1:16384" ht="13">
      <c r="A12" s="6"/>
      <c r="B12" s="6"/>
      <c r="C12" s="10"/>
      <c r="D12" s="7"/>
      <c r="E12" s="147" t="s">
        <v>21</v>
      </c>
      <c r="F12" s="8"/>
      <c r="G12" s="8" t="s">
        <v>22</v>
      </c>
      <c r="H12" s="8"/>
      <c r="I12" s="8"/>
    </row>
    <row r="13" spans="1:16384" ht="13">
      <c r="A13" s="6"/>
      <c r="B13" s="6"/>
      <c r="C13" s="10"/>
      <c r="D13" s="7"/>
      <c r="E13" s="144"/>
      <c r="F13" s="8"/>
      <c r="G13" s="8"/>
      <c r="H13" s="8"/>
      <c r="I13" s="8"/>
    </row>
    <row r="14" spans="1:16384" ht="13">
      <c r="A14" s="6"/>
      <c r="B14" s="6"/>
      <c r="C14" s="10"/>
      <c r="D14" s="7"/>
      <c r="E14" s="148" t="s">
        <v>23</v>
      </c>
      <c r="F14" s="8"/>
      <c r="G14" s="8" t="s">
        <v>24</v>
      </c>
      <c r="H14" s="8"/>
      <c r="I14" s="8"/>
    </row>
    <row r="15" spans="1:16384" ht="13">
      <c r="A15" s="6"/>
      <c r="B15" s="6"/>
      <c r="C15" s="10"/>
      <c r="D15" s="7"/>
      <c r="E15" s="8"/>
      <c r="F15" s="8"/>
      <c r="G15" s="8"/>
      <c r="H15" s="8"/>
      <c r="I15" s="8"/>
    </row>
    <row r="16" spans="1:16384" ht="13">
      <c r="A16" s="6"/>
      <c r="B16" s="6"/>
      <c r="C16" s="10"/>
      <c r="D16" s="7"/>
      <c r="E16" s="8"/>
      <c r="F16" s="8"/>
      <c r="G16" s="8"/>
      <c r="H16" s="8"/>
      <c r="I16" s="8"/>
    </row>
    <row r="17" spans="1:9" ht="13">
      <c r="A17" s="140" t="s">
        <v>25</v>
      </c>
      <c r="B17" s="140"/>
      <c r="C17" s="141"/>
      <c r="D17" s="142"/>
      <c r="E17" s="140"/>
      <c r="F17" s="140"/>
      <c r="G17" s="140"/>
      <c r="H17" s="140"/>
      <c r="I17" s="140"/>
    </row>
    <row r="18" spans="1:9" ht="13">
      <c r="A18" s="6"/>
      <c r="B18" s="6"/>
      <c r="C18" s="10"/>
      <c r="D18" s="7"/>
      <c r="E18" s="8"/>
      <c r="F18" s="8"/>
      <c r="G18" s="8"/>
      <c r="H18" s="8"/>
      <c r="I18" s="8"/>
    </row>
    <row r="19" spans="1:9" ht="13">
      <c r="A19" s="6"/>
      <c r="B19" s="6" t="s">
        <v>26</v>
      </c>
      <c r="C19" s="10"/>
      <c r="D19" s="7"/>
      <c r="E19" s="8"/>
      <c r="F19" s="8"/>
      <c r="G19" s="8"/>
      <c r="H19" s="8"/>
      <c r="I19" s="8"/>
    </row>
    <row r="20" spans="1:9" ht="13">
      <c r="A20" s="6"/>
      <c r="B20" s="6"/>
      <c r="C20" s="10"/>
      <c r="D20" s="7"/>
      <c r="E20" s="57" t="s">
        <v>27</v>
      </c>
      <c r="F20" s="8"/>
      <c r="G20" s="8" t="s">
        <v>28</v>
      </c>
      <c r="H20" s="8"/>
      <c r="I20" s="8"/>
    </row>
    <row r="21" spans="1:9" ht="13">
      <c r="A21" s="6"/>
      <c r="B21" s="6"/>
      <c r="C21" s="10"/>
      <c r="D21" s="7"/>
      <c r="E21" s="8"/>
      <c r="F21" s="8"/>
      <c r="G21" s="8"/>
      <c r="H21" s="8"/>
      <c r="I21" s="8"/>
    </row>
    <row r="22" spans="1:9" ht="13">
      <c r="A22" s="6"/>
      <c r="B22" s="6"/>
      <c r="C22" s="10"/>
      <c r="D22" s="7"/>
      <c r="E22" s="3" t="s">
        <v>29</v>
      </c>
      <c r="F22" s="8"/>
      <c r="G22" s="8" t="s">
        <v>30</v>
      </c>
      <c r="H22" s="8"/>
      <c r="I22" s="8"/>
    </row>
    <row r="23" spans="1:9" ht="13">
      <c r="A23" s="6"/>
      <c r="B23" s="6"/>
      <c r="C23" s="10"/>
      <c r="D23" s="7"/>
      <c r="E23" s="8"/>
      <c r="F23" s="8"/>
      <c r="G23" s="8"/>
      <c r="H23" s="8"/>
      <c r="I23" s="8"/>
    </row>
    <row r="24" spans="1:9" ht="13">
      <c r="A24" s="6"/>
      <c r="B24" s="6"/>
      <c r="C24" s="10"/>
      <c r="D24" s="7"/>
      <c r="E24" s="8" t="s">
        <v>31</v>
      </c>
      <c r="F24" s="8"/>
      <c r="G24" s="8" t="s">
        <v>32</v>
      </c>
      <c r="H24" s="8"/>
      <c r="I24" s="8"/>
    </row>
    <row r="25" spans="1:9" ht="13">
      <c r="A25" s="6"/>
      <c r="B25" s="6"/>
      <c r="C25" s="10"/>
      <c r="D25" s="7"/>
      <c r="E25" s="8"/>
      <c r="F25" s="8"/>
      <c r="G25" s="8"/>
      <c r="H25" s="8"/>
      <c r="I25" s="8"/>
    </row>
    <row r="26" spans="1:9" ht="13">
      <c r="A26" s="6"/>
      <c r="B26" s="6" t="s">
        <v>33</v>
      </c>
      <c r="C26" s="10"/>
      <c r="D26" s="7"/>
      <c r="E26" s="8"/>
      <c r="F26" s="8"/>
      <c r="G26" s="8"/>
      <c r="H26" s="8"/>
      <c r="I26" s="8"/>
    </row>
    <row r="27" spans="1:9" ht="13">
      <c r="A27" s="6"/>
      <c r="B27" s="6"/>
      <c r="C27" s="10"/>
      <c r="D27" s="7"/>
      <c r="E27" s="149" t="s">
        <v>34</v>
      </c>
      <c r="F27" s="8"/>
      <c r="G27" s="8" t="s">
        <v>35</v>
      </c>
      <c r="H27" s="8"/>
      <c r="I27" s="8"/>
    </row>
    <row r="28" spans="1:9" ht="13">
      <c r="A28" s="6"/>
      <c r="B28" s="6"/>
      <c r="C28" s="10"/>
      <c r="D28" s="7"/>
      <c r="E28" s="8"/>
      <c r="F28" s="8"/>
      <c r="G28" s="8"/>
      <c r="H28" s="8"/>
      <c r="I28" s="8"/>
    </row>
    <row r="29" spans="1:9" ht="13">
      <c r="A29" s="6"/>
      <c r="B29" s="6"/>
      <c r="C29" s="10"/>
      <c r="D29" s="7"/>
      <c r="E29" s="150" t="s">
        <v>36</v>
      </c>
      <c r="F29" s="8"/>
      <c r="G29" s="8" t="s">
        <v>37</v>
      </c>
      <c r="H29" s="8"/>
      <c r="I29" s="8"/>
    </row>
    <row r="30" spans="1:9" ht="13">
      <c r="A30" s="6"/>
      <c r="B30" s="6"/>
      <c r="C30" s="10"/>
      <c r="D30" s="7"/>
      <c r="E30" s="8"/>
      <c r="F30" s="8"/>
      <c r="G30" s="8"/>
      <c r="H30" s="8"/>
      <c r="I30" s="8"/>
    </row>
    <row r="31" spans="1:9" ht="13">
      <c r="A31" s="6"/>
      <c r="B31" s="6"/>
      <c r="C31" s="10"/>
      <c r="D31" s="7"/>
      <c r="E31" s="151" t="s">
        <v>38</v>
      </c>
      <c r="F31" s="8"/>
      <c r="G31" s="8" t="s">
        <v>39</v>
      </c>
      <c r="H31" s="8"/>
      <c r="I31" s="8"/>
    </row>
    <row r="32" spans="1:9" ht="13">
      <c r="A32" s="6"/>
      <c r="B32" s="6"/>
      <c r="C32" s="10"/>
      <c r="D32" s="7"/>
      <c r="E32" s="8"/>
      <c r="F32" s="8"/>
      <c r="G32" s="8"/>
      <c r="H32" s="8"/>
      <c r="I32" s="8"/>
    </row>
    <row r="33" spans="1:9" ht="13">
      <c r="A33" s="6"/>
      <c r="B33" s="6"/>
      <c r="C33" s="10"/>
      <c r="D33" s="7"/>
      <c r="E33" s="150" t="s">
        <v>40</v>
      </c>
      <c r="F33" s="8"/>
      <c r="G33" s="8" t="s">
        <v>41</v>
      </c>
      <c r="H33" s="8"/>
      <c r="I33" s="8"/>
    </row>
    <row r="34" spans="1:9" ht="13">
      <c r="A34" s="6"/>
      <c r="B34" s="6"/>
      <c r="C34" s="10"/>
      <c r="D34" s="7"/>
      <c r="E34" s="8"/>
      <c r="F34" s="8"/>
      <c r="G34" s="8"/>
      <c r="H34" s="8"/>
      <c r="I34" s="8"/>
    </row>
    <row r="35" spans="1:9" ht="13">
      <c r="A35" s="6"/>
      <c r="B35" s="6" t="s">
        <v>42</v>
      </c>
      <c r="C35" s="10"/>
      <c r="D35" s="7"/>
      <c r="E35" s="8"/>
      <c r="F35" s="8"/>
      <c r="G35" s="8"/>
      <c r="H35" s="8"/>
      <c r="I35" s="8"/>
    </row>
    <row r="36" spans="1:9" ht="13">
      <c r="A36" s="6"/>
      <c r="B36" s="6"/>
      <c r="C36" s="10"/>
      <c r="D36" s="7"/>
      <c r="E36" s="152" t="s">
        <v>43</v>
      </c>
      <c r="F36" s="8"/>
      <c r="G36" s="8" t="s">
        <v>44</v>
      </c>
      <c r="H36" s="8"/>
      <c r="I36" s="8"/>
    </row>
    <row r="37" spans="1:9" ht="13">
      <c r="A37" s="6"/>
      <c r="B37" s="6"/>
      <c r="C37" s="10"/>
      <c r="D37" s="7"/>
      <c r="E37" s="8"/>
      <c r="F37" s="8"/>
      <c r="G37" s="8"/>
      <c r="H37" s="8"/>
      <c r="I37" s="8"/>
    </row>
    <row r="38" spans="1:9" ht="13">
      <c r="A38" s="6"/>
      <c r="B38" s="6"/>
      <c r="C38" s="10"/>
      <c r="D38" s="7"/>
      <c r="E38" s="4" t="s">
        <v>45</v>
      </c>
      <c r="F38" s="8"/>
      <c r="G38" s="8" t="s">
        <v>46</v>
      </c>
      <c r="H38" s="8"/>
      <c r="I38" s="8"/>
    </row>
    <row r="39" spans="1:9" ht="13">
      <c r="A39" s="6"/>
      <c r="B39" s="6"/>
      <c r="C39" s="10"/>
      <c r="D39" s="7"/>
      <c r="E39" s="8"/>
      <c r="F39" s="8"/>
      <c r="G39" s="8"/>
      <c r="H39" s="8"/>
      <c r="I39" s="8"/>
    </row>
    <row r="40" spans="1:9" ht="13">
      <c r="A40" s="6"/>
      <c r="B40" s="6"/>
      <c r="C40" s="10"/>
      <c r="D40" s="7"/>
      <c r="E40" s="153" t="s">
        <v>47</v>
      </c>
      <c r="F40" s="8"/>
      <c r="G40" s="8" t="s">
        <v>48</v>
      </c>
      <c r="H40" s="8"/>
      <c r="I40" s="8"/>
    </row>
    <row r="41" spans="1:9" ht="13">
      <c r="A41" s="6"/>
      <c r="B41" s="6"/>
      <c r="C41" s="10"/>
      <c r="D41" s="7"/>
      <c r="E41" s="8"/>
      <c r="F41" s="8"/>
      <c r="G41" s="8"/>
      <c r="H41" s="8"/>
      <c r="I41" s="8"/>
    </row>
    <row r="42" spans="1:9" ht="13">
      <c r="A42" s="6"/>
      <c r="B42" s="6"/>
      <c r="C42" s="10"/>
      <c r="D42" s="7"/>
      <c r="E42" s="9" t="s">
        <v>49</v>
      </c>
      <c r="F42" s="8"/>
      <c r="G42" s="8" t="s">
        <v>50</v>
      </c>
      <c r="H42" s="8"/>
      <c r="I42" s="8"/>
    </row>
    <row r="43" spans="1:9" ht="13">
      <c r="A43" s="6"/>
      <c r="B43" s="6"/>
      <c r="C43" s="10"/>
      <c r="D43" s="7"/>
      <c r="E43" s="8"/>
      <c r="F43" s="8"/>
      <c r="G43" s="8"/>
      <c r="H43" s="8"/>
      <c r="I43" s="8"/>
    </row>
    <row r="44" spans="1:9" ht="13">
      <c r="A44" s="6"/>
      <c r="B44" s="6"/>
      <c r="C44" s="10"/>
      <c r="D44" s="7"/>
      <c r="E44" s="154" t="s">
        <v>51</v>
      </c>
      <c r="F44" s="8"/>
      <c r="G44" s="8" t="s">
        <v>52</v>
      </c>
      <c r="H44" s="8"/>
      <c r="I44" s="8"/>
    </row>
    <row r="45" spans="1:9" ht="13">
      <c r="A45" s="6"/>
      <c r="B45" s="6"/>
      <c r="C45" s="10"/>
      <c r="D45" s="7"/>
      <c r="E45" s="8"/>
      <c r="F45" s="8"/>
      <c r="G45" s="8"/>
      <c r="H45" s="8"/>
      <c r="I45" s="8"/>
    </row>
    <row r="46" spans="1:9" ht="13">
      <c r="A46" s="6"/>
      <c r="B46" s="6" t="s">
        <v>53</v>
      </c>
      <c r="C46" s="10"/>
      <c r="D46" s="7"/>
      <c r="E46" s="8"/>
      <c r="F46" s="8"/>
      <c r="G46" s="8"/>
      <c r="H46" s="8"/>
      <c r="I46" s="8"/>
    </row>
    <row r="47" spans="1:9" ht="13">
      <c r="A47" s="6"/>
      <c r="B47" s="6"/>
      <c r="C47" s="10"/>
      <c r="D47" s="7"/>
      <c r="E47" s="155" t="s">
        <v>54</v>
      </c>
      <c r="F47" s="8"/>
      <c r="G47" s="8" t="s">
        <v>55</v>
      </c>
      <c r="H47" s="8"/>
      <c r="I47" s="8"/>
    </row>
    <row r="48" spans="1:9" ht="13">
      <c r="A48" s="6"/>
      <c r="B48" s="6"/>
      <c r="C48" s="10"/>
      <c r="D48" s="7"/>
      <c r="E48" s="8"/>
      <c r="F48" s="8"/>
      <c r="G48" s="8"/>
      <c r="H48" s="8"/>
      <c r="I48" s="8"/>
    </row>
    <row r="49" spans="1:9" ht="13">
      <c r="A49" s="6"/>
      <c r="B49" s="6"/>
      <c r="C49" s="10"/>
      <c r="D49" s="7"/>
      <c r="E49" s="156" t="s">
        <v>56</v>
      </c>
      <c r="F49" s="8"/>
      <c r="G49" s="8" t="s">
        <v>57</v>
      </c>
      <c r="H49" s="8"/>
      <c r="I49" s="8"/>
    </row>
    <row r="50" spans="1:9" ht="13">
      <c r="A50" s="6"/>
      <c r="B50" s="6"/>
      <c r="C50" s="10"/>
      <c r="D50" s="7"/>
      <c r="E50" s="8"/>
      <c r="F50" s="8"/>
      <c r="G50" s="8"/>
      <c r="H50" s="8"/>
      <c r="I50" s="8"/>
    </row>
    <row r="51" spans="1:9" ht="13">
      <c r="A51" s="6"/>
      <c r="B51" s="6"/>
      <c r="C51" s="10"/>
      <c r="D51" s="7"/>
      <c r="E51" s="157" t="s">
        <v>58</v>
      </c>
      <c r="F51" s="8"/>
      <c r="G51" s="8" t="s">
        <v>59</v>
      </c>
      <c r="H51" s="8"/>
      <c r="I51" s="8"/>
    </row>
    <row r="52" spans="1:9" ht="13">
      <c r="A52" s="6"/>
      <c r="B52" s="6"/>
      <c r="C52" s="10"/>
      <c r="D52" s="7"/>
      <c r="E52" s="8"/>
      <c r="F52" s="8"/>
      <c r="G52" s="8"/>
      <c r="H52" s="8"/>
      <c r="I52" s="8"/>
    </row>
    <row r="53" spans="1:9" ht="13">
      <c r="A53" s="6"/>
      <c r="B53" s="6"/>
      <c r="C53" s="10"/>
      <c r="D53" s="8"/>
      <c r="E53" s="8"/>
      <c r="F53" s="8"/>
      <c r="G53" s="8"/>
      <c r="H53" s="8"/>
      <c r="I53" s="8"/>
    </row>
    <row r="54" spans="1:9" ht="13">
      <c r="A54" s="140" t="s">
        <v>60</v>
      </c>
      <c r="B54" s="140"/>
      <c r="C54" s="141"/>
      <c r="D54" s="142"/>
      <c r="E54" s="140"/>
      <c r="F54" s="140"/>
      <c r="G54" s="140"/>
      <c r="H54" s="140"/>
      <c r="I54" s="140"/>
    </row>
    <row r="55" spans="1:9" ht="13">
      <c r="A55" s="6"/>
      <c r="B55" s="6"/>
      <c r="C55" s="10"/>
      <c r="D55" s="7"/>
      <c r="E55" s="8"/>
      <c r="F55" s="8"/>
      <c r="G55" s="8"/>
      <c r="H55" s="8"/>
      <c r="I55" s="8"/>
    </row>
    <row r="56" spans="1:9" ht="13">
      <c r="A56" s="6"/>
      <c r="B56" s="114" t="s">
        <v>61</v>
      </c>
      <c r="C56" s="10"/>
      <c r="D56" s="7"/>
      <c r="E56" s="8"/>
      <c r="F56" s="8"/>
      <c r="G56" s="8"/>
      <c r="H56" s="8"/>
      <c r="I56" s="8"/>
    </row>
    <row r="57" spans="1:9" ht="13">
      <c r="A57" s="6"/>
      <c r="B57" s="6"/>
      <c r="C57" s="10"/>
      <c r="D57" s="7"/>
      <c r="E57" s="8" t="s">
        <v>62</v>
      </c>
      <c r="F57" s="8" t="s">
        <v>63</v>
      </c>
      <c r="G57" s="8"/>
      <c r="H57" s="8"/>
      <c r="I57" s="8"/>
    </row>
    <row r="58" spans="1:9" ht="13">
      <c r="A58" s="6"/>
      <c r="B58" s="6"/>
      <c r="C58" s="10"/>
      <c r="D58" s="7"/>
      <c r="E58" s="8" t="s">
        <v>64</v>
      </c>
      <c r="F58" s="8" t="s">
        <v>65</v>
      </c>
      <c r="G58" s="8"/>
      <c r="H58" s="8"/>
      <c r="I58" s="8"/>
    </row>
    <row r="59" spans="1:9" ht="13">
      <c r="A59" s="6"/>
      <c r="B59" s="6"/>
      <c r="C59" s="10"/>
      <c r="D59" s="7"/>
      <c r="E59" s="8" t="s">
        <v>66</v>
      </c>
      <c r="F59" s="8" t="s">
        <v>67</v>
      </c>
      <c r="G59" s="8"/>
      <c r="H59" s="8"/>
      <c r="I59" s="8"/>
    </row>
    <row r="60" spans="1:9" ht="13">
      <c r="A60" s="6"/>
      <c r="B60" s="6"/>
      <c r="C60" s="10"/>
      <c r="D60" s="7"/>
      <c r="E60" s="8" t="s">
        <v>68</v>
      </c>
      <c r="F60" s="8" t="s">
        <v>69</v>
      </c>
      <c r="G60" s="8"/>
      <c r="H60" s="8"/>
      <c r="I60" s="8"/>
    </row>
    <row r="61" spans="1:9" ht="13">
      <c r="A61" s="6"/>
      <c r="B61" s="6"/>
      <c r="C61" s="10"/>
      <c r="D61" s="7"/>
      <c r="E61" s="8" t="s">
        <v>70</v>
      </c>
      <c r="F61" s="8" t="s">
        <v>71</v>
      </c>
      <c r="G61" s="8"/>
      <c r="H61" s="8"/>
      <c r="I61" s="8"/>
    </row>
    <row r="62" spans="1:9" ht="13">
      <c r="A62" s="6"/>
      <c r="B62" s="6"/>
      <c r="C62" s="10"/>
      <c r="D62" s="7"/>
      <c r="E62" s="8"/>
      <c r="F62" s="8"/>
      <c r="G62" s="8"/>
      <c r="H62" s="8"/>
      <c r="I62" s="8"/>
    </row>
    <row r="63" spans="1:9" ht="13">
      <c r="A63" s="140" t="s">
        <v>72</v>
      </c>
      <c r="B63" s="140"/>
      <c r="C63" s="141"/>
      <c r="D63" s="142"/>
      <c r="E63" s="140"/>
      <c r="F63" s="140"/>
      <c r="G63" s="140"/>
      <c r="H63" s="140"/>
      <c r="I63" s="140"/>
    </row>
    <row r="64" spans="1:9" ht="13">
      <c r="A64" s="6"/>
      <c r="B64" s="6"/>
      <c r="C64" s="8"/>
      <c r="D64" s="158"/>
      <c r="E64" s="6"/>
      <c r="F64" s="6"/>
      <c r="G64" s="6"/>
      <c r="H64" s="6"/>
      <c r="I64" s="6"/>
    </row>
    <row r="65" spans="1:9" ht="13">
      <c r="A65" s="6"/>
      <c r="B65" s="6"/>
      <c r="C65" s="10"/>
      <c r="D65" s="114" t="s">
        <v>73</v>
      </c>
      <c r="E65" s="8"/>
      <c r="F65" s="8"/>
      <c r="G65" s="8"/>
      <c r="H65" s="8"/>
      <c r="I65" s="8"/>
    </row>
    <row r="66" spans="1:9" ht="13">
      <c r="A66" s="6"/>
      <c r="B66" s="6"/>
      <c r="C66" s="10"/>
      <c r="D66" s="7"/>
      <c r="E66" s="8" t="s">
        <v>74</v>
      </c>
      <c r="F66" s="8"/>
      <c r="G66" s="8"/>
      <c r="H66" s="8"/>
      <c r="I66" s="8"/>
    </row>
    <row r="67" spans="1:9" ht="13">
      <c r="A67" s="6"/>
      <c r="B67" s="6"/>
      <c r="C67" s="10"/>
      <c r="D67" s="7"/>
      <c r="E67" s="8" t="s">
        <v>75</v>
      </c>
      <c r="F67" s="8" t="s">
        <v>76</v>
      </c>
      <c r="G67" s="8"/>
      <c r="H67" s="8"/>
      <c r="I67" s="8"/>
    </row>
    <row r="68" spans="1:9" ht="13">
      <c r="A68" s="6"/>
      <c r="B68" s="6"/>
      <c r="C68" s="10"/>
      <c r="D68" s="7"/>
      <c r="E68" s="8" t="s">
        <v>77</v>
      </c>
      <c r="F68" s="8" t="s">
        <v>78</v>
      </c>
      <c r="G68" s="8"/>
      <c r="H68" s="8"/>
      <c r="I68" s="8"/>
    </row>
    <row r="69" spans="1:9" ht="13">
      <c r="A69" s="6"/>
      <c r="B69" s="6"/>
      <c r="C69" s="10"/>
      <c r="D69" s="7"/>
      <c r="E69" s="8" t="s">
        <v>79</v>
      </c>
      <c r="F69" s="8" t="s">
        <v>80</v>
      </c>
      <c r="G69" s="8"/>
      <c r="H69" s="8"/>
      <c r="I69" s="8"/>
    </row>
    <row r="70" spans="1:9" ht="13">
      <c r="A70" s="6"/>
      <c r="B70" s="6"/>
      <c r="C70" s="10"/>
      <c r="D70" s="7"/>
      <c r="E70" s="8"/>
      <c r="F70" s="8"/>
      <c r="G70" s="8"/>
      <c r="H70" s="8"/>
      <c r="I70" s="8"/>
    </row>
    <row r="71" spans="1:9" ht="13">
      <c r="A71" s="140" t="s">
        <v>81</v>
      </c>
      <c r="B71" s="140"/>
      <c r="C71" s="141"/>
      <c r="D71" s="142"/>
      <c r="E71" s="140"/>
      <c r="F71" s="140"/>
      <c r="G71" s="140"/>
      <c r="H71" s="140"/>
      <c r="I71" s="140"/>
    </row>
    <row r="72" spans="1:9" ht="13">
      <c r="A72" s="6"/>
      <c r="B72" s="6"/>
      <c r="C72" s="10"/>
      <c r="D72" s="7"/>
      <c r="E72" s="8"/>
      <c r="F72" s="8"/>
      <c r="G72" s="8"/>
      <c r="H72" s="8"/>
      <c r="I72" s="8"/>
    </row>
    <row r="73" spans="1:9" ht="13">
      <c r="A73" s="6"/>
      <c r="B73" s="6"/>
      <c r="C73" s="10"/>
      <c r="D73" s="114" t="s">
        <v>82</v>
      </c>
      <c r="E73" s="8"/>
      <c r="F73" s="8"/>
      <c r="G73" s="8"/>
      <c r="H73" s="8"/>
      <c r="I73" s="8"/>
    </row>
    <row r="74" spans="1:9" ht="13">
      <c r="A74" s="6"/>
      <c r="B74" s="6"/>
      <c r="C74" s="10"/>
      <c r="D74" s="7"/>
      <c r="E74" s="8" t="s">
        <v>83</v>
      </c>
      <c r="F74" s="8"/>
      <c r="G74" s="8" t="s">
        <v>84</v>
      </c>
      <c r="H74" s="8"/>
      <c r="I74" s="8"/>
    </row>
    <row r="75" spans="1:9" ht="13">
      <c r="A75" s="6"/>
      <c r="B75" s="6"/>
      <c r="C75" s="10"/>
      <c r="D75" s="7"/>
      <c r="E75" s="144" t="s">
        <v>85</v>
      </c>
      <c r="F75" s="144"/>
      <c r="G75" s="144" t="s">
        <v>86</v>
      </c>
      <c r="H75" s="8"/>
      <c r="I75" s="8"/>
    </row>
    <row r="76" spans="1:9" ht="13">
      <c r="A76" s="6"/>
      <c r="B76" s="6"/>
      <c r="C76" s="10"/>
      <c r="D76" s="7"/>
      <c r="E76" s="144" t="s">
        <v>87</v>
      </c>
      <c r="F76" s="144"/>
      <c r="G76" s="144" t="s">
        <v>88</v>
      </c>
      <c r="H76" s="8"/>
      <c r="I76" s="8"/>
    </row>
    <row r="77" spans="1:9" ht="13">
      <c r="A77" s="6"/>
      <c r="B77" s="6"/>
      <c r="C77" s="10"/>
      <c r="D77" s="7"/>
      <c r="E77" s="144" t="s">
        <v>89</v>
      </c>
      <c r="F77" s="144"/>
      <c r="G77" s="144" t="s">
        <v>90</v>
      </c>
      <c r="H77" s="8"/>
      <c r="I77" s="8"/>
    </row>
    <row r="78" spans="1:9" ht="13">
      <c r="A78" s="6"/>
      <c r="B78" s="6"/>
      <c r="C78" s="10"/>
      <c r="D78" s="7"/>
      <c r="E78" s="8" t="s">
        <v>91</v>
      </c>
      <c r="F78" s="8"/>
      <c r="G78" s="8" t="s">
        <v>92</v>
      </c>
      <c r="H78" s="8"/>
      <c r="I78" s="8"/>
    </row>
    <row r="79" spans="1:9" ht="13">
      <c r="A79" s="6"/>
      <c r="B79" s="6"/>
      <c r="C79" s="10"/>
      <c r="D79" s="7"/>
      <c r="E79" s="144" t="s">
        <v>93</v>
      </c>
      <c r="F79" s="144"/>
      <c r="G79" s="144" t="s">
        <v>94</v>
      </c>
      <c r="H79" s="8"/>
      <c r="I79" s="8"/>
    </row>
    <row r="80" spans="1:9" ht="13">
      <c r="A80" s="6"/>
      <c r="B80" s="6"/>
      <c r="C80" s="10"/>
      <c r="D80" s="7"/>
      <c r="E80" s="144" t="s">
        <v>95</v>
      </c>
      <c r="F80" s="144"/>
      <c r="G80" s="144" t="s">
        <v>96</v>
      </c>
      <c r="H80" s="8"/>
      <c r="I80" s="8"/>
    </row>
    <row r="81" spans="1:9" ht="13">
      <c r="A81" s="6"/>
      <c r="B81" s="6"/>
      <c r="C81" s="10"/>
      <c r="D81" s="7"/>
      <c r="E81" s="8" t="s">
        <v>97</v>
      </c>
      <c r="F81" s="8"/>
      <c r="G81" s="8" t="s">
        <v>98</v>
      </c>
      <c r="H81" s="8"/>
      <c r="I81" s="8"/>
    </row>
    <row r="82" spans="1:9" s="180" customFormat="1" ht="13">
      <c r="A82" s="158"/>
      <c r="B82" s="144"/>
      <c r="C82" s="144"/>
      <c r="D82" s="144"/>
      <c r="E82" s="8" t="s">
        <v>99</v>
      </c>
      <c r="F82" s="8"/>
      <c r="G82" s="8" t="s">
        <v>100</v>
      </c>
      <c r="H82" s="144"/>
      <c r="I82" s="144"/>
    </row>
    <row r="83" spans="1:9" s="180" customFormat="1" ht="13">
      <c r="A83" s="158"/>
      <c r="B83" s="144"/>
      <c r="C83" s="144"/>
      <c r="D83" s="144"/>
      <c r="E83" s="8" t="s">
        <v>101</v>
      </c>
      <c r="F83" s="8"/>
      <c r="G83" s="8" t="s">
        <v>102</v>
      </c>
      <c r="H83" s="144"/>
      <c r="I83" s="144"/>
    </row>
    <row r="84" spans="1:9" s="180" customFormat="1" ht="13">
      <c r="A84" s="158"/>
      <c r="B84" s="144"/>
      <c r="C84" s="144"/>
      <c r="D84" s="144"/>
      <c r="E84" s="144" t="s">
        <v>103</v>
      </c>
      <c r="F84" s="144"/>
      <c r="G84" s="144" t="s">
        <v>104</v>
      </c>
      <c r="H84" s="144"/>
      <c r="I84" s="144"/>
    </row>
    <row r="85" spans="1:9" s="180" customFormat="1" ht="13">
      <c r="A85" s="158"/>
      <c r="B85" s="144"/>
      <c r="C85" s="144"/>
      <c r="D85" s="144"/>
      <c r="E85" s="144" t="s">
        <v>105</v>
      </c>
      <c r="F85" s="144"/>
      <c r="G85" s="144" t="s">
        <v>106</v>
      </c>
      <c r="H85" s="144"/>
      <c r="I85" s="144"/>
    </row>
    <row r="86" spans="1:9" s="180" customFormat="1" ht="13">
      <c r="A86" s="158"/>
      <c r="B86" s="144"/>
      <c r="C86" s="144"/>
      <c r="D86" s="144"/>
      <c r="E86" s="144" t="s">
        <v>107</v>
      </c>
      <c r="F86" s="144"/>
      <c r="G86" s="144" t="s">
        <v>108</v>
      </c>
      <c r="H86" s="144"/>
      <c r="I86" s="144"/>
    </row>
    <row r="87" spans="1:9" s="180" customFormat="1" ht="13">
      <c r="A87" s="158"/>
      <c r="B87" s="144"/>
      <c r="C87" s="144"/>
      <c r="D87" s="144"/>
      <c r="E87" s="8" t="s">
        <v>109</v>
      </c>
      <c r="F87" s="8"/>
      <c r="G87" s="8" t="s">
        <v>110</v>
      </c>
      <c r="H87" s="144"/>
      <c r="I87" s="144"/>
    </row>
    <row r="88" spans="1:9" s="180" customFormat="1" ht="13">
      <c r="A88" s="158"/>
      <c r="B88" s="144"/>
      <c r="C88" s="144"/>
      <c r="D88" s="144"/>
      <c r="E88" s="8" t="s">
        <v>111</v>
      </c>
      <c r="F88" s="8"/>
      <c r="G88" s="8" t="s">
        <v>112</v>
      </c>
      <c r="H88" s="144"/>
      <c r="I88" s="144"/>
    </row>
    <row r="89" spans="1:9" s="180" customFormat="1" ht="13">
      <c r="A89" s="158"/>
      <c r="B89" s="144"/>
      <c r="C89" s="144"/>
      <c r="D89" s="144"/>
      <c r="E89" s="8" t="s">
        <v>113</v>
      </c>
      <c r="F89" s="8"/>
      <c r="G89" s="8" t="s">
        <v>114</v>
      </c>
      <c r="H89" s="144"/>
      <c r="I89" s="144"/>
    </row>
    <row r="90" spans="1:9" s="180" customFormat="1" ht="13">
      <c r="A90" s="158"/>
      <c r="B90" s="144"/>
      <c r="C90" s="144"/>
      <c r="D90" s="144"/>
      <c r="E90" s="144" t="s">
        <v>115</v>
      </c>
      <c r="F90" s="144"/>
      <c r="G90" s="144" t="s">
        <v>116</v>
      </c>
      <c r="H90" s="144"/>
      <c r="I90" s="144"/>
    </row>
    <row r="91" spans="1:9" s="180" customFormat="1" ht="13">
      <c r="A91" s="158"/>
      <c r="B91" s="144"/>
      <c r="C91" s="144"/>
      <c r="D91" s="144"/>
      <c r="E91" s="144" t="s">
        <v>117</v>
      </c>
      <c r="F91" s="144"/>
      <c r="G91" s="144" t="s">
        <v>118</v>
      </c>
      <c r="H91" s="144"/>
      <c r="I91" s="144"/>
    </row>
    <row r="92" spans="1:9" ht="13">
      <c r="A92" s="6"/>
      <c r="B92" s="8"/>
      <c r="C92" s="8"/>
      <c r="D92" s="8"/>
      <c r="E92" s="11"/>
      <c r="F92" s="8"/>
      <c r="G92" s="8"/>
      <c r="H92" s="8"/>
      <c r="I92" s="8"/>
    </row>
    <row r="93" spans="1:9" ht="13">
      <c r="A93" s="140" t="s">
        <v>119</v>
      </c>
      <c r="B93" s="140"/>
      <c r="C93" s="141"/>
      <c r="D93" s="142"/>
      <c r="E93" s="140"/>
      <c r="F93" s="140"/>
      <c r="G93" s="140"/>
      <c r="H93" s="140"/>
      <c r="I93" s="140"/>
    </row>
    <row r="94" spans="1:9"/>
    <row r="95" spans="1:9" ht="13">
      <c r="D95" s="114" t="s">
        <v>120</v>
      </c>
    </row>
    <row r="96" spans="1:9"/>
    <row r="97" spans="1:1" s="2" customFormat="1" ht="13">
      <c r="A97" s="12" t="s">
        <v>121</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126" customFormat="1" ht="25">
      <c r="A1" s="121" t="str">
        <f ca="1" xml:space="preserve"> RIGHT(CELL("filename", $A$1), LEN(CELL("filename", $A$1)) - SEARCH("]", CELL("filename", $A$1)))</f>
        <v>ToC</v>
      </c>
      <c r="B1" s="125"/>
      <c r="C1" s="125"/>
      <c r="D1" s="125"/>
      <c r="E1" s="125"/>
      <c r="F1" s="125"/>
      <c r="G1" s="125"/>
      <c r="H1" s="125"/>
      <c r="I1" s="125"/>
    </row>
    <row r="2" spans="1:9"/>
    <row r="3" spans="1:9">
      <c r="B3" t="s">
        <v>122</v>
      </c>
      <c r="D3" t="s">
        <v>123</v>
      </c>
      <c r="F3" t="s">
        <v>124</v>
      </c>
    </row>
    <row r="4" spans="1:9"/>
    <row r="5" spans="1:9">
      <c r="B5" s="111" t="str">
        <f ca="1">'Front page'!$A$1</f>
        <v>Front page</v>
      </c>
      <c r="D5" s="111" t="str">
        <f ca="1">Time!A$1</f>
        <v>Time</v>
      </c>
      <c r="F5" s="112" t="str">
        <f ca="1">Checks!$A$1</f>
        <v>Checks</v>
      </c>
    </row>
    <row r="6" spans="1:9">
      <c r="B6" t="s">
        <v>125</v>
      </c>
      <c r="D6" t="s">
        <v>126</v>
      </c>
      <c r="F6" t="s">
        <v>67</v>
      </c>
    </row>
    <row r="7" spans="1:9">
      <c r="D7" s="57"/>
    </row>
    <row r="8" spans="1:9">
      <c r="B8" s="111" t="str">
        <f ca="1">'Model formatting'!$A$1</f>
        <v>Model formatting</v>
      </c>
      <c r="D8" s="111" t="str">
        <f ca="1">'Balance sheet check'!A$1</f>
        <v>Balance sheet check</v>
      </c>
    </row>
    <row r="9" spans="1:9" ht="24.75" customHeight="1">
      <c r="B9" t="s">
        <v>127</v>
      </c>
      <c r="D9" s="172" t="s">
        <v>128</v>
      </c>
    </row>
    <row r="10" spans="1:9"/>
    <row r="11" spans="1:9">
      <c r="B11" s="111" t="str">
        <f ca="1">$A$1</f>
        <v>ToC</v>
      </c>
      <c r="D11" s="111" t="str">
        <f ca="1">Adjustments!A$1</f>
        <v>Adjustments</v>
      </c>
    </row>
    <row r="12" spans="1:9" ht="25">
      <c r="B12" t="s">
        <v>129</v>
      </c>
      <c r="D12" s="172" t="s">
        <v>130</v>
      </c>
    </row>
    <row r="13" spans="1:9"/>
    <row r="14" spans="1:9">
      <c r="B14" s="110" t="str">
        <f ca="1">InpC!$A$1</f>
        <v>InpC</v>
      </c>
    </row>
    <row r="15" spans="1:9" ht="37.5">
      <c r="B15" s="172" t="s">
        <v>131</v>
      </c>
    </row>
    <row r="16" spans="1:9"/>
    <row r="17" spans="1:2">
      <c r="B17" s="110" t="str">
        <f ca="1">InpR!$A$1</f>
        <v>InpR</v>
      </c>
    </row>
    <row r="18" spans="1:2">
      <c r="B18" t="s">
        <v>132</v>
      </c>
    </row>
    <row r="19" spans="1:2"/>
    <row r="20" spans="1:2"/>
    <row r="21" spans="1:2"/>
    <row r="22" spans="1:2"/>
    <row r="23" spans="1:2"/>
    <row r="24" spans="1:2"/>
    <row r="25" spans="1:2" s="2" customFormat="1" ht="13">
      <c r="A25" s="12" t="s">
        <v>121</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heetViews>
  <sheetFormatPr defaultRowHeight="12.5"/>
  <cols>
    <col min="1" max="1" width="6" customWidth="1"/>
    <col min="2" max="2" width="8.7265625" customWidth="1"/>
    <col min="3" max="3" width="6.26953125" customWidth="1"/>
    <col min="4" max="4" width="4.81640625" customWidth="1"/>
    <col min="5" max="5" width="18.453125" customWidth="1"/>
    <col min="6" max="11" width="7.453125" customWidth="1"/>
  </cols>
  <sheetData>
    <row r="1" spans="1:11">
      <c r="C1" t="s">
        <v>275</v>
      </c>
    </row>
    <row r="2" spans="1:11">
      <c r="A2" t="s">
        <v>133</v>
      </c>
      <c r="B2" t="s">
        <v>134</v>
      </c>
      <c r="C2" t="s">
        <v>135</v>
      </c>
      <c r="D2" t="s">
        <v>136</v>
      </c>
      <c r="E2" t="s">
        <v>137</v>
      </c>
      <c r="F2" t="s">
        <v>138</v>
      </c>
      <c r="G2" t="s">
        <v>139</v>
      </c>
      <c r="H2" t="s">
        <v>140</v>
      </c>
      <c r="I2" t="s">
        <v>141</v>
      </c>
      <c r="J2" t="s">
        <v>142</v>
      </c>
      <c r="K2" t="s">
        <v>143</v>
      </c>
    </row>
    <row r="4" spans="1:11">
      <c r="F4" t="s">
        <v>276</v>
      </c>
      <c r="G4" t="s">
        <v>276</v>
      </c>
      <c r="H4" t="s">
        <v>276</v>
      </c>
      <c r="I4" t="s">
        <v>276</v>
      </c>
      <c r="J4" t="s">
        <v>276</v>
      </c>
      <c r="K4" t="s">
        <v>276</v>
      </c>
    </row>
    <row r="5" spans="1:11">
      <c r="F5" t="s">
        <v>320</v>
      </c>
      <c r="G5" t="s">
        <v>320</v>
      </c>
      <c r="H5" t="s">
        <v>320</v>
      </c>
      <c r="I5" t="s">
        <v>320</v>
      </c>
      <c r="J5" t="s">
        <v>320</v>
      </c>
      <c r="K5" t="s">
        <v>320</v>
      </c>
    </row>
    <row r="6" spans="1:11">
      <c r="F6" t="s">
        <v>277</v>
      </c>
      <c r="G6" t="s">
        <v>277</v>
      </c>
      <c r="H6" t="s">
        <v>277</v>
      </c>
      <c r="I6" t="s">
        <v>277</v>
      </c>
      <c r="J6" t="s">
        <v>277</v>
      </c>
      <c r="K6" t="s">
        <v>277</v>
      </c>
    </row>
    <row r="7" spans="1:11">
      <c r="A7" t="s">
        <v>321</v>
      </c>
      <c r="B7" t="s">
        <v>278</v>
      </c>
      <c r="C7" t="s">
        <v>205</v>
      </c>
      <c r="D7" t="s">
        <v>144</v>
      </c>
      <c r="E7" t="s">
        <v>276</v>
      </c>
      <c r="F7" s="191">
        <v>9763.3407742705695</v>
      </c>
      <c r="G7" s="191">
        <v>9989.5547742705694</v>
      </c>
      <c r="H7" s="191">
        <v>10411.691774270599</v>
      </c>
      <c r="I7" s="191">
        <v>10879.1417742706</v>
      </c>
      <c r="J7" s="191">
        <v>11460.439774270601</v>
      </c>
      <c r="K7" s="191">
        <v>11786.0337742706</v>
      </c>
    </row>
    <row r="8" spans="1:11">
      <c r="A8" t="s">
        <v>321</v>
      </c>
      <c r="B8" t="s">
        <v>145</v>
      </c>
      <c r="C8" t="s">
        <v>279</v>
      </c>
      <c r="D8" t="s">
        <v>144</v>
      </c>
      <c r="E8" t="s">
        <v>276</v>
      </c>
      <c r="F8" s="191">
        <v>0</v>
      </c>
      <c r="G8" s="191">
        <v>0</v>
      </c>
      <c r="H8" s="191">
        <v>0</v>
      </c>
      <c r="I8" s="191">
        <v>0</v>
      </c>
      <c r="J8" s="191">
        <v>0</v>
      </c>
      <c r="K8" s="191">
        <v>0</v>
      </c>
    </row>
    <row r="9" spans="1:11">
      <c r="A9" t="s">
        <v>321</v>
      </c>
      <c r="B9" t="s">
        <v>146</v>
      </c>
      <c r="C9" t="s">
        <v>280</v>
      </c>
      <c r="D9" t="s">
        <v>144</v>
      </c>
      <c r="E9" t="s">
        <v>276</v>
      </c>
      <c r="F9" s="191">
        <v>0</v>
      </c>
      <c r="G9" s="191">
        <v>0</v>
      </c>
      <c r="H9" s="191">
        <v>0</v>
      </c>
      <c r="I9" s="191">
        <v>0</v>
      </c>
      <c r="J9" s="191">
        <v>0</v>
      </c>
      <c r="K9" s="191">
        <v>0</v>
      </c>
    </row>
    <row r="10" spans="1:11">
      <c r="A10" t="s">
        <v>321</v>
      </c>
      <c r="B10" t="s">
        <v>147</v>
      </c>
      <c r="C10" t="s">
        <v>281</v>
      </c>
      <c r="D10" t="s">
        <v>144</v>
      </c>
      <c r="E10" t="s">
        <v>276</v>
      </c>
      <c r="F10" s="191">
        <v>1.2999999999999999E-2</v>
      </c>
      <c r="G10" s="191">
        <v>1.2999999999999999E-2</v>
      </c>
      <c r="H10" s="191">
        <v>1.2999999999999999E-2</v>
      </c>
      <c r="I10" s="191">
        <v>1.2999999999999999E-2</v>
      </c>
      <c r="J10" s="191">
        <v>1.2999999999999999E-2</v>
      </c>
      <c r="K10" s="191">
        <v>1.2999999999999999E-2</v>
      </c>
    </row>
    <row r="11" spans="1:11">
      <c r="A11" t="s">
        <v>321</v>
      </c>
      <c r="B11" t="s">
        <v>148</v>
      </c>
      <c r="C11" t="s">
        <v>282</v>
      </c>
      <c r="D11" t="s">
        <v>144</v>
      </c>
      <c r="E11" t="s">
        <v>276</v>
      </c>
      <c r="F11" s="191">
        <v>34.465000000000003</v>
      </c>
      <c r="G11" s="191">
        <v>47.784999999999997</v>
      </c>
      <c r="H11" s="191">
        <v>61.503</v>
      </c>
      <c r="I11" s="191">
        <v>75.632999999999996</v>
      </c>
      <c r="J11" s="191">
        <v>90.186000000000007</v>
      </c>
      <c r="K11" s="191">
        <v>105.175</v>
      </c>
    </row>
    <row r="12" spans="1:11">
      <c r="A12" t="s">
        <v>321</v>
      </c>
      <c r="B12" t="s">
        <v>149</v>
      </c>
      <c r="C12" t="s">
        <v>283</v>
      </c>
      <c r="D12" t="s">
        <v>144</v>
      </c>
      <c r="E12" t="s">
        <v>276</v>
      </c>
      <c r="F12" s="191">
        <v>0</v>
      </c>
      <c r="G12" s="191">
        <v>0</v>
      </c>
      <c r="H12" s="191">
        <v>0</v>
      </c>
      <c r="I12" s="191">
        <v>0</v>
      </c>
      <c r="J12" s="191">
        <v>0</v>
      </c>
      <c r="K12" s="191">
        <v>0</v>
      </c>
    </row>
    <row r="13" spans="1:11">
      <c r="A13" t="s">
        <v>321</v>
      </c>
      <c r="B13" t="s">
        <v>150</v>
      </c>
      <c r="C13" t="s">
        <v>284</v>
      </c>
      <c r="D13" t="s">
        <v>144</v>
      </c>
      <c r="E13" t="s">
        <v>276</v>
      </c>
      <c r="F13" s="191">
        <v>10.308999999999999</v>
      </c>
      <c r="G13" s="191">
        <v>10.518000000000001</v>
      </c>
      <c r="H13" s="191">
        <v>10.731</v>
      </c>
      <c r="I13" s="191">
        <v>10.949</v>
      </c>
      <c r="J13" s="191">
        <v>11.170999999999999</v>
      </c>
      <c r="K13" s="191">
        <v>11.397</v>
      </c>
    </row>
    <row r="14" spans="1:11">
      <c r="A14" t="s">
        <v>321</v>
      </c>
      <c r="B14" t="s">
        <v>151</v>
      </c>
      <c r="C14" t="s">
        <v>285</v>
      </c>
      <c r="D14" t="s">
        <v>144</v>
      </c>
      <c r="E14" t="s">
        <v>276</v>
      </c>
      <c r="F14" s="191">
        <v>517.71699999999998</v>
      </c>
      <c r="G14" s="191">
        <v>549.08699999999999</v>
      </c>
      <c r="H14" s="191">
        <v>566.423</v>
      </c>
      <c r="I14" s="191">
        <v>586.63199999999995</v>
      </c>
      <c r="J14" s="191">
        <v>607.67100000000005</v>
      </c>
      <c r="K14" s="191">
        <v>627.70299999999997</v>
      </c>
    </row>
    <row r="15" spans="1:11">
      <c r="A15" t="s">
        <v>321</v>
      </c>
      <c r="B15" t="s">
        <v>152</v>
      </c>
      <c r="C15" t="s">
        <v>286</v>
      </c>
      <c r="D15" t="s">
        <v>144</v>
      </c>
      <c r="E15" t="s">
        <v>276</v>
      </c>
      <c r="F15" s="191">
        <v>0</v>
      </c>
      <c r="G15" s="191">
        <v>0</v>
      </c>
      <c r="H15" s="191">
        <v>0</v>
      </c>
      <c r="I15" s="191">
        <v>0</v>
      </c>
      <c r="J15" s="191">
        <v>0</v>
      </c>
      <c r="K15" s="191">
        <v>0</v>
      </c>
    </row>
    <row r="16" spans="1:11">
      <c r="A16" t="s">
        <v>321</v>
      </c>
      <c r="B16" t="s">
        <v>287</v>
      </c>
      <c r="C16" t="s">
        <v>288</v>
      </c>
      <c r="D16" t="s">
        <v>144</v>
      </c>
      <c r="E16" t="s">
        <v>276</v>
      </c>
      <c r="F16" s="191">
        <v>512.19100000000003</v>
      </c>
      <c r="G16" s="191">
        <v>224.774</v>
      </c>
      <c r="H16" s="191">
        <v>194.345</v>
      </c>
      <c r="I16" s="191">
        <v>128.239</v>
      </c>
      <c r="J16" s="191">
        <v>157.27600000000001</v>
      </c>
      <c r="K16" s="191">
        <v>424.83699999999999</v>
      </c>
    </row>
    <row r="17" spans="1:11">
      <c r="A17" t="s">
        <v>321</v>
      </c>
      <c r="B17" t="s">
        <v>153</v>
      </c>
      <c r="C17" t="s">
        <v>289</v>
      </c>
      <c r="D17" t="s">
        <v>144</v>
      </c>
      <c r="E17" t="s">
        <v>276</v>
      </c>
      <c r="F17" s="191">
        <v>-898.26</v>
      </c>
      <c r="G17" s="191">
        <v>-925.61800000000005</v>
      </c>
      <c r="H17" s="191">
        <v>-937.19100000000003</v>
      </c>
      <c r="I17" s="191">
        <v>-933.3</v>
      </c>
      <c r="J17" s="191">
        <v>-940.93799999999999</v>
      </c>
      <c r="K17" s="191">
        <v>-947.56700000000001</v>
      </c>
    </row>
    <row r="18" spans="1:11">
      <c r="A18" t="s">
        <v>321</v>
      </c>
      <c r="B18" t="s">
        <v>290</v>
      </c>
      <c r="C18" t="s">
        <v>291</v>
      </c>
      <c r="D18" t="s">
        <v>144</v>
      </c>
      <c r="E18" t="s">
        <v>276</v>
      </c>
      <c r="F18" s="191">
        <v>-176.45599999999999</v>
      </c>
      <c r="G18" s="191">
        <v>-176.45599999999999</v>
      </c>
      <c r="H18" s="191">
        <v>-176.45599999999999</v>
      </c>
      <c r="I18" s="191">
        <v>-176.45599999999999</v>
      </c>
      <c r="J18" s="191">
        <v>-176.45599999999999</v>
      </c>
      <c r="K18" s="191">
        <v>-176.45599999999999</v>
      </c>
    </row>
    <row r="19" spans="1:11">
      <c r="A19" t="s">
        <v>321</v>
      </c>
      <c r="B19" t="s">
        <v>154</v>
      </c>
      <c r="C19" t="s">
        <v>292</v>
      </c>
      <c r="D19" t="s">
        <v>144</v>
      </c>
      <c r="E19" t="s">
        <v>276</v>
      </c>
      <c r="F19" s="191">
        <v>-425.91500000000002</v>
      </c>
      <c r="G19" s="191">
        <v>-437.37900000000002</v>
      </c>
      <c r="H19" s="191">
        <v>-427.202</v>
      </c>
      <c r="I19" s="191">
        <v>-586.44299999999998</v>
      </c>
      <c r="J19" s="191">
        <v>-401.64499999999998</v>
      </c>
      <c r="K19" s="191">
        <v>-558.14</v>
      </c>
    </row>
    <row r="20" spans="1:11">
      <c r="A20" t="s">
        <v>321</v>
      </c>
      <c r="B20" t="s">
        <v>155</v>
      </c>
      <c r="C20" t="s">
        <v>293</v>
      </c>
      <c r="D20" t="s">
        <v>144</v>
      </c>
      <c r="E20" t="s">
        <v>276</v>
      </c>
      <c r="F20" s="191">
        <v>0</v>
      </c>
      <c r="G20" s="191">
        <v>0</v>
      </c>
      <c r="H20" s="191">
        <v>0</v>
      </c>
      <c r="I20" s="191">
        <v>0</v>
      </c>
      <c r="J20" s="191">
        <v>0</v>
      </c>
      <c r="K20" s="191">
        <v>0</v>
      </c>
    </row>
    <row r="21" spans="1:11">
      <c r="A21" t="s">
        <v>321</v>
      </c>
      <c r="B21" t="s">
        <v>156</v>
      </c>
      <c r="C21" t="s">
        <v>294</v>
      </c>
      <c r="D21" t="s">
        <v>144</v>
      </c>
      <c r="E21" t="s">
        <v>276</v>
      </c>
      <c r="F21" s="191">
        <v>0</v>
      </c>
      <c r="G21" s="191">
        <v>0</v>
      </c>
      <c r="H21" s="191">
        <v>0</v>
      </c>
      <c r="I21" s="191">
        <v>0</v>
      </c>
      <c r="J21" s="191">
        <v>0</v>
      </c>
      <c r="K21" s="191">
        <v>0</v>
      </c>
    </row>
    <row r="22" spans="1:11">
      <c r="A22" t="s">
        <v>321</v>
      </c>
      <c r="B22" t="s">
        <v>157</v>
      </c>
      <c r="C22" t="s">
        <v>295</v>
      </c>
      <c r="D22" t="s">
        <v>144</v>
      </c>
      <c r="E22" t="s">
        <v>276</v>
      </c>
      <c r="F22" s="191">
        <v>0</v>
      </c>
      <c r="G22" s="191">
        <v>0</v>
      </c>
      <c r="H22" s="191">
        <v>0</v>
      </c>
      <c r="I22" s="191">
        <v>0</v>
      </c>
      <c r="J22" s="191">
        <v>0</v>
      </c>
      <c r="K22" s="191">
        <v>0</v>
      </c>
    </row>
    <row r="23" spans="1:11">
      <c r="A23" t="s">
        <v>321</v>
      </c>
      <c r="B23" t="s">
        <v>159</v>
      </c>
      <c r="C23" t="s">
        <v>296</v>
      </c>
      <c r="D23" t="s">
        <v>144</v>
      </c>
      <c r="E23" t="s">
        <v>276</v>
      </c>
      <c r="F23" s="191">
        <v>0</v>
      </c>
      <c r="G23" s="191">
        <v>0</v>
      </c>
      <c r="H23" s="191">
        <v>0</v>
      </c>
      <c r="I23" s="191">
        <v>0</v>
      </c>
      <c r="J23" s="191">
        <v>0</v>
      </c>
      <c r="K23" s="191">
        <v>0</v>
      </c>
    </row>
    <row r="24" spans="1:11">
      <c r="A24" t="s">
        <v>321</v>
      </c>
      <c r="B24" t="s">
        <v>160</v>
      </c>
      <c r="C24" t="s">
        <v>297</v>
      </c>
      <c r="D24" t="s">
        <v>144</v>
      </c>
      <c r="E24" t="s">
        <v>276</v>
      </c>
      <c r="F24" s="191">
        <v>-6380.5780000000004</v>
      </c>
      <c r="G24" s="191">
        <v>-6283.982</v>
      </c>
      <c r="H24" s="191">
        <v>-6634.01</v>
      </c>
      <c r="I24" s="191">
        <v>-6829.5969999999998</v>
      </c>
      <c r="J24" s="191">
        <v>-7564.6549999999997</v>
      </c>
      <c r="K24" s="191">
        <v>-7863.46</v>
      </c>
    </row>
    <row r="25" spans="1:11">
      <c r="A25" t="s">
        <v>321</v>
      </c>
      <c r="B25" t="s">
        <v>161</v>
      </c>
      <c r="C25" t="s">
        <v>298</v>
      </c>
      <c r="D25" t="s">
        <v>144</v>
      </c>
      <c r="E25" t="s">
        <v>276</v>
      </c>
      <c r="F25" s="191">
        <v>0</v>
      </c>
      <c r="G25" s="191">
        <v>0</v>
      </c>
      <c r="H25" s="191">
        <v>0</v>
      </c>
      <c r="I25" s="191">
        <v>0</v>
      </c>
      <c r="J25" s="191">
        <v>0</v>
      </c>
      <c r="K25" s="191">
        <v>0</v>
      </c>
    </row>
    <row r="26" spans="1:11">
      <c r="A26" t="s">
        <v>321</v>
      </c>
      <c r="B26" t="s">
        <v>162</v>
      </c>
      <c r="C26" t="s">
        <v>299</v>
      </c>
      <c r="D26" t="s">
        <v>144</v>
      </c>
      <c r="E26" t="s">
        <v>276</v>
      </c>
      <c r="F26" s="191">
        <v>0</v>
      </c>
      <c r="G26" s="191">
        <v>0</v>
      </c>
      <c r="H26" s="191">
        <v>0</v>
      </c>
      <c r="I26" s="191">
        <v>0</v>
      </c>
      <c r="J26" s="191">
        <v>0</v>
      </c>
      <c r="K26" s="191">
        <v>0</v>
      </c>
    </row>
    <row r="27" spans="1:11">
      <c r="A27" t="s">
        <v>321</v>
      </c>
      <c r="B27" t="s">
        <v>163</v>
      </c>
      <c r="C27" t="s">
        <v>300</v>
      </c>
      <c r="D27" t="s">
        <v>144</v>
      </c>
      <c r="E27" t="s">
        <v>276</v>
      </c>
      <c r="F27" s="191">
        <v>-16.731000000000002</v>
      </c>
      <c r="G27" s="191">
        <v>-17.065999999999999</v>
      </c>
      <c r="H27" s="191">
        <v>-17.405999999999999</v>
      </c>
      <c r="I27" s="191">
        <v>-17.754999999999999</v>
      </c>
      <c r="J27" s="191">
        <v>-18.111000000000001</v>
      </c>
      <c r="K27" s="191">
        <v>-18.472000000000001</v>
      </c>
    </row>
    <row r="28" spans="1:11">
      <c r="A28" t="s">
        <v>321</v>
      </c>
      <c r="B28" t="s">
        <v>164</v>
      </c>
      <c r="C28" t="s">
        <v>301</v>
      </c>
      <c r="D28" t="s">
        <v>144</v>
      </c>
      <c r="E28" t="s">
        <v>276</v>
      </c>
      <c r="F28" s="191">
        <v>-507.988</v>
      </c>
      <c r="G28" s="191">
        <v>-558.15499999999997</v>
      </c>
      <c r="H28" s="191">
        <v>-617.62300000000005</v>
      </c>
      <c r="I28" s="191">
        <v>-677.54700000000003</v>
      </c>
      <c r="J28" s="191">
        <v>-741.29100000000005</v>
      </c>
      <c r="K28" s="191">
        <v>-806.86099999999999</v>
      </c>
    </row>
    <row r="29" spans="1:11">
      <c r="A29" t="s">
        <v>321</v>
      </c>
      <c r="B29" t="s">
        <v>165</v>
      </c>
      <c r="C29" t="s">
        <v>302</v>
      </c>
      <c r="D29" t="s">
        <v>144</v>
      </c>
      <c r="E29" t="s">
        <v>276</v>
      </c>
      <c r="F29" s="191">
        <v>-83.322000000000003</v>
      </c>
      <c r="G29" s="191">
        <v>-80.242999999999995</v>
      </c>
      <c r="H29" s="191">
        <v>-76.998999999999995</v>
      </c>
      <c r="I29" s="191">
        <v>-73.680999999999997</v>
      </c>
      <c r="J29" s="191">
        <v>-70.215000000000003</v>
      </c>
      <c r="K29" s="191">
        <v>-66.61</v>
      </c>
    </row>
    <row r="30" spans="1:11">
      <c r="A30" t="s">
        <v>321</v>
      </c>
      <c r="B30" t="s">
        <v>166</v>
      </c>
      <c r="C30" t="s">
        <v>303</v>
      </c>
      <c r="D30" t="s">
        <v>144</v>
      </c>
      <c r="E30" t="s">
        <v>276</v>
      </c>
      <c r="F30" s="191">
        <v>0</v>
      </c>
      <c r="G30" s="191">
        <v>0</v>
      </c>
      <c r="H30" s="191">
        <v>0</v>
      </c>
      <c r="I30" s="191">
        <v>0</v>
      </c>
      <c r="J30" s="191">
        <v>0</v>
      </c>
      <c r="K30" s="191">
        <v>0</v>
      </c>
    </row>
    <row r="31" spans="1:11">
      <c r="A31" t="s">
        <v>321</v>
      </c>
      <c r="B31" t="s">
        <v>167</v>
      </c>
      <c r="C31" t="s">
        <v>304</v>
      </c>
      <c r="D31" t="s">
        <v>144</v>
      </c>
      <c r="E31" t="s">
        <v>276</v>
      </c>
      <c r="F31" s="191">
        <v>-768.02099999999996</v>
      </c>
      <c r="G31" s="191">
        <v>-779.98800000000006</v>
      </c>
      <c r="H31" s="191">
        <v>-788.77099999999996</v>
      </c>
      <c r="I31" s="191">
        <v>-795.94299999999998</v>
      </c>
      <c r="J31" s="191">
        <v>-803.09799999999996</v>
      </c>
      <c r="K31" s="191">
        <v>-804.88599999999997</v>
      </c>
    </row>
    <row r="32" spans="1:11">
      <c r="A32" t="s">
        <v>321</v>
      </c>
      <c r="B32" t="s">
        <v>273</v>
      </c>
      <c r="C32" t="s">
        <v>305</v>
      </c>
      <c r="D32" t="s">
        <v>144</v>
      </c>
      <c r="E32" t="s">
        <v>276</v>
      </c>
      <c r="F32" s="191">
        <v>10</v>
      </c>
      <c r="G32" s="191">
        <v>10</v>
      </c>
      <c r="H32" s="191">
        <v>10</v>
      </c>
      <c r="I32" s="191">
        <v>10</v>
      </c>
      <c r="J32" s="191">
        <v>10</v>
      </c>
      <c r="K32" s="191">
        <v>10</v>
      </c>
    </row>
    <row r="33" spans="1:11">
      <c r="A33" t="s">
        <v>321</v>
      </c>
      <c r="B33" t="s">
        <v>306</v>
      </c>
      <c r="C33" t="s">
        <v>307</v>
      </c>
      <c r="D33" t="s">
        <v>144</v>
      </c>
      <c r="E33" t="s">
        <v>276</v>
      </c>
      <c r="F33" s="191">
        <v>798.28399999999999</v>
      </c>
      <c r="G33" s="191">
        <v>780.36400000000003</v>
      </c>
      <c r="H33" s="191">
        <v>786.56799999999998</v>
      </c>
      <c r="I33" s="191">
        <v>807.40499999999997</v>
      </c>
      <c r="J33" s="191">
        <v>827.86699999999996</v>
      </c>
      <c r="K33" s="191">
        <v>930.226</v>
      </c>
    </row>
    <row r="34" spans="1:11">
      <c r="A34" t="s">
        <v>321</v>
      </c>
      <c r="B34" t="s">
        <v>168</v>
      </c>
      <c r="C34" t="s">
        <v>308</v>
      </c>
      <c r="D34" t="s">
        <v>144</v>
      </c>
      <c r="E34" t="s">
        <v>276</v>
      </c>
      <c r="F34" s="191">
        <v>772.48099999999999</v>
      </c>
      <c r="G34" s="191">
        <v>772.48099999999999</v>
      </c>
      <c r="H34" s="191">
        <v>772.48099999999999</v>
      </c>
      <c r="I34" s="191">
        <v>772.48099999999999</v>
      </c>
      <c r="J34" s="191">
        <v>772.48099999999999</v>
      </c>
      <c r="K34" s="191">
        <v>772.48099999999999</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67.453125" style="65" bestFit="1" customWidth="1"/>
    <col min="6" max="7" width="11.54296875" style="8" customWidth="1"/>
    <col min="8" max="8" width="21.54296875" style="8" customWidth="1"/>
    <col min="9" max="10" width="4.54296875" style="8" customWidth="1"/>
    <col min="11" max="11" width="2.54296875" style="16" customWidth="1"/>
    <col min="12" max="16" width="11.54296875" style="8" customWidth="1"/>
    <col min="17" max="17" width="1.81640625" style="16" customWidth="1"/>
    <col min="18" max="16384" width="1.81640625" style="8" hidden="1"/>
  </cols>
  <sheetData>
    <row r="1" spans="1:17" s="125" customFormat="1" ht="25">
      <c r="A1" s="121" t="str">
        <f ca="1" xml:space="preserve"> RIGHT(CELL("filename", $A$1), LEN(CELL("filename", $A$1)) - SEARCH("]", CELL("filename", $A$1)))</f>
        <v>InpC</v>
      </c>
      <c r="E1" s="131"/>
    </row>
    <row r="2" spans="1:17" s="31" customFormat="1">
      <c r="A2" s="44"/>
      <c r="B2" s="49"/>
      <c r="C2" s="49"/>
      <c r="D2" s="21"/>
      <c r="E2" s="65"/>
      <c r="F2" s="46">
        <f xml:space="preserve"> Checks!$F$9</f>
        <v>0</v>
      </c>
      <c r="G2" s="8" t="s">
        <v>169</v>
      </c>
      <c r="K2" s="22"/>
      <c r="Q2" s="22"/>
    </row>
    <row r="3" spans="1:17" s="44" customFormat="1">
      <c r="B3" s="48"/>
      <c r="C3" s="48"/>
      <c r="D3" s="47"/>
      <c r="E3" s="65"/>
      <c r="F3" s="46">
        <f xml:space="preserve"> InpC!$J$10</f>
        <v>0</v>
      </c>
      <c r="G3" s="31" t="s">
        <v>170</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171</v>
      </c>
      <c r="F6" s="40">
        <v>1</v>
      </c>
      <c r="G6" s="31" t="s">
        <v>172</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173</v>
      </c>
      <c r="F7" s="40">
        <v>1</v>
      </c>
      <c r="G7" s="31" t="s">
        <v>172</v>
      </c>
      <c r="H7" s="8"/>
      <c r="I7" s="8"/>
      <c r="J7" s="33">
        <f xml:space="preserve"> MATCH($F$7, L6:Q6, 0)</f>
        <v>1</v>
      </c>
      <c r="K7" s="16"/>
      <c r="L7" s="8"/>
      <c r="M7" s="8"/>
      <c r="N7" s="8"/>
      <c r="O7" s="8"/>
      <c r="P7" s="8"/>
      <c r="Q7" s="20"/>
    </row>
    <row r="8" spans="1:17">
      <c r="B8" s="8"/>
      <c r="C8" s="8"/>
      <c r="F8" s="98" t="s">
        <v>174</v>
      </c>
      <c r="G8" s="99" t="s">
        <v>136</v>
      </c>
      <c r="H8" s="10" t="s">
        <v>175</v>
      </c>
    </row>
    <row r="10" spans="1:17">
      <c r="E10" s="65" t="s">
        <v>176</v>
      </c>
      <c r="J10" s="109">
        <f xml:space="preserve"> SUM(J14:J42)</f>
        <v>0</v>
      </c>
    </row>
    <row r="12" spans="1:17">
      <c r="E12" s="65" t="s">
        <v>177</v>
      </c>
      <c r="L12" s="8" t="s">
        <v>178</v>
      </c>
      <c r="M12" s="8" t="s">
        <v>179</v>
      </c>
      <c r="N12" s="8" t="s">
        <v>180</v>
      </c>
      <c r="O12" s="8" t="s">
        <v>181</v>
      </c>
      <c r="P12" s="8" t="s">
        <v>182</v>
      </c>
    </row>
    <row r="14" spans="1:17" s="16" customFormat="1">
      <c r="A14" s="20"/>
      <c r="B14" s="19"/>
      <c r="C14" s="19"/>
      <c r="D14" s="18"/>
      <c r="E14" s="97" t="s">
        <v>183</v>
      </c>
    </row>
    <row r="16" spans="1:17" s="27" customFormat="1">
      <c r="A16" s="29" t="s">
        <v>184</v>
      </c>
      <c r="B16" s="101"/>
      <c r="C16" s="101"/>
      <c r="D16" s="101"/>
      <c r="E16" s="65"/>
      <c r="F16" s="101"/>
      <c r="G16" s="102"/>
      <c r="H16" s="101"/>
      <c r="I16" s="101"/>
      <c r="J16" s="101"/>
      <c r="K16" s="16"/>
      <c r="L16" s="101"/>
      <c r="M16" s="101"/>
      <c r="N16" s="101"/>
      <c r="O16" s="101"/>
      <c r="P16" s="101"/>
      <c r="Q16" s="16"/>
    </row>
    <row r="18" spans="1:17">
      <c r="E18" s="65" t="s">
        <v>185</v>
      </c>
      <c r="F18" s="21">
        <f xml:space="preserve"> INDEX(L18:Q18, J$6)</f>
        <v>43556</v>
      </c>
      <c r="G18" s="32" t="s">
        <v>186</v>
      </c>
      <c r="J18" s="46">
        <f xml:space="preserve"> IF(F18 = INDEX(L18:P18, J$7), 0, 1)</f>
        <v>0</v>
      </c>
      <c r="L18" s="30">
        <v>43556</v>
      </c>
      <c r="M18" s="30">
        <v>43556</v>
      </c>
      <c r="N18" s="30">
        <v>43556</v>
      </c>
      <c r="O18" s="30">
        <v>43556</v>
      </c>
      <c r="P18" s="30">
        <v>43556</v>
      </c>
    </row>
    <row r="19" spans="1:17">
      <c r="F19" s="21"/>
      <c r="J19"/>
      <c r="L19" s="31"/>
    </row>
    <row r="20" spans="1:17">
      <c r="E20" s="65" t="s">
        <v>187</v>
      </c>
      <c r="F20" s="21">
        <f xml:space="preserve"> INDEX(L20:Q20, J$6)</f>
        <v>43921</v>
      </c>
      <c r="G20" s="32" t="s">
        <v>186</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188</v>
      </c>
      <c r="F22" s="21">
        <f xml:space="preserve"> INDEX(L22:Q22, J$6)</f>
        <v>43921</v>
      </c>
      <c r="G22" s="32" t="s">
        <v>186</v>
      </c>
      <c r="J22" s="46">
        <f xml:space="preserve"> IF(F22 = INDEX(L22:P22, J$7), 0, 1)</f>
        <v>0</v>
      </c>
      <c r="L22" s="30">
        <v>43921</v>
      </c>
      <c r="M22" s="30">
        <v>43921</v>
      </c>
      <c r="N22" s="30">
        <v>43921</v>
      </c>
      <c r="O22" s="30">
        <v>43921</v>
      </c>
      <c r="P22" s="30">
        <v>43921</v>
      </c>
    </row>
    <row r="23" spans="1:17" s="33" customFormat="1">
      <c r="A23" s="39"/>
      <c r="B23" s="38"/>
      <c r="C23" s="38"/>
      <c r="D23" s="37"/>
      <c r="E23" s="65" t="s">
        <v>189</v>
      </c>
      <c r="F23" s="37">
        <f xml:space="preserve"> INDEX(L23:Q23, J$6)</f>
        <v>5</v>
      </c>
      <c r="G23" s="36" t="s">
        <v>190</v>
      </c>
      <c r="J23" s="46">
        <f xml:space="preserve"> IF(F23 = INDEX(L23:P23, J$7), 0, 1)</f>
        <v>0</v>
      </c>
      <c r="K23" s="34"/>
      <c r="L23" s="35">
        <v>5</v>
      </c>
      <c r="M23" s="35">
        <v>5</v>
      </c>
      <c r="N23" s="35">
        <v>5</v>
      </c>
      <c r="O23" s="35">
        <v>5</v>
      </c>
      <c r="P23" s="35">
        <v>5</v>
      </c>
      <c r="Q23" s="16"/>
    </row>
    <row r="24" spans="1:17">
      <c r="E24" s="65" t="s">
        <v>191</v>
      </c>
      <c r="F24" s="21">
        <f xml:space="preserve"> INDEX(L24:Q24, J$6)</f>
        <v>45747</v>
      </c>
      <c r="G24" s="32" t="s">
        <v>186</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192</v>
      </c>
      <c r="F27" s="21">
        <f xml:space="preserve"> INDEX(L27:Q27, J$6)</f>
        <v>44286</v>
      </c>
      <c r="G27" s="8" t="s">
        <v>186</v>
      </c>
      <c r="J27" s="46">
        <f xml:space="preserve"> IF(F27 = INDEX(L27:P27, J$7), 0, 1)</f>
        <v>0</v>
      </c>
      <c r="L27" s="30">
        <v>44286</v>
      </c>
      <c r="M27" s="30">
        <v>40633</v>
      </c>
      <c r="N27" s="30">
        <v>40633</v>
      </c>
      <c r="O27" s="30">
        <v>40633</v>
      </c>
      <c r="P27" s="30">
        <v>40633</v>
      </c>
    </row>
    <row r="28" spans="1:17">
      <c r="E28" s="65" t="s">
        <v>193</v>
      </c>
      <c r="F28" s="21">
        <f xml:space="preserve"> INDEX(L28:Q28, J$6)</f>
        <v>45747</v>
      </c>
      <c r="G28" s="8" t="s">
        <v>186</v>
      </c>
      <c r="J28" s="46">
        <f xml:space="preserve"> IF(F28 = INDEX(L28:P28, J$7), 0, 1)</f>
        <v>0</v>
      </c>
      <c r="L28" s="30">
        <v>45747</v>
      </c>
      <c r="M28" s="30">
        <v>42460</v>
      </c>
      <c r="N28" s="30">
        <v>42460</v>
      </c>
      <c r="O28" s="30">
        <v>42460</v>
      </c>
      <c r="P28" s="30">
        <v>42460</v>
      </c>
    </row>
    <row r="29" spans="1:17">
      <c r="E29" s="65" t="s">
        <v>194</v>
      </c>
      <c r="F29" s="184">
        <f xml:space="preserve"> INDEX(L29:Q29, J$6)</f>
        <v>2020</v>
      </c>
      <c r="G29" s="8" t="s">
        <v>195</v>
      </c>
      <c r="J29" s="46">
        <f xml:space="preserve"> IF(F29 = INDEX(L29:P29, J$7), 0, 1)</f>
        <v>0</v>
      </c>
      <c r="L29" s="183">
        <v>2020</v>
      </c>
      <c r="M29" s="183">
        <v>2013</v>
      </c>
      <c r="N29" s="183">
        <v>2013</v>
      </c>
      <c r="O29" s="183">
        <v>2013</v>
      </c>
      <c r="P29" s="183">
        <v>2013</v>
      </c>
    </row>
    <row r="30" spans="1:17">
      <c r="E30" s="65" t="s">
        <v>196</v>
      </c>
      <c r="F30">
        <f xml:space="preserve"> INDEX(L30:Q30, J$6)</f>
        <v>3</v>
      </c>
      <c r="G30" s="8" t="s">
        <v>197</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c r="A32" s="29" t="s">
        <v>198</v>
      </c>
      <c r="B32" s="101"/>
      <c r="C32" s="101"/>
      <c r="D32" s="101"/>
      <c r="E32" s="65"/>
      <c r="F32" s="101"/>
      <c r="G32" s="102"/>
      <c r="H32" s="101"/>
      <c r="I32" s="101"/>
      <c r="J32"/>
      <c r="K32" s="16"/>
      <c r="L32" s="101"/>
      <c r="M32" s="101"/>
      <c r="N32" s="101"/>
      <c r="O32" s="101"/>
      <c r="P32" s="101"/>
      <c r="Q32" s="16"/>
    </row>
    <row r="33" spans="1:17" s="27" customFormat="1">
      <c r="A33" s="29"/>
      <c r="B33" s="101"/>
      <c r="C33" s="101"/>
      <c r="D33" s="101"/>
      <c r="E33" s="65"/>
      <c r="F33" s="101"/>
      <c r="G33" s="102"/>
      <c r="H33" s="101"/>
      <c r="I33" s="101"/>
      <c r="J33"/>
      <c r="K33" s="100"/>
      <c r="L33" s="101"/>
      <c r="M33" s="101"/>
      <c r="N33" s="101"/>
      <c r="O33" s="101"/>
      <c r="P33" s="101"/>
      <c r="Q33" s="16"/>
    </row>
    <row r="34" spans="1:17" s="27" customFormat="1">
      <c r="A34" s="29"/>
      <c r="B34" s="101" t="s">
        <v>199</v>
      </c>
      <c r="C34" s="101"/>
      <c r="D34" s="101"/>
      <c r="E34" s="65"/>
      <c r="F34" s="101"/>
      <c r="G34" s="102"/>
      <c r="H34" s="101"/>
      <c r="I34" s="101"/>
      <c r="J34"/>
      <c r="K34" s="100"/>
      <c r="L34" s="101"/>
      <c r="M34" s="101"/>
      <c r="N34" s="101"/>
      <c r="O34" s="101"/>
      <c r="P34" s="101"/>
      <c r="Q34" s="16"/>
    </row>
    <row r="35" spans="1:17" s="27" customFormat="1">
      <c r="A35" s="29"/>
      <c r="B35" s="101"/>
      <c r="C35" s="101"/>
      <c r="D35" s="101"/>
      <c r="E35" s="65" t="s">
        <v>200</v>
      </c>
      <c r="F35" s="103">
        <f xml:space="preserve"> INDEX(L35:Q35, J$6)</f>
        <v>1E-3</v>
      </c>
      <c r="G35" s="102" t="s">
        <v>201</v>
      </c>
      <c r="H35" s="101"/>
      <c r="I35" s="101"/>
      <c r="J35" s="46">
        <f xml:space="preserve"> IF(F35 = INDEX(L35:P35, J$7), 0, 1)</f>
        <v>0</v>
      </c>
      <c r="K35" s="100"/>
      <c r="L35" s="104">
        <v>1E-3</v>
      </c>
      <c r="M35" s="104">
        <v>1E-3</v>
      </c>
      <c r="N35" s="104">
        <v>1E-3</v>
      </c>
      <c r="O35" s="104">
        <v>1E-3</v>
      </c>
      <c r="P35" s="104">
        <v>1E-3</v>
      </c>
      <c r="Q35" s="28"/>
    </row>
    <row r="36" spans="1:17" s="27" customFormat="1">
      <c r="A36" s="29"/>
      <c r="B36" s="101"/>
      <c r="C36" s="101"/>
      <c r="D36" s="101"/>
      <c r="E36" s="65"/>
      <c r="F36" s="101"/>
      <c r="G36" s="102"/>
      <c r="H36" s="101"/>
      <c r="I36" s="101"/>
      <c r="J36"/>
      <c r="K36" s="100"/>
      <c r="L36" s="101"/>
      <c r="M36" s="101"/>
      <c r="N36" s="101"/>
      <c r="O36" s="101"/>
      <c r="P36" s="101"/>
      <c r="Q36" s="28"/>
    </row>
    <row r="37" spans="1:17">
      <c r="E37" s="65" t="s">
        <v>202</v>
      </c>
      <c r="F37" s="26">
        <f xml:space="preserve"> INDEX(L37:Q37, J$6)</f>
        <v>1E-3</v>
      </c>
      <c r="G37" s="8" t="s">
        <v>201</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203</v>
      </c>
      <c r="F39" s="24">
        <f xml:space="preserve"> INDEX(L39:Q39, J$6)</f>
        <v>1.0000000000000001E-5</v>
      </c>
      <c r="G39" s="8" t="s">
        <v>204</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183</v>
      </c>
    </row>
    <row r="44" spans="1:17" ht="15.5">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activeCell="J54" sqref="J54"/>
      <selection pane="topRight" activeCell="J54" sqref="J54"/>
      <selection pane="bottomLeft" activeCell="J54" sqref="J54"/>
      <selection pane="bottomRight"/>
    </sheetView>
  </sheetViews>
  <sheetFormatPr defaultColWidth="0" defaultRowHeight="13" zeroHeight="1"/>
  <cols>
    <col min="1" max="1" width="3.453125" style="6" customWidth="1"/>
    <col min="2" max="2" width="3.453125" style="10" customWidth="1"/>
    <col min="3" max="3" width="3.453125" style="120" customWidth="1"/>
    <col min="4" max="4" width="3.453125" style="7" customWidth="1"/>
    <col min="5" max="5" width="49.453125" style="8" customWidth="1"/>
    <col min="6" max="6" width="12.54296875" style="8" customWidth="1"/>
    <col min="7" max="7" width="11.453125" style="8" bestFit="1" customWidth="1"/>
    <col min="8" max="8" width="25.453125" style="8" bestFit="1" customWidth="1"/>
    <col min="9" max="9" width="2.54296875" style="8" customWidth="1"/>
    <col min="10" max="11" width="9.81640625" style="8" bestFit="1" customWidth="1"/>
    <col min="12" max="12" width="11.453125" style="8" bestFit="1" customWidth="1"/>
    <col min="13" max="17" width="10" style="8" bestFit="1" customWidth="1"/>
    <col min="18" max="18" width="10.453125" style="8" bestFit="1" customWidth="1"/>
    <col min="19" max="82" width="11.54296875" style="8" hidden="1" customWidth="1"/>
    <col min="83" max="109" width="0" style="8" hidden="1" customWidth="1"/>
    <col min="110" max="16384" width="9.1796875" style="8" hidden="1"/>
  </cols>
  <sheetData>
    <row r="1" spans="1:82" s="125" customFormat="1" ht="25">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169</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170</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2">
        <f>Time!J$100</f>
        <v>2020</v>
      </c>
      <c r="K5" s="182">
        <f>Time!K$100</f>
        <v>2021</v>
      </c>
      <c r="L5" s="182">
        <f>Time!L$100</f>
        <v>2022</v>
      </c>
      <c r="M5" s="182">
        <f>Time!M$100</f>
        <v>2023</v>
      </c>
      <c r="N5" s="182">
        <f>Time!N$100</f>
        <v>2024</v>
      </c>
      <c r="O5" s="182">
        <f>Time!O$100</f>
        <v>2025</v>
      </c>
      <c r="P5" s="182">
        <f>Time!P$100</f>
        <v>2026</v>
      </c>
      <c r="Q5" s="182">
        <f>Time!Q$100</f>
        <v>2027</v>
      </c>
      <c r="R5" s="182">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174</v>
      </c>
      <c r="G7" s="10" t="s">
        <v>136</v>
      </c>
      <c r="H7" s="10" t="s">
        <v>205</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collapsed="1">
      <c r="A11" s="133" t="s">
        <v>206</v>
      </c>
      <c r="B11" s="134"/>
      <c r="C11" s="135"/>
      <c r="D11" s="136"/>
      <c r="G11" s="137"/>
    </row>
    <row r="12" spans="1:82" s="27" customFormat="1">
      <c r="A12" s="133"/>
      <c r="B12" s="134"/>
      <c r="C12" s="135"/>
      <c r="D12" s="68" t="str">
        <f xml:space="preserve"> F_Inputs!B7</f>
        <v>A15015</v>
      </c>
      <c r="E12" t="str">
        <f xml:space="preserve"> F_Inputs!C7</f>
        <v>Total</v>
      </c>
      <c r="F12" s="8"/>
      <c r="G12" s="8" t="str">
        <f xml:space="preserve"> F_Inputs!D7</f>
        <v>£m</v>
      </c>
      <c r="H12" s="27">
        <f t="shared" ref="H12:H39" si="0" xml:space="preserve"> SUM(J12:R12)</f>
        <v>64290.202645623533</v>
      </c>
      <c r="J12" s="175">
        <f xml:space="preserve"> F_Inputs!F7</f>
        <v>9763.3407742705695</v>
      </c>
      <c r="K12" s="175">
        <f xml:space="preserve"> F_Inputs!G7</f>
        <v>9989.5547742705694</v>
      </c>
      <c r="L12" s="175">
        <f xml:space="preserve"> F_Inputs!H7</f>
        <v>10411.691774270599</v>
      </c>
      <c r="M12" s="175">
        <f xml:space="preserve"> F_Inputs!I7</f>
        <v>10879.1417742706</v>
      </c>
      <c r="N12" s="175">
        <f xml:space="preserve"> F_Inputs!J7</f>
        <v>11460.439774270601</v>
      </c>
      <c r="O12" s="175">
        <f xml:space="preserve"> F_Inputs!K7</f>
        <v>11786.0337742706</v>
      </c>
      <c r="P12" s="166"/>
      <c r="Q12" s="166"/>
      <c r="R12" s="175"/>
    </row>
    <row r="13" spans="1:82" s="27" customFormat="1">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0</v>
      </c>
      <c r="J13" s="175">
        <f xml:space="preserve"> F_Inputs!F8</f>
        <v>0</v>
      </c>
      <c r="K13" s="175">
        <f xml:space="preserve"> F_Inputs!G8</f>
        <v>0</v>
      </c>
      <c r="L13" s="175">
        <f xml:space="preserve"> F_Inputs!H8</f>
        <v>0</v>
      </c>
      <c r="M13" s="175">
        <f xml:space="preserve"> F_Inputs!I8</f>
        <v>0</v>
      </c>
      <c r="N13" s="175">
        <f xml:space="preserve"> F_Inputs!J8</f>
        <v>0</v>
      </c>
      <c r="O13" s="175">
        <f xml:space="preserve"> F_Inputs!K8</f>
        <v>0</v>
      </c>
      <c r="P13" s="166"/>
      <c r="Q13" s="166"/>
      <c r="R13" s="175"/>
    </row>
    <row r="14" spans="1:82" s="27" customFormat="1">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0</v>
      </c>
      <c r="J14" s="175">
        <f xml:space="preserve"> F_Inputs!F9</f>
        <v>0</v>
      </c>
      <c r="K14" s="175">
        <f xml:space="preserve"> F_Inputs!G9</f>
        <v>0</v>
      </c>
      <c r="L14" s="175">
        <f xml:space="preserve"> F_Inputs!H9</f>
        <v>0</v>
      </c>
      <c r="M14" s="175">
        <f xml:space="preserve"> F_Inputs!I9</f>
        <v>0</v>
      </c>
      <c r="N14" s="175">
        <f xml:space="preserve"> F_Inputs!J9</f>
        <v>0</v>
      </c>
      <c r="O14" s="175">
        <f xml:space="preserve"> F_Inputs!K9</f>
        <v>0</v>
      </c>
      <c r="P14" s="166"/>
      <c r="Q14" s="166"/>
      <c r="R14" s="175"/>
    </row>
    <row r="15" spans="1:82" s="27" customFormat="1">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7.8E-2</v>
      </c>
      <c r="J15" s="175">
        <f xml:space="preserve"> F_Inputs!F10</f>
        <v>1.2999999999999999E-2</v>
      </c>
      <c r="K15" s="175">
        <f xml:space="preserve"> F_Inputs!G10</f>
        <v>1.2999999999999999E-2</v>
      </c>
      <c r="L15" s="175">
        <f xml:space="preserve"> F_Inputs!H10</f>
        <v>1.2999999999999999E-2</v>
      </c>
      <c r="M15" s="175">
        <f xml:space="preserve"> F_Inputs!I10</f>
        <v>1.2999999999999999E-2</v>
      </c>
      <c r="N15" s="175">
        <f xml:space="preserve"> F_Inputs!J10</f>
        <v>1.2999999999999999E-2</v>
      </c>
      <c r="O15" s="175">
        <f xml:space="preserve"> F_Inputs!K10</f>
        <v>1.2999999999999999E-2</v>
      </c>
      <c r="P15" s="166"/>
      <c r="Q15" s="166"/>
      <c r="R15" s="175"/>
    </row>
    <row r="16" spans="1:82" s="27" customFormat="1">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414.74700000000001</v>
      </c>
      <c r="J16" s="175">
        <f xml:space="preserve"> F_Inputs!F11</f>
        <v>34.465000000000003</v>
      </c>
      <c r="K16" s="175">
        <f xml:space="preserve"> F_Inputs!G11</f>
        <v>47.784999999999997</v>
      </c>
      <c r="L16" s="175">
        <f xml:space="preserve"> F_Inputs!H11</f>
        <v>61.503</v>
      </c>
      <c r="M16" s="175">
        <f xml:space="preserve"> F_Inputs!I11</f>
        <v>75.632999999999996</v>
      </c>
      <c r="N16" s="175">
        <f xml:space="preserve"> F_Inputs!J11</f>
        <v>90.186000000000007</v>
      </c>
      <c r="O16" s="175">
        <f xml:space="preserve"> F_Inputs!K11</f>
        <v>105.175</v>
      </c>
      <c r="P16" s="166"/>
      <c r="Q16" s="166"/>
      <c r="R16" s="175"/>
    </row>
    <row r="17" spans="1:18" s="27" customFormat="1">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0</v>
      </c>
      <c r="J17" s="175">
        <f xml:space="preserve"> F_Inputs!F12</f>
        <v>0</v>
      </c>
      <c r="K17" s="175">
        <f xml:space="preserve"> F_Inputs!G12</f>
        <v>0</v>
      </c>
      <c r="L17" s="175">
        <f xml:space="preserve"> F_Inputs!H12</f>
        <v>0</v>
      </c>
      <c r="M17" s="175">
        <f xml:space="preserve"> F_Inputs!I12</f>
        <v>0</v>
      </c>
      <c r="N17" s="175">
        <f xml:space="preserve"> F_Inputs!J12</f>
        <v>0</v>
      </c>
      <c r="O17" s="175">
        <f xml:space="preserve"> F_Inputs!K12</f>
        <v>0</v>
      </c>
      <c r="P17" s="166"/>
      <c r="Q17" s="166"/>
      <c r="R17" s="175"/>
    </row>
    <row r="18" spans="1:18" s="27" customFormat="1">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65.075000000000003</v>
      </c>
      <c r="J18" s="175">
        <f xml:space="preserve"> F_Inputs!F13</f>
        <v>10.308999999999999</v>
      </c>
      <c r="K18" s="175">
        <f xml:space="preserve"> F_Inputs!G13</f>
        <v>10.518000000000001</v>
      </c>
      <c r="L18" s="175">
        <f xml:space="preserve"> F_Inputs!H13</f>
        <v>10.731</v>
      </c>
      <c r="M18" s="175">
        <f xml:space="preserve"> F_Inputs!I13</f>
        <v>10.949</v>
      </c>
      <c r="N18" s="175">
        <f xml:space="preserve"> F_Inputs!J13</f>
        <v>11.170999999999999</v>
      </c>
      <c r="O18" s="175">
        <f xml:space="preserve"> F_Inputs!K13</f>
        <v>11.397</v>
      </c>
      <c r="P18" s="166"/>
      <c r="Q18" s="166"/>
      <c r="R18" s="175"/>
    </row>
    <row r="19" spans="1:18" s="27" customFormat="1">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3455.2329999999997</v>
      </c>
      <c r="J19" s="175">
        <f xml:space="preserve"> F_Inputs!F14</f>
        <v>517.71699999999998</v>
      </c>
      <c r="K19" s="175">
        <f xml:space="preserve"> F_Inputs!G14</f>
        <v>549.08699999999999</v>
      </c>
      <c r="L19" s="175">
        <f xml:space="preserve"> F_Inputs!H14</f>
        <v>566.423</v>
      </c>
      <c r="M19" s="175">
        <f xml:space="preserve"> F_Inputs!I14</f>
        <v>586.63199999999995</v>
      </c>
      <c r="N19" s="175">
        <f xml:space="preserve"> F_Inputs!J14</f>
        <v>607.67100000000005</v>
      </c>
      <c r="O19" s="175">
        <f xml:space="preserve"> F_Inputs!K14</f>
        <v>627.70299999999997</v>
      </c>
      <c r="P19" s="166"/>
      <c r="Q19" s="166"/>
      <c r="R19" s="175"/>
    </row>
    <row r="20" spans="1:18" s="27" customFormat="1">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0</v>
      </c>
      <c r="J20" s="175">
        <f xml:space="preserve"> F_Inputs!F15</f>
        <v>0</v>
      </c>
      <c r="K20" s="175">
        <f xml:space="preserve"> F_Inputs!G15</f>
        <v>0</v>
      </c>
      <c r="L20" s="175">
        <f xml:space="preserve"> F_Inputs!H15</f>
        <v>0</v>
      </c>
      <c r="M20" s="175">
        <f xml:space="preserve"> F_Inputs!I15</f>
        <v>0</v>
      </c>
      <c r="N20" s="175">
        <f xml:space="preserve"> F_Inputs!J15</f>
        <v>0</v>
      </c>
      <c r="O20" s="175">
        <f xml:space="preserve"> F_Inputs!K15</f>
        <v>0</v>
      </c>
      <c r="P20" s="166"/>
      <c r="Q20" s="166"/>
      <c r="R20" s="175"/>
    </row>
    <row r="21" spans="1:18" s="27" customFormat="1">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1641.662</v>
      </c>
      <c r="J21" s="175">
        <f xml:space="preserve"> F_Inputs!F16</f>
        <v>512.19100000000003</v>
      </c>
      <c r="K21" s="175">
        <f xml:space="preserve"> F_Inputs!G16</f>
        <v>224.774</v>
      </c>
      <c r="L21" s="175">
        <f xml:space="preserve"> F_Inputs!H16</f>
        <v>194.345</v>
      </c>
      <c r="M21" s="175">
        <f xml:space="preserve"> F_Inputs!I16</f>
        <v>128.239</v>
      </c>
      <c r="N21" s="175">
        <f xml:space="preserve"> F_Inputs!J16</f>
        <v>157.27600000000001</v>
      </c>
      <c r="O21" s="175">
        <f xml:space="preserve"> F_Inputs!K16</f>
        <v>424.83699999999999</v>
      </c>
      <c r="P21" s="166"/>
      <c r="Q21" s="166"/>
      <c r="R21" s="175"/>
    </row>
    <row r="22" spans="1:18" s="27" customFormat="1">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-5582.8740000000007</v>
      </c>
      <c r="J22" s="175">
        <f xml:space="preserve"> F_Inputs!F17</f>
        <v>-898.26</v>
      </c>
      <c r="K22" s="175">
        <f xml:space="preserve"> F_Inputs!G17</f>
        <v>-925.61800000000005</v>
      </c>
      <c r="L22" s="175">
        <f xml:space="preserve"> F_Inputs!H17</f>
        <v>-937.19100000000003</v>
      </c>
      <c r="M22" s="175">
        <f xml:space="preserve"> F_Inputs!I17</f>
        <v>-933.3</v>
      </c>
      <c r="N22" s="175">
        <f xml:space="preserve"> F_Inputs!J17</f>
        <v>-940.93799999999999</v>
      </c>
      <c r="O22" s="175">
        <f xml:space="preserve"> F_Inputs!K17</f>
        <v>-947.56700000000001</v>
      </c>
      <c r="P22" s="166"/>
      <c r="Q22" s="166"/>
      <c r="R22" s="175"/>
    </row>
    <row r="23" spans="1:18" s="27" customFormat="1">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-1058.7359999999999</v>
      </c>
      <c r="J23" s="175">
        <f xml:space="preserve"> F_Inputs!F18</f>
        <v>-176.45599999999999</v>
      </c>
      <c r="K23" s="175">
        <f xml:space="preserve"> F_Inputs!G18</f>
        <v>-176.45599999999999</v>
      </c>
      <c r="L23" s="175">
        <f xml:space="preserve"> F_Inputs!H18</f>
        <v>-176.45599999999999</v>
      </c>
      <c r="M23" s="175">
        <f xml:space="preserve"> F_Inputs!I18</f>
        <v>-176.45599999999999</v>
      </c>
      <c r="N23" s="175">
        <f xml:space="preserve"> F_Inputs!J18</f>
        <v>-176.45599999999999</v>
      </c>
      <c r="O23" s="175">
        <f xml:space="preserve"> F_Inputs!K18</f>
        <v>-176.45599999999999</v>
      </c>
      <c r="P23" s="166"/>
      <c r="Q23" s="166"/>
      <c r="R23" s="175"/>
    </row>
    <row r="24" spans="1:18" s="27" customFormat="1">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-2836.7239999999997</v>
      </c>
      <c r="J24" s="175">
        <f xml:space="preserve"> F_Inputs!F19</f>
        <v>-425.91500000000002</v>
      </c>
      <c r="K24" s="175">
        <f xml:space="preserve"> F_Inputs!G19</f>
        <v>-437.37900000000002</v>
      </c>
      <c r="L24" s="175">
        <f xml:space="preserve"> F_Inputs!H19</f>
        <v>-427.202</v>
      </c>
      <c r="M24" s="175">
        <f xml:space="preserve"> F_Inputs!I19</f>
        <v>-586.44299999999998</v>
      </c>
      <c r="N24" s="175">
        <f xml:space="preserve"> F_Inputs!J19</f>
        <v>-401.64499999999998</v>
      </c>
      <c r="O24" s="175">
        <f xml:space="preserve"> F_Inputs!K19</f>
        <v>-558.14</v>
      </c>
      <c r="P24" s="166"/>
      <c r="Q24" s="166"/>
      <c r="R24" s="175"/>
    </row>
    <row r="25" spans="1:18" s="27" customFormat="1">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0</v>
      </c>
      <c r="J25" s="175">
        <f xml:space="preserve"> F_Inputs!F20</f>
        <v>0</v>
      </c>
      <c r="K25" s="175">
        <f xml:space="preserve"> F_Inputs!G20</f>
        <v>0</v>
      </c>
      <c r="L25" s="175">
        <f xml:space="preserve"> F_Inputs!H20</f>
        <v>0</v>
      </c>
      <c r="M25" s="175">
        <f xml:space="preserve"> F_Inputs!I20</f>
        <v>0</v>
      </c>
      <c r="N25" s="175">
        <f xml:space="preserve"> F_Inputs!J20</f>
        <v>0</v>
      </c>
      <c r="O25" s="175">
        <f xml:space="preserve"> F_Inputs!K20</f>
        <v>0</v>
      </c>
      <c r="P25" s="166"/>
      <c r="Q25" s="166"/>
      <c r="R25" s="175"/>
    </row>
    <row r="26" spans="1:18" s="27" customFormat="1">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0</v>
      </c>
      <c r="J26" s="175">
        <f xml:space="preserve"> F_Inputs!F21</f>
        <v>0</v>
      </c>
      <c r="K26" s="175">
        <f xml:space="preserve"> F_Inputs!G21</f>
        <v>0</v>
      </c>
      <c r="L26" s="175">
        <f xml:space="preserve"> F_Inputs!H21</f>
        <v>0</v>
      </c>
      <c r="M26" s="175">
        <f xml:space="preserve"> F_Inputs!I21</f>
        <v>0</v>
      </c>
      <c r="N26" s="175">
        <f xml:space="preserve"> F_Inputs!J21</f>
        <v>0</v>
      </c>
      <c r="O26" s="175">
        <f xml:space="preserve"> F_Inputs!K21</f>
        <v>0</v>
      </c>
      <c r="P26" s="166"/>
      <c r="Q26" s="166"/>
      <c r="R26" s="175"/>
    </row>
    <row r="27" spans="1:18" s="27" customFormat="1">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0</v>
      </c>
      <c r="J27" s="175">
        <f xml:space="preserve"> F_Inputs!F22</f>
        <v>0</v>
      </c>
      <c r="K27" s="175">
        <f xml:space="preserve"> F_Inputs!G22</f>
        <v>0</v>
      </c>
      <c r="L27" s="175">
        <f xml:space="preserve"> F_Inputs!H22</f>
        <v>0</v>
      </c>
      <c r="M27" s="175">
        <f xml:space="preserve"> F_Inputs!I22</f>
        <v>0</v>
      </c>
      <c r="N27" s="175">
        <f xml:space="preserve"> F_Inputs!J22</f>
        <v>0</v>
      </c>
      <c r="O27" s="175">
        <f xml:space="preserve"> F_Inputs!K22</f>
        <v>0</v>
      </c>
      <c r="P27" s="166"/>
      <c r="Q27" s="166"/>
      <c r="R27" s="175"/>
    </row>
    <row r="28" spans="1:18" s="27" customFormat="1">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0</v>
      </c>
      <c r="J28" s="175">
        <f xml:space="preserve"> F_Inputs!F23</f>
        <v>0</v>
      </c>
      <c r="K28" s="175">
        <f xml:space="preserve"> F_Inputs!G23</f>
        <v>0</v>
      </c>
      <c r="L28" s="175">
        <f xml:space="preserve"> F_Inputs!H23</f>
        <v>0</v>
      </c>
      <c r="M28" s="175">
        <f xml:space="preserve"> F_Inputs!I23</f>
        <v>0</v>
      </c>
      <c r="N28" s="175">
        <f xml:space="preserve"> F_Inputs!J23</f>
        <v>0</v>
      </c>
      <c r="O28" s="175">
        <f xml:space="preserve"> F_Inputs!K23</f>
        <v>0</v>
      </c>
      <c r="P28" s="166"/>
      <c r="Q28" s="166"/>
      <c r="R28" s="175"/>
    </row>
    <row r="29" spans="1:18" s="27" customFormat="1">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-41556.281999999999</v>
      </c>
      <c r="J29" s="175">
        <f xml:space="preserve"> F_Inputs!F24</f>
        <v>-6380.5780000000004</v>
      </c>
      <c r="K29" s="175">
        <f xml:space="preserve"> F_Inputs!G24</f>
        <v>-6283.982</v>
      </c>
      <c r="L29" s="175">
        <f xml:space="preserve"> F_Inputs!H24</f>
        <v>-6634.01</v>
      </c>
      <c r="M29" s="175">
        <f xml:space="preserve"> F_Inputs!I24</f>
        <v>-6829.5969999999998</v>
      </c>
      <c r="N29" s="175">
        <f xml:space="preserve"> F_Inputs!J24</f>
        <v>-7564.6549999999997</v>
      </c>
      <c r="O29" s="175">
        <f xml:space="preserve"> F_Inputs!K24</f>
        <v>-7863.46</v>
      </c>
      <c r="P29" s="166"/>
      <c r="Q29" s="166"/>
      <c r="R29" s="175"/>
    </row>
    <row r="30" spans="1:18" s="27" customFormat="1">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0</v>
      </c>
      <c r="J30" s="175">
        <f xml:space="preserve"> F_Inputs!F25</f>
        <v>0</v>
      </c>
      <c r="K30" s="175">
        <f xml:space="preserve"> F_Inputs!G25</f>
        <v>0</v>
      </c>
      <c r="L30" s="175">
        <f xml:space="preserve"> F_Inputs!H25</f>
        <v>0</v>
      </c>
      <c r="M30" s="175">
        <f xml:space="preserve"> F_Inputs!I25</f>
        <v>0</v>
      </c>
      <c r="N30" s="175">
        <f xml:space="preserve"> F_Inputs!J25</f>
        <v>0</v>
      </c>
      <c r="O30" s="175">
        <f xml:space="preserve"> F_Inputs!K25</f>
        <v>0</v>
      </c>
      <c r="P30" s="166"/>
      <c r="Q30" s="166"/>
      <c r="R30" s="175"/>
    </row>
    <row r="31" spans="1:18" s="27" customFormat="1">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0</v>
      </c>
      <c r="J31" s="175">
        <f xml:space="preserve"> F_Inputs!F26</f>
        <v>0</v>
      </c>
      <c r="K31" s="175">
        <f xml:space="preserve"> F_Inputs!G26</f>
        <v>0</v>
      </c>
      <c r="L31" s="175">
        <f xml:space="preserve"> F_Inputs!H26</f>
        <v>0</v>
      </c>
      <c r="M31" s="175">
        <f xml:space="preserve"> F_Inputs!I26</f>
        <v>0</v>
      </c>
      <c r="N31" s="175">
        <f xml:space="preserve"> F_Inputs!J26</f>
        <v>0</v>
      </c>
      <c r="O31" s="175">
        <f xml:space="preserve"> F_Inputs!K26</f>
        <v>0</v>
      </c>
      <c r="P31" s="166"/>
      <c r="Q31" s="166"/>
      <c r="R31" s="175"/>
    </row>
    <row r="32" spans="1:18" s="27" customFormat="1">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-105.541</v>
      </c>
      <c r="J32" s="175">
        <f xml:space="preserve"> F_Inputs!F27</f>
        <v>-16.731000000000002</v>
      </c>
      <c r="K32" s="175">
        <f xml:space="preserve"> F_Inputs!G27</f>
        <v>-17.065999999999999</v>
      </c>
      <c r="L32" s="175">
        <f xml:space="preserve"> F_Inputs!H27</f>
        <v>-17.405999999999999</v>
      </c>
      <c r="M32" s="175">
        <f xml:space="preserve"> F_Inputs!I27</f>
        <v>-17.754999999999999</v>
      </c>
      <c r="N32" s="175">
        <f xml:space="preserve"> F_Inputs!J27</f>
        <v>-18.111000000000001</v>
      </c>
      <c r="O32" s="175">
        <f xml:space="preserve"> F_Inputs!K27</f>
        <v>-18.472000000000001</v>
      </c>
      <c r="P32" s="166"/>
      <c r="Q32" s="166"/>
      <c r="R32" s="175"/>
    </row>
    <row r="33" spans="1:18" s="27" customFormat="1">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-3909.4650000000001</v>
      </c>
      <c r="J33" s="175">
        <f xml:space="preserve"> F_Inputs!F28</f>
        <v>-507.988</v>
      </c>
      <c r="K33" s="175">
        <f xml:space="preserve"> F_Inputs!G28</f>
        <v>-558.15499999999997</v>
      </c>
      <c r="L33" s="175">
        <f xml:space="preserve"> F_Inputs!H28</f>
        <v>-617.62300000000005</v>
      </c>
      <c r="M33" s="175">
        <f xml:space="preserve"> F_Inputs!I28</f>
        <v>-677.54700000000003</v>
      </c>
      <c r="N33" s="175">
        <f xml:space="preserve"> F_Inputs!J28</f>
        <v>-741.29100000000005</v>
      </c>
      <c r="O33" s="175">
        <f xml:space="preserve"> F_Inputs!K28</f>
        <v>-806.86099999999999</v>
      </c>
      <c r="P33" s="166"/>
      <c r="Q33" s="166"/>
      <c r="R33" s="175"/>
    </row>
    <row r="34" spans="1:18" s="27" customFormat="1">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-451.07000000000005</v>
      </c>
      <c r="J34" s="175">
        <f xml:space="preserve"> F_Inputs!F29</f>
        <v>-83.322000000000003</v>
      </c>
      <c r="K34" s="175">
        <f xml:space="preserve"> F_Inputs!G29</f>
        <v>-80.242999999999995</v>
      </c>
      <c r="L34" s="175">
        <f xml:space="preserve"> F_Inputs!H29</f>
        <v>-76.998999999999995</v>
      </c>
      <c r="M34" s="175">
        <f xml:space="preserve"> F_Inputs!I29</f>
        <v>-73.680999999999997</v>
      </c>
      <c r="N34" s="175">
        <f xml:space="preserve"> F_Inputs!J29</f>
        <v>-70.215000000000003</v>
      </c>
      <c r="O34" s="175">
        <f xml:space="preserve"> F_Inputs!K29</f>
        <v>-66.61</v>
      </c>
      <c r="P34" s="166"/>
      <c r="Q34" s="166"/>
      <c r="R34" s="175"/>
    </row>
    <row r="35" spans="1:18" s="27" customFormat="1">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5">
        <f xml:space="preserve"> F_Inputs!F30</f>
        <v>0</v>
      </c>
      <c r="K35" s="175">
        <f xml:space="preserve"> F_Inputs!G30</f>
        <v>0</v>
      </c>
      <c r="L35" s="175">
        <f xml:space="preserve"> F_Inputs!H30</f>
        <v>0</v>
      </c>
      <c r="M35" s="175">
        <f xml:space="preserve"> F_Inputs!I30</f>
        <v>0</v>
      </c>
      <c r="N35" s="175">
        <f xml:space="preserve"> F_Inputs!J30</f>
        <v>0</v>
      </c>
      <c r="O35" s="175">
        <f xml:space="preserve"> F_Inputs!K30</f>
        <v>0</v>
      </c>
      <c r="P35" s="166"/>
      <c r="Q35" s="166"/>
      <c r="R35" s="175"/>
    </row>
    <row r="36" spans="1:18" s="27" customFormat="1">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-4740.7070000000003</v>
      </c>
      <c r="J36" s="175">
        <f xml:space="preserve"> F_Inputs!F31</f>
        <v>-768.02099999999996</v>
      </c>
      <c r="K36" s="175">
        <f xml:space="preserve"> F_Inputs!G31</f>
        <v>-779.98800000000006</v>
      </c>
      <c r="L36" s="175">
        <f xml:space="preserve"> F_Inputs!H31</f>
        <v>-788.77099999999996</v>
      </c>
      <c r="M36" s="175">
        <f xml:space="preserve"> F_Inputs!I31</f>
        <v>-795.94299999999998</v>
      </c>
      <c r="N36" s="175">
        <f xml:space="preserve"> F_Inputs!J31</f>
        <v>-803.09799999999996</v>
      </c>
      <c r="O36" s="175">
        <f xml:space="preserve"> F_Inputs!K31</f>
        <v>-804.88599999999997</v>
      </c>
      <c r="P36" s="166"/>
      <c r="Q36" s="166"/>
      <c r="R36" s="175"/>
    </row>
    <row r="37" spans="1:18" s="27" customFormat="1">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60</v>
      </c>
      <c r="J37" s="175">
        <f xml:space="preserve"> F_Inputs!F32</f>
        <v>10</v>
      </c>
      <c r="K37" s="175">
        <f xml:space="preserve"> F_Inputs!G32</f>
        <v>10</v>
      </c>
      <c r="L37" s="175">
        <f xml:space="preserve"> F_Inputs!H32</f>
        <v>10</v>
      </c>
      <c r="M37" s="175">
        <f xml:space="preserve"> F_Inputs!I32</f>
        <v>10</v>
      </c>
      <c r="N37" s="175">
        <f xml:space="preserve"> F_Inputs!J32</f>
        <v>10</v>
      </c>
      <c r="O37" s="175">
        <f xml:space="preserve"> F_Inputs!K32</f>
        <v>10</v>
      </c>
      <c r="P37" s="166"/>
      <c r="Q37" s="166"/>
      <c r="R37" s="175"/>
    </row>
    <row r="38" spans="1:18" s="27" customFormat="1">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4930.7139999999999</v>
      </c>
      <c r="J38" s="175">
        <f xml:space="preserve"> F_Inputs!F33</f>
        <v>798.28399999999999</v>
      </c>
      <c r="K38" s="175">
        <f xml:space="preserve"> F_Inputs!G33</f>
        <v>780.36400000000003</v>
      </c>
      <c r="L38" s="175">
        <f xml:space="preserve"> F_Inputs!H33</f>
        <v>786.56799999999998</v>
      </c>
      <c r="M38" s="175">
        <f xml:space="preserve"> F_Inputs!I33</f>
        <v>807.40499999999997</v>
      </c>
      <c r="N38" s="175">
        <f xml:space="preserve"> F_Inputs!J33</f>
        <v>827.86699999999996</v>
      </c>
      <c r="O38" s="175">
        <f xml:space="preserve"> F_Inputs!K33</f>
        <v>930.226</v>
      </c>
      <c r="P38" s="166"/>
      <c r="Q38" s="166"/>
      <c r="R38" s="175"/>
    </row>
    <row r="39" spans="1:18" s="27" customFormat="1">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4634.8859999999995</v>
      </c>
      <c r="J39" s="175">
        <f xml:space="preserve"> F_Inputs!F34</f>
        <v>772.48099999999999</v>
      </c>
      <c r="K39" s="175">
        <f xml:space="preserve"> F_Inputs!G34</f>
        <v>772.48099999999999</v>
      </c>
      <c r="L39" s="175">
        <f xml:space="preserve"> F_Inputs!H34</f>
        <v>772.48099999999999</v>
      </c>
      <c r="M39" s="175">
        <f xml:space="preserve"> F_Inputs!I34</f>
        <v>772.48099999999999</v>
      </c>
      <c r="N39" s="175">
        <f xml:space="preserve"> F_Inputs!J34</f>
        <v>772.48099999999999</v>
      </c>
      <c r="O39" s="175">
        <f xml:space="preserve"> F_Inputs!K34</f>
        <v>772.48099999999999</v>
      </c>
      <c r="P39" s="166"/>
      <c r="Q39" s="166"/>
      <c r="R39" s="175"/>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ht="12.5">
      <c r="A249" s="8"/>
      <c r="B249" s="8"/>
      <c r="C249" s="8"/>
      <c r="D249" s="8"/>
    </row>
    <row r="250" spans="1:4" ht="12.5">
      <c r="A250" s="8"/>
      <c r="B250" s="8"/>
      <c r="C250" s="8"/>
      <c r="D250" s="8"/>
    </row>
    <row r="251" spans="1:4" ht="12.5">
      <c r="A251" s="8"/>
      <c r="B251" s="8"/>
      <c r="C251" s="8"/>
      <c r="D251" s="8"/>
    </row>
    <row r="252" spans="1:4" ht="12.5">
      <c r="A252" s="8"/>
      <c r="B252" s="8"/>
      <c r="C252" s="8"/>
      <c r="D252" s="8"/>
    </row>
    <row r="253" spans="1:4" ht="12.5">
      <c r="A253" s="8"/>
      <c r="B253" s="8"/>
      <c r="C253" s="8"/>
      <c r="D253" s="8"/>
    </row>
    <row r="254" spans="1:4" ht="12.5">
      <c r="A254" s="8"/>
      <c r="B254" s="8"/>
      <c r="C254" s="8"/>
      <c r="D254" s="8"/>
    </row>
    <row r="255" spans="1:4" ht="12.5">
      <c r="A255" s="8"/>
      <c r="B255" s="8"/>
      <c r="C255" s="8"/>
      <c r="D255" s="8"/>
    </row>
    <row r="256" spans="1:4" ht="12.5">
      <c r="A256" s="8"/>
      <c r="B256" s="8"/>
      <c r="C256" s="8"/>
      <c r="D256" s="8"/>
    </row>
    <row r="257" spans="1:4" ht="12.5">
      <c r="A257" s="8"/>
      <c r="B257" s="8"/>
      <c r="C257" s="8"/>
      <c r="D257" s="8"/>
    </row>
    <row r="258" spans="1:4" ht="12.5">
      <c r="A258" s="8"/>
      <c r="B258" s="8"/>
      <c r="C258" s="8"/>
      <c r="D258" s="8"/>
    </row>
    <row r="259" spans="1:4" ht="12.5">
      <c r="A259" s="8"/>
      <c r="B259" s="8"/>
      <c r="C259" s="8"/>
      <c r="D259" s="8"/>
    </row>
    <row r="260" spans="1:4" ht="12.5">
      <c r="A260" s="8"/>
      <c r="B260" s="8"/>
      <c r="C260" s="8"/>
      <c r="D260" s="8"/>
    </row>
    <row r="261" spans="1:4" ht="12.5">
      <c r="A261" s="8"/>
      <c r="B261" s="8"/>
      <c r="C261" s="8"/>
      <c r="D261" s="8"/>
    </row>
    <row r="262" spans="1:4" ht="12.5">
      <c r="A262" s="8"/>
      <c r="B262" s="8"/>
      <c r="C262" s="8"/>
      <c r="D262" s="8"/>
    </row>
    <row r="263" spans="1:4" ht="12.5">
      <c r="A263" s="8"/>
      <c r="B263" s="8"/>
      <c r="C263" s="8"/>
      <c r="D263" s="8"/>
    </row>
    <row r="264" spans="1:4" ht="12.5">
      <c r="A264" s="8"/>
      <c r="B264" s="8"/>
      <c r="C264" s="8"/>
      <c r="D264" s="8"/>
    </row>
    <row r="265" spans="1:4" ht="12.5">
      <c r="A265" s="8"/>
      <c r="B265" s="8"/>
      <c r="C265" s="8"/>
      <c r="D265" s="8"/>
    </row>
    <row r="266" spans="1:4" ht="12.5">
      <c r="A266" s="8"/>
      <c r="B266" s="8"/>
      <c r="C266" s="8"/>
      <c r="D266" s="8"/>
    </row>
    <row r="267" spans="1:4" ht="12.5">
      <c r="A267" s="8"/>
      <c r="B267" s="8"/>
      <c r="C267" s="8"/>
      <c r="D267" s="8"/>
    </row>
    <row r="268" spans="1:4" ht="12.5">
      <c r="A268" s="8"/>
      <c r="B268" s="8"/>
      <c r="C268" s="8"/>
      <c r="D268" s="8"/>
    </row>
    <row r="269" spans="1:4" ht="12.5">
      <c r="A269" s="8"/>
      <c r="B269" s="8"/>
      <c r="C269" s="8"/>
      <c r="D269" s="8"/>
    </row>
    <row r="270" spans="1:4" ht="12.5">
      <c r="A270" s="8"/>
      <c r="B270" s="8"/>
      <c r="C270" s="8"/>
      <c r="D270" s="8"/>
    </row>
    <row r="271" spans="1:4" ht="12.5">
      <c r="A271" s="8"/>
      <c r="B271" s="8"/>
      <c r="C271" s="8"/>
      <c r="D271" s="8"/>
    </row>
    <row r="272" spans="1:4" ht="12.5">
      <c r="A272" s="8"/>
      <c r="B272" s="8"/>
      <c r="C272" s="8"/>
      <c r="D272" s="8"/>
    </row>
    <row r="273" spans="1:4" ht="12.5">
      <c r="A273" s="8"/>
      <c r="B273" s="8"/>
      <c r="C273" s="8"/>
      <c r="D273" s="8"/>
    </row>
    <row r="274" spans="1:4" ht="12.5">
      <c r="A274" s="8"/>
      <c r="B274" s="8"/>
      <c r="C274" s="8"/>
      <c r="D274" s="8"/>
    </row>
    <row r="275" spans="1:4" ht="12.5">
      <c r="A275" s="8"/>
      <c r="B275" s="8"/>
      <c r="C275" s="8"/>
      <c r="D275" s="8"/>
    </row>
    <row r="276" spans="1:4" ht="12.5">
      <c r="A276" s="8"/>
      <c r="B276" s="8"/>
      <c r="C276" s="8"/>
      <c r="D276" s="8"/>
    </row>
    <row r="277" spans="1:4" ht="12.5">
      <c r="A277" s="8"/>
      <c r="B277" s="8"/>
      <c r="C277" s="8"/>
      <c r="D277" s="8"/>
    </row>
    <row r="278" spans="1:4" ht="12.5">
      <c r="A278" s="8"/>
      <c r="B278" s="8"/>
      <c r="C278" s="8"/>
      <c r="D278" s="8"/>
    </row>
    <row r="279" spans="1:4" ht="12.5">
      <c r="A279" s="8"/>
      <c r="B279" s="8"/>
      <c r="C279" s="8"/>
      <c r="D279" s="8"/>
    </row>
    <row r="280" spans="1:4" ht="12.5">
      <c r="A280" s="8"/>
      <c r="B280" s="8"/>
      <c r="C280" s="8"/>
      <c r="D280" s="8"/>
    </row>
    <row r="281" spans="1:4" ht="12.5">
      <c r="A281" s="8"/>
      <c r="B281" s="8"/>
      <c r="C281" s="8"/>
      <c r="D281" s="8"/>
    </row>
    <row r="282" spans="1:4" ht="12.5">
      <c r="A282" s="8"/>
      <c r="B282" s="8"/>
      <c r="C282" s="8"/>
      <c r="D282" s="8"/>
    </row>
    <row r="283" spans="1:4" ht="12.5">
      <c r="A283" s="8"/>
      <c r="B283" s="8"/>
      <c r="C283" s="8"/>
      <c r="D283" s="8"/>
    </row>
    <row r="284" spans="1:4" ht="12.5">
      <c r="A284" s="8"/>
      <c r="B284" s="8"/>
      <c r="C284" s="8"/>
      <c r="D284" s="8"/>
    </row>
    <row r="285" spans="1:4" ht="12.5">
      <c r="A285" s="8"/>
      <c r="B285" s="8"/>
      <c r="C285" s="8"/>
      <c r="D285" s="8"/>
    </row>
    <row r="286" spans="1:4" ht="12.5">
      <c r="A286" s="8"/>
      <c r="B286" s="8"/>
      <c r="C286" s="8"/>
      <c r="D286" s="8"/>
    </row>
    <row r="287" spans="1:4" ht="12.5">
      <c r="A287" s="8"/>
      <c r="B287" s="8"/>
      <c r="C287" s="8"/>
      <c r="D287" s="8"/>
    </row>
    <row r="288" spans="1:4" ht="12.5">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6" customWidth="1"/>
    <col min="2" max="2" width="1.453125" style="71" customWidth="1"/>
    <col min="3" max="3" width="1.453125" style="114" customWidth="1"/>
    <col min="4" max="4" width="1.453125" style="68" customWidth="1"/>
    <col min="5" max="5" width="40.54296875" style="65"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06" width="0" style="8" hidden="1" customWidth="1"/>
    <col min="107" max="16384" width="9.1796875" style="8" hidden="1"/>
  </cols>
  <sheetData>
    <row r="1" spans="1:79" s="125" customFormat="1" ht="25">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207</v>
      </c>
    </row>
    <row r="9" spans="1:79" s="14" customFormat="1">
      <c r="A9" s="66"/>
      <c r="B9" s="71" t="s">
        <v>208</v>
      </c>
      <c r="C9" s="114"/>
      <c r="D9" s="68"/>
      <c r="E9" s="93"/>
      <c r="G9" s="57"/>
    </row>
    <row r="10" spans="1:79" s="62" customFormat="1">
      <c r="A10" s="75"/>
      <c r="B10" s="76"/>
      <c r="C10" s="127"/>
      <c r="D10" s="77"/>
      <c r="E10" s="65" t="s">
        <v>209</v>
      </c>
      <c r="G10" s="62" t="s">
        <v>210</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211</v>
      </c>
      <c r="F11" s="8">
        <f xml:space="preserve"> MAX(J10:CA10)</f>
        <v>10</v>
      </c>
      <c r="G11" s="8" t="s">
        <v>212</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213</v>
      </c>
      <c r="G14" s="8" t="s">
        <v>214</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215</v>
      </c>
      <c r="F17" s="32">
        <f xml:space="preserve"> DATE(YEAR(F16), MONTH(F16), 1)</f>
        <v>43556</v>
      </c>
      <c r="G17" s="32" t="s">
        <v>216</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217</v>
      </c>
      <c r="G21" s="31" t="s">
        <v>186</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218</v>
      </c>
      <c r="F22" s="55"/>
      <c r="G22" s="59" t="s">
        <v>186</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219</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220</v>
      </c>
      <c r="G26" s="58" t="s">
        <v>221</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222</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223</v>
      </c>
      <c r="G33" s="8" t="s">
        <v>214</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224</v>
      </c>
      <c r="G34" s="8" t="s">
        <v>214</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225</v>
      </c>
      <c r="F35" s="33">
        <f xml:space="preserve"> SUM(J34:CA34)</f>
        <v>1</v>
      </c>
      <c r="G35" s="8" t="s">
        <v>226</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227</v>
      </c>
      <c r="G39" s="3" t="s">
        <v>214</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228</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229</v>
      </c>
      <c r="G45" s="8" t="s">
        <v>214</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230</v>
      </c>
      <c r="G49" s="8" t="s">
        <v>214</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231</v>
      </c>
      <c r="G53" s="55" t="s">
        <v>214</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232</v>
      </c>
      <c r="F54" s="8">
        <f xml:space="preserve"> SUM(J53:CA53)</f>
        <v>5</v>
      </c>
      <c r="G54" s="8" t="s">
        <v>226</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233</v>
      </c>
      <c r="G58" s="8" t="s">
        <v>214</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234</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235</v>
      </c>
      <c r="G64" s="8" t="s">
        <v>214</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236</v>
      </c>
      <c r="G67" s="8" t="s">
        <v>214</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237</v>
      </c>
      <c r="F68" s="8">
        <f xml:space="preserve"> SUM(J67:CA67)</f>
        <v>4</v>
      </c>
      <c r="G68" s="8" t="s">
        <v>226</v>
      </c>
    </row>
    <row r="71" spans="1:19">
      <c r="A71" s="66" t="s">
        <v>238</v>
      </c>
    </row>
    <row r="73" spans="1:19">
      <c r="E73" s="65" t="str">
        <f xml:space="preserve"> E$11</f>
        <v>Model Column Total</v>
      </c>
      <c r="F73" s="8">
        <f xml:space="preserve"> F$11</f>
        <v>10</v>
      </c>
      <c r="G73" s="8" t="str">
        <f xml:space="preserve"> G$11</f>
        <v>column</v>
      </c>
    </row>
    <row r="74" spans="1:19">
      <c r="D74" s="68" t="s">
        <v>219</v>
      </c>
      <c r="E74" s="65" t="str">
        <f xml:space="preserve"> E$35</f>
        <v>Pre Forecast Period Total</v>
      </c>
      <c r="F74" s="8">
        <f xml:space="preserve"> F$35</f>
        <v>1</v>
      </c>
      <c r="G74" s="8" t="str">
        <f xml:space="preserve"> G$35</f>
        <v>columns</v>
      </c>
    </row>
    <row r="75" spans="1:19">
      <c r="D75" s="68" t="s">
        <v>219</v>
      </c>
      <c r="E75" s="65" t="str">
        <f xml:space="preserve"> E$54</f>
        <v xml:space="preserve">Forecast Period Total </v>
      </c>
      <c r="F75" s="8">
        <f xml:space="preserve"> F$54</f>
        <v>5</v>
      </c>
      <c r="G75" s="8" t="str">
        <f xml:space="preserve"> G$54</f>
        <v>columns</v>
      </c>
    </row>
    <row r="76" spans="1:19">
      <c r="D76" s="68" t="s">
        <v>219</v>
      </c>
      <c r="E76" s="65" t="str">
        <f xml:space="preserve"> E$68</f>
        <v>Post Forecast Period Total</v>
      </c>
      <c r="F76" s="8">
        <f xml:space="preserve"> F$68</f>
        <v>4</v>
      </c>
      <c r="G76" s="8" t="str">
        <f xml:space="preserve"> G$68</f>
        <v>columns</v>
      </c>
    </row>
    <row r="77" spans="1:19">
      <c r="E77" s="65" t="s">
        <v>239</v>
      </c>
      <c r="F77" s="54">
        <f xml:space="preserve"> IF(F73 - SUM(F74:F76) &lt;&gt; 0, 1, 0)</f>
        <v>0</v>
      </c>
      <c r="G77" s="8" t="s">
        <v>240</v>
      </c>
    </row>
    <row r="80" spans="1:19">
      <c r="A80" s="66" t="s">
        <v>241</v>
      </c>
    </row>
    <row r="81" spans="1:79">
      <c r="C81" s="114" t="s">
        <v>242</v>
      </c>
    </row>
    <row r="82" spans="1:79">
      <c r="B82" s="71" t="s">
        <v>243</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244</v>
      </c>
      <c r="F87" s="8"/>
      <c r="G87" s="8" t="s">
        <v>221</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245</v>
      </c>
      <c r="F91" s="52"/>
      <c r="G91" s="51" t="s">
        <v>246</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247</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248</v>
      </c>
      <c r="G100" s="8" t="s">
        <v>249</v>
      </c>
      <c r="I100" s="16"/>
      <c r="J100" s="177">
        <f xml:space="preserve"> IF(J99 = 1, $F96, IF(J98 &gt; (DATE(I100, $F97 + 1, 1) - 1), I100 + 1, I100))</f>
        <v>2020</v>
      </c>
      <c r="K100" s="177">
        <f t="shared" ref="K100:S100" si="36" xml:space="preserve"> IF(K99 = 1, $F96, IF(K98 &gt; (DATE(J100, $F97 + 1, 1) - 1), J100 + 1, J100))</f>
        <v>2021</v>
      </c>
      <c r="L100" s="177">
        <f t="shared" si="36"/>
        <v>2022</v>
      </c>
      <c r="M100" s="177">
        <f t="shared" si="36"/>
        <v>2023</v>
      </c>
      <c r="N100" s="177">
        <f t="shared" si="36"/>
        <v>2024</v>
      </c>
      <c r="O100" s="177">
        <f t="shared" si="36"/>
        <v>2025</v>
      </c>
      <c r="P100" s="177">
        <f t="shared" si="36"/>
        <v>2026</v>
      </c>
      <c r="Q100" s="177">
        <f t="shared" si="36"/>
        <v>2027</v>
      </c>
      <c r="R100" s="177">
        <f t="shared" si="36"/>
        <v>2028</v>
      </c>
      <c r="S100" s="177">
        <f t="shared" si="36"/>
        <v>2029</v>
      </c>
    </row>
    <row r="103" spans="1:19" s="2" customFormat="1">
      <c r="A103" s="12" t="s">
        <v>121</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S57"/>
  <sheetViews>
    <sheetView zoomScale="90" zoomScaleNormal="90" workbookViewId="0">
      <pane xSplit="9" ySplit="5" topLeftCell="J6" activePane="bottomRight" state="frozen"/>
      <selection pane="topRight" activeCell="G15" sqref="G15"/>
      <selection pane="bottomLeft" activeCell="G15" sqref="G15"/>
      <selection pane="bottomRight"/>
    </sheetView>
  </sheetViews>
  <sheetFormatPr defaultColWidth="9.1796875" defaultRowHeight="13"/>
  <cols>
    <col min="1" max="1" width="3.7265625" style="66" customWidth="1"/>
    <col min="2" max="2" width="3.7265625" style="71" customWidth="1"/>
    <col min="3" max="3" width="3.7265625" style="114" customWidth="1"/>
    <col min="4" max="4" width="3.7265625" style="68" customWidth="1"/>
    <col min="5" max="5" width="40.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9.1796875" style="8" customWidth="1"/>
    <col min="28" max="16383" width="9.1796875" style="8"/>
    <col min="16384" max="16384" width="1.81640625" style="8" customWidth="1"/>
  </cols>
  <sheetData>
    <row r="1" spans="1:19" s="125" customFormat="1" ht="25">
      <c r="A1" s="121" t="str">
        <f ca="1" xml:space="preserve"> RIGHT(CELL("filename", $A$1), LEN(CELL("filename", $A$1)) - SEARCH("]", CELL("filename", $A$1)))</f>
        <v>Balance sheet check</v>
      </c>
      <c r="B1" s="122"/>
      <c r="C1" s="123"/>
      <c r="D1" s="124"/>
      <c r="J1" s="173"/>
      <c r="K1" s="173"/>
      <c r="L1" s="173"/>
      <c r="M1" s="173"/>
      <c r="N1" s="173"/>
      <c r="O1" s="173"/>
      <c r="P1" s="173"/>
      <c r="Q1" s="173"/>
      <c r="R1" s="173"/>
      <c r="S1" s="173"/>
    </row>
    <row r="2" spans="1:1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1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250</v>
      </c>
    </row>
    <row r="8" spans="1:19" ht="12.5">
      <c r="A8" s="159"/>
      <c r="B8" s="159"/>
      <c r="C8" s="159"/>
      <c r="D8" s="167" t="str">
        <f xml:space="preserve"> InpR!D$12</f>
        <v>A15015</v>
      </c>
      <c r="E8" s="50" t="str">
        <f xml:space="preserve"> InpR!E$12</f>
        <v>Total</v>
      </c>
      <c r="F8" s="50">
        <f xml:space="preserve"> InpR!F$12</f>
        <v>0</v>
      </c>
      <c r="G8" s="50" t="str">
        <f xml:space="preserve"> InpR!G$12</f>
        <v>£m</v>
      </c>
      <c r="H8" s="170">
        <f xml:space="preserve"> InpR!H$12</f>
        <v>64290.202645623533</v>
      </c>
      <c r="I8" s="170">
        <f xml:space="preserve"> InpR!I$12</f>
        <v>0</v>
      </c>
      <c r="J8" s="170">
        <f xml:space="preserve"> InpR!J$12</f>
        <v>9763.3407742705695</v>
      </c>
      <c r="K8" s="170">
        <f xml:space="preserve"> InpR!K$12</f>
        <v>9989.5547742705694</v>
      </c>
      <c r="L8" s="170">
        <f xml:space="preserve"> InpR!L$12</f>
        <v>10411.691774270599</v>
      </c>
      <c r="M8" s="170">
        <f xml:space="preserve"> InpR!M$12</f>
        <v>10879.1417742706</v>
      </c>
      <c r="N8" s="170">
        <f xml:space="preserve"> InpR!N$12</f>
        <v>11460.439774270601</v>
      </c>
      <c r="O8" s="170">
        <f xml:space="preserve"> InpR!O$12</f>
        <v>11786.0337742706</v>
      </c>
      <c r="P8" s="170">
        <f xml:space="preserve"> InpR!P$12</f>
        <v>0</v>
      </c>
      <c r="Q8" s="170">
        <f xml:space="preserve"> InpR!Q$12</f>
        <v>0</v>
      </c>
      <c r="R8" s="170">
        <f xml:space="preserve"> InpR!R$12</f>
        <v>0</v>
      </c>
      <c r="S8" s="170">
        <f xml:space="preserve"> InpR!S$12</f>
        <v>0</v>
      </c>
    </row>
    <row r="9" spans="1:19" ht="12.5">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0</v>
      </c>
      <c r="I9" s="170">
        <f xml:space="preserve"> InpR!I$13</f>
        <v>0</v>
      </c>
      <c r="J9" s="170">
        <f xml:space="preserve"> InpR!J$13</f>
        <v>0</v>
      </c>
      <c r="K9" s="170">
        <f xml:space="preserve"> InpR!K$13</f>
        <v>0</v>
      </c>
      <c r="L9" s="170">
        <f xml:space="preserve"> InpR!L$13</f>
        <v>0</v>
      </c>
      <c r="M9" s="170">
        <f xml:space="preserve"> InpR!M$13</f>
        <v>0</v>
      </c>
      <c r="N9" s="170">
        <f xml:space="preserve"> InpR!N$13</f>
        <v>0</v>
      </c>
      <c r="O9" s="170">
        <f xml:space="preserve"> InpR!O$13</f>
        <v>0</v>
      </c>
      <c r="P9" s="170">
        <f xml:space="preserve"> InpR!P$13</f>
        <v>0</v>
      </c>
      <c r="Q9" s="170">
        <f xml:space="preserve"> InpR!Q$13</f>
        <v>0</v>
      </c>
      <c r="R9" s="170">
        <f xml:space="preserve"> InpR!R$13</f>
        <v>0</v>
      </c>
      <c r="S9" s="170">
        <f xml:space="preserve"> InpR!S$13</f>
        <v>0</v>
      </c>
    </row>
    <row r="10" spans="1:19" ht="12.5">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0</v>
      </c>
      <c r="I10" s="50">
        <f xml:space="preserve"> InpR!I$14</f>
        <v>0</v>
      </c>
      <c r="J10" s="50">
        <f xml:space="preserve"> InpR!J$14</f>
        <v>0</v>
      </c>
      <c r="K10" s="50">
        <f xml:space="preserve"> InpR!K$14</f>
        <v>0</v>
      </c>
      <c r="L10" s="50">
        <f xml:space="preserve"> InpR!L$14</f>
        <v>0</v>
      </c>
      <c r="M10" s="50">
        <f xml:space="preserve"> InpR!M$14</f>
        <v>0</v>
      </c>
      <c r="N10" s="50">
        <f xml:space="preserve"> InpR!N$14</f>
        <v>0</v>
      </c>
      <c r="O10" s="50">
        <f xml:space="preserve"> InpR!O$14</f>
        <v>0</v>
      </c>
      <c r="P10" s="50">
        <f xml:space="preserve"> InpR!P$14</f>
        <v>0</v>
      </c>
      <c r="Q10" s="50">
        <f xml:space="preserve"> InpR!Q$14</f>
        <v>0</v>
      </c>
      <c r="R10" s="50">
        <f xml:space="preserve"> InpR!R$14</f>
        <v>0</v>
      </c>
      <c r="S10" s="50">
        <f xml:space="preserve"> InpR!S$14</f>
        <v>0</v>
      </c>
    </row>
    <row r="11" spans="1:19" ht="12.5">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7.8E-2</v>
      </c>
      <c r="I11" s="50">
        <f xml:space="preserve"> InpR!I$15</f>
        <v>0</v>
      </c>
      <c r="J11" s="50">
        <f xml:space="preserve"> InpR!J$15</f>
        <v>1.2999999999999999E-2</v>
      </c>
      <c r="K11" s="50">
        <f xml:space="preserve"> InpR!K$15</f>
        <v>1.2999999999999999E-2</v>
      </c>
      <c r="L11" s="50">
        <f xml:space="preserve"> InpR!L$15</f>
        <v>1.2999999999999999E-2</v>
      </c>
      <c r="M11" s="50">
        <f xml:space="preserve"> InpR!M$15</f>
        <v>1.2999999999999999E-2</v>
      </c>
      <c r="N11" s="50">
        <f xml:space="preserve"> InpR!N$15</f>
        <v>1.2999999999999999E-2</v>
      </c>
      <c r="O11" s="50">
        <f xml:space="preserve"> InpR!O$15</f>
        <v>1.2999999999999999E-2</v>
      </c>
      <c r="P11" s="50">
        <f xml:space="preserve"> InpR!P$15</f>
        <v>0</v>
      </c>
      <c r="Q11" s="50">
        <f xml:space="preserve"> InpR!Q$15</f>
        <v>0</v>
      </c>
      <c r="R11" s="50">
        <f xml:space="preserve"> InpR!R$15</f>
        <v>0</v>
      </c>
      <c r="S11" s="50">
        <f xml:space="preserve"> InpR!S$15</f>
        <v>0</v>
      </c>
    </row>
    <row r="12" spans="1:19" ht="12.5">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0</v>
      </c>
      <c r="I12" s="170">
        <f xml:space="preserve"> InpR!I$17</f>
        <v>0</v>
      </c>
      <c r="J12" s="170">
        <f xml:space="preserve"> InpR!J$17</f>
        <v>0</v>
      </c>
      <c r="K12" s="170">
        <f xml:space="preserve"> InpR!K$17</f>
        <v>0</v>
      </c>
      <c r="L12" s="170">
        <f xml:space="preserve"> InpR!L$17</f>
        <v>0</v>
      </c>
      <c r="M12" s="170">
        <f xml:space="preserve"> InpR!M$17</f>
        <v>0</v>
      </c>
      <c r="N12" s="170">
        <f xml:space="preserve"> InpR!N$17</f>
        <v>0</v>
      </c>
      <c r="O12" s="170">
        <f xml:space="preserve"> InpR!O$17</f>
        <v>0</v>
      </c>
      <c r="P12" s="170">
        <f xml:space="preserve"> InpR!P$17</f>
        <v>0</v>
      </c>
      <c r="Q12" s="170">
        <f xml:space="preserve"> InpR!Q$17</f>
        <v>0</v>
      </c>
      <c r="R12" s="170">
        <f xml:space="preserve"> InpR!R$17</f>
        <v>0</v>
      </c>
      <c r="S12" s="170">
        <f xml:space="preserve"> InpR!S$17</f>
        <v>0</v>
      </c>
    </row>
    <row r="13" spans="1:19" ht="12.5">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414.74700000000001</v>
      </c>
      <c r="I13" s="50">
        <f xml:space="preserve"> InpR!I$16</f>
        <v>0</v>
      </c>
      <c r="J13" s="50">
        <f xml:space="preserve"> InpR!J$16</f>
        <v>34.465000000000003</v>
      </c>
      <c r="K13" s="50">
        <f xml:space="preserve"> InpR!K$16</f>
        <v>47.784999999999997</v>
      </c>
      <c r="L13" s="50">
        <f xml:space="preserve"> InpR!L$16</f>
        <v>61.503</v>
      </c>
      <c r="M13" s="50">
        <f xml:space="preserve"> InpR!M$16</f>
        <v>75.632999999999996</v>
      </c>
      <c r="N13" s="50">
        <f xml:space="preserve"> InpR!N$16</f>
        <v>90.186000000000007</v>
      </c>
      <c r="O13" s="50">
        <f xml:space="preserve"> InpR!O$16</f>
        <v>105.175</v>
      </c>
      <c r="P13" s="50">
        <f xml:space="preserve"> InpR!P$16</f>
        <v>0</v>
      </c>
      <c r="Q13" s="50">
        <f xml:space="preserve"> InpR!Q$16</f>
        <v>0</v>
      </c>
      <c r="R13" s="50">
        <f xml:space="preserve"> InpR!R$16</f>
        <v>0</v>
      </c>
      <c r="S13" s="50">
        <f xml:space="preserve"> InpR!S$16</f>
        <v>0</v>
      </c>
    </row>
    <row r="14" spans="1:19">
      <c r="H14" s="171"/>
      <c r="I14" s="171"/>
    </row>
    <row r="15" spans="1:19">
      <c r="A15" s="66" t="s">
        <v>251</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65.075000000000003</v>
      </c>
      <c r="I16" s="170">
        <f xml:space="preserve"> InpR!I$18</f>
        <v>0</v>
      </c>
      <c r="J16" s="170">
        <f xml:space="preserve"> InpR!J$18</f>
        <v>10.308999999999999</v>
      </c>
      <c r="K16" s="170">
        <f xml:space="preserve"> InpR!K$18</f>
        <v>10.518000000000001</v>
      </c>
      <c r="L16" s="170">
        <f xml:space="preserve"> InpR!L$18</f>
        <v>10.731</v>
      </c>
      <c r="M16" s="170">
        <f xml:space="preserve"> InpR!M$18</f>
        <v>10.949</v>
      </c>
      <c r="N16" s="170">
        <f xml:space="preserve"> InpR!N$18</f>
        <v>11.170999999999999</v>
      </c>
      <c r="O16" s="170">
        <f xml:space="preserve"> InpR!O$18</f>
        <v>11.397</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3455.2329999999997</v>
      </c>
      <c r="I17" s="170">
        <f xml:space="preserve"> InpR!I$19</f>
        <v>0</v>
      </c>
      <c r="J17" s="170">
        <f xml:space="preserve"> InpR!J$19</f>
        <v>517.71699999999998</v>
      </c>
      <c r="K17" s="170">
        <f xml:space="preserve"> InpR!K$19</f>
        <v>549.08699999999999</v>
      </c>
      <c r="L17" s="170">
        <f xml:space="preserve"> InpR!L$19</f>
        <v>566.423</v>
      </c>
      <c r="M17" s="170">
        <f xml:space="preserve"> InpR!M$19</f>
        <v>586.63199999999995</v>
      </c>
      <c r="N17" s="170">
        <f xml:space="preserve"> InpR!N$19</f>
        <v>607.67100000000005</v>
      </c>
      <c r="O17" s="170">
        <f xml:space="preserve"> InpR!O$19</f>
        <v>627.70299999999997</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0</v>
      </c>
      <c r="I18" s="170">
        <f xml:space="preserve"> InpR!I$20</f>
        <v>0</v>
      </c>
      <c r="J18" s="170">
        <f xml:space="preserve"> InpR!J$20</f>
        <v>0</v>
      </c>
      <c r="K18" s="170">
        <f xml:space="preserve"> InpR!K$20</f>
        <v>0</v>
      </c>
      <c r="L18" s="170">
        <f xml:space="preserve"> InpR!L$20</f>
        <v>0</v>
      </c>
      <c r="M18" s="170">
        <f xml:space="preserve"> InpR!M$20</f>
        <v>0</v>
      </c>
      <c r="N18" s="170">
        <f xml:space="preserve"> InpR!N$20</f>
        <v>0</v>
      </c>
      <c r="O18" s="170">
        <f xml:space="preserve"> InpR!O$20</f>
        <v>0</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1641.662</v>
      </c>
      <c r="I19" s="170">
        <f xml:space="preserve"> InpR!I$21</f>
        <v>0</v>
      </c>
      <c r="J19" s="170">
        <f xml:space="preserve"> InpR!J$21</f>
        <v>512.19100000000003</v>
      </c>
      <c r="K19" s="170">
        <f xml:space="preserve"> InpR!K$21</f>
        <v>224.774</v>
      </c>
      <c r="L19" s="170">
        <f xml:space="preserve"> InpR!L$21</f>
        <v>194.345</v>
      </c>
      <c r="M19" s="170">
        <f xml:space="preserve"> InpR!M$21</f>
        <v>128.239</v>
      </c>
      <c r="N19" s="170">
        <f xml:space="preserve"> InpR!N$21</f>
        <v>157.27600000000001</v>
      </c>
      <c r="O19" s="170">
        <f xml:space="preserve"> InpR!O$21</f>
        <v>424.83699999999999</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252</v>
      </c>
      <c r="B21" s="8"/>
      <c r="C21" s="8"/>
      <c r="D21" s="7"/>
      <c r="H21" s="171"/>
      <c r="I21" s="171"/>
    </row>
    <row r="22" spans="1:19" s="159" customFormat="1" ht="12.5">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-5582.8740000000007</v>
      </c>
      <c r="I22" s="170">
        <f xml:space="preserve"> InpR!I$22</f>
        <v>0</v>
      </c>
      <c r="J22" s="170">
        <f xml:space="preserve"> InpR!J$22</f>
        <v>-898.26</v>
      </c>
      <c r="K22" s="170">
        <f xml:space="preserve"> InpR!K$22</f>
        <v>-925.61800000000005</v>
      </c>
      <c r="L22" s="170">
        <f xml:space="preserve"> InpR!L$22</f>
        <v>-937.19100000000003</v>
      </c>
      <c r="M22" s="170">
        <f xml:space="preserve"> InpR!M$22</f>
        <v>-933.3</v>
      </c>
      <c r="N22" s="170">
        <f xml:space="preserve"> InpR!N$22</f>
        <v>-940.93799999999999</v>
      </c>
      <c r="O22" s="170">
        <f xml:space="preserve"> InpR!O$22</f>
        <v>-947.56700000000001</v>
      </c>
      <c r="P22" s="170">
        <f xml:space="preserve"> InpR!P$22</f>
        <v>0</v>
      </c>
      <c r="Q22" s="170">
        <f xml:space="preserve"> InpR!Q$22</f>
        <v>0</v>
      </c>
      <c r="R22" s="170">
        <f xml:space="preserve"> InpR!R$22</f>
        <v>0</v>
      </c>
      <c r="S22" s="170">
        <f xml:space="preserve"> InpR!S$22</f>
        <v>0</v>
      </c>
    </row>
    <row r="23" spans="1:19" s="161" customFormat="1" ht="12.5">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-1058.7359999999999</v>
      </c>
      <c r="I23" s="170">
        <f xml:space="preserve"> InpR!I$23</f>
        <v>0</v>
      </c>
      <c r="J23" s="170">
        <f xml:space="preserve"> InpR!J$23</f>
        <v>-176.45599999999999</v>
      </c>
      <c r="K23" s="170">
        <f xml:space="preserve"> InpR!K$23</f>
        <v>-176.45599999999999</v>
      </c>
      <c r="L23" s="170">
        <f xml:space="preserve"> InpR!L$23</f>
        <v>-176.45599999999999</v>
      </c>
      <c r="M23" s="170">
        <f xml:space="preserve"> InpR!M$23</f>
        <v>-176.45599999999999</v>
      </c>
      <c r="N23" s="170">
        <f xml:space="preserve"> InpR!N$23</f>
        <v>-176.45599999999999</v>
      </c>
      <c r="O23" s="170">
        <f xml:space="preserve"> InpR!O$23</f>
        <v>-176.45599999999999</v>
      </c>
      <c r="P23" s="170">
        <f xml:space="preserve"> InpR!P$23</f>
        <v>0</v>
      </c>
      <c r="Q23" s="170">
        <f xml:space="preserve"> InpR!Q$23</f>
        <v>0</v>
      </c>
      <c r="R23" s="170">
        <f xml:space="preserve"> InpR!R$23</f>
        <v>0</v>
      </c>
      <c r="S23" s="170">
        <f xml:space="preserve"> InpR!S$23</f>
        <v>0</v>
      </c>
    </row>
    <row r="24" spans="1:19" s="161" customFormat="1" ht="12.5">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-2836.7239999999997</v>
      </c>
      <c r="I24" s="170">
        <f xml:space="preserve"> InpR!I$24</f>
        <v>0</v>
      </c>
      <c r="J24" s="170">
        <f xml:space="preserve"> InpR!J$24</f>
        <v>-425.91500000000002</v>
      </c>
      <c r="K24" s="170">
        <f xml:space="preserve"> InpR!K$24</f>
        <v>-437.37900000000002</v>
      </c>
      <c r="L24" s="170">
        <f xml:space="preserve"> InpR!L$24</f>
        <v>-427.202</v>
      </c>
      <c r="M24" s="170">
        <f xml:space="preserve"> InpR!M$24</f>
        <v>-586.44299999999998</v>
      </c>
      <c r="N24" s="170">
        <f xml:space="preserve"> InpR!N$24</f>
        <v>-401.64499999999998</v>
      </c>
      <c r="O24" s="170">
        <f xml:space="preserve"> InpR!O$24</f>
        <v>-558.14</v>
      </c>
      <c r="P24" s="170">
        <f xml:space="preserve"> InpR!P$24</f>
        <v>0</v>
      </c>
      <c r="Q24" s="170">
        <f xml:space="preserve"> InpR!Q$24</f>
        <v>0</v>
      </c>
      <c r="R24" s="170">
        <f xml:space="preserve"> InpR!R$24</f>
        <v>0</v>
      </c>
      <c r="S24" s="170">
        <f xml:space="preserve"> InpR!S$24</f>
        <v>0</v>
      </c>
    </row>
    <row r="25" spans="1:19" s="161" customFormat="1" ht="12.5">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0</v>
      </c>
      <c r="I25" s="170">
        <f xml:space="preserve"> InpR!I$25</f>
        <v>0</v>
      </c>
      <c r="J25" s="170">
        <f xml:space="preserve"> InpR!J$25</f>
        <v>0</v>
      </c>
      <c r="K25" s="170">
        <f xml:space="preserve"> InpR!K$25</f>
        <v>0</v>
      </c>
      <c r="L25" s="170">
        <f xml:space="preserve"> InpR!L$25</f>
        <v>0</v>
      </c>
      <c r="M25" s="170">
        <f xml:space="preserve"> InpR!M$25</f>
        <v>0</v>
      </c>
      <c r="N25" s="170">
        <f xml:space="preserve"> InpR!N$25</f>
        <v>0</v>
      </c>
      <c r="O25" s="170">
        <f xml:space="preserve"> InpR!O$25</f>
        <v>0</v>
      </c>
      <c r="P25" s="170">
        <f xml:space="preserve"> InpR!P$25</f>
        <v>0</v>
      </c>
      <c r="Q25" s="170">
        <f xml:space="preserve"> InpR!Q$25</f>
        <v>0</v>
      </c>
      <c r="R25" s="170">
        <f xml:space="preserve"> InpR!R$25</f>
        <v>0</v>
      </c>
      <c r="S25" s="170">
        <f xml:space="preserve"> InpR!S$25</f>
        <v>0</v>
      </c>
    </row>
    <row r="26" spans="1:19" s="161" customFormat="1" ht="12.5">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0</v>
      </c>
      <c r="I26" s="170">
        <f xml:space="preserve"> InpR!I$26</f>
        <v>0</v>
      </c>
      <c r="J26" s="170">
        <f xml:space="preserve"> InpR!J$26</f>
        <v>0</v>
      </c>
      <c r="K26" s="170">
        <f xml:space="preserve"> InpR!K$26</f>
        <v>0</v>
      </c>
      <c r="L26" s="170">
        <f xml:space="preserve"> InpR!L$26</f>
        <v>0</v>
      </c>
      <c r="M26" s="170">
        <f xml:space="preserve"> InpR!M$26</f>
        <v>0</v>
      </c>
      <c r="N26" s="170">
        <f xml:space="preserve"> InpR!N$26</f>
        <v>0</v>
      </c>
      <c r="O26" s="170">
        <f xml:space="preserve"> InpR!O$26</f>
        <v>0</v>
      </c>
      <c r="P26" s="170">
        <f xml:space="preserve"> InpR!P$26</f>
        <v>0</v>
      </c>
      <c r="Q26" s="170">
        <f xml:space="preserve"> InpR!Q$26</f>
        <v>0</v>
      </c>
      <c r="R26" s="170">
        <f xml:space="preserve"> InpR!R$26</f>
        <v>0</v>
      </c>
      <c r="S26" s="170">
        <f xml:space="preserve"> InpR!S$26</f>
        <v>0</v>
      </c>
    </row>
    <row r="27" spans="1:19" s="161" customFormat="1" ht="12.5">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0</v>
      </c>
      <c r="I27" s="170">
        <f xml:space="preserve"> InpR!I$27</f>
        <v>0</v>
      </c>
      <c r="J27" s="170">
        <f xml:space="preserve"> InpR!J$27</f>
        <v>0</v>
      </c>
      <c r="K27" s="170">
        <f xml:space="preserve"> InpR!K$27</f>
        <v>0</v>
      </c>
      <c r="L27" s="170">
        <f xml:space="preserve"> InpR!L$27</f>
        <v>0</v>
      </c>
      <c r="M27" s="170">
        <f xml:space="preserve"> InpR!M$27</f>
        <v>0</v>
      </c>
      <c r="N27" s="170">
        <f xml:space="preserve"> InpR!N$27</f>
        <v>0</v>
      </c>
      <c r="O27" s="170">
        <f xml:space="preserve"> InpR!O$27</f>
        <v>0</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253</v>
      </c>
      <c r="B29" s="8"/>
      <c r="C29" s="8"/>
      <c r="D29" s="7"/>
      <c r="H29" s="171"/>
      <c r="I29" s="171"/>
    </row>
    <row r="30" spans="1:19" s="159" customFormat="1" ht="12.5">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0</v>
      </c>
      <c r="I30" s="170">
        <f xml:space="preserve"> InpR!I$28</f>
        <v>0</v>
      </c>
      <c r="J30" s="170">
        <f xml:space="preserve"> InpR!J$28</f>
        <v>0</v>
      </c>
      <c r="K30" s="170">
        <f xml:space="preserve"> InpR!K$28</f>
        <v>0</v>
      </c>
      <c r="L30" s="170">
        <f xml:space="preserve"> InpR!L$28</f>
        <v>0</v>
      </c>
      <c r="M30" s="170">
        <f xml:space="preserve"> InpR!M$28</f>
        <v>0</v>
      </c>
      <c r="N30" s="170">
        <f xml:space="preserve"> InpR!N$28</f>
        <v>0</v>
      </c>
      <c r="O30" s="170">
        <f xml:space="preserve"> InpR!O$28</f>
        <v>0</v>
      </c>
      <c r="P30" s="170">
        <f xml:space="preserve"> InpR!P$28</f>
        <v>0</v>
      </c>
      <c r="Q30" s="170">
        <f xml:space="preserve"> InpR!Q$28</f>
        <v>0</v>
      </c>
      <c r="R30" s="170">
        <f xml:space="preserve"> InpR!R$28</f>
        <v>0</v>
      </c>
      <c r="S30" s="170">
        <f xml:space="preserve"> InpR!S$28</f>
        <v>0</v>
      </c>
    </row>
    <row r="31" spans="1:19" s="159" customFormat="1" ht="12.5">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-41556.281999999999</v>
      </c>
      <c r="I31" s="170">
        <f xml:space="preserve"> InpR!I$29</f>
        <v>0</v>
      </c>
      <c r="J31" s="170">
        <f xml:space="preserve"> InpR!J$29</f>
        <v>-6380.5780000000004</v>
      </c>
      <c r="K31" s="170">
        <f xml:space="preserve"> InpR!K$29</f>
        <v>-6283.982</v>
      </c>
      <c r="L31" s="170">
        <f xml:space="preserve"> InpR!L$29</f>
        <v>-6634.01</v>
      </c>
      <c r="M31" s="170">
        <f xml:space="preserve"> InpR!M$29</f>
        <v>-6829.5969999999998</v>
      </c>
      <c r="N31" s="170">
        <f xml:space="preserve"> InpR!N$29</f>
        <v>-7564.6549999999997</v>
      </c>
      <c r="O31" s="170">
        <f xml:space="preserve"> InpR!O$29</f>
        <v>-7863.46</v>
      </c>
      <c r="P31" s="170">
        <f xml:space="preserve"> InpR!P$29</f>
        <v>0</v>
      </c>
      <c r="Q31" s="170">
        <f xml:space="preserve"> InpR!Q$29</f>
        <v>0</v>
      </c>
      <c r="R31" s="170">
        <f xml:space="preserve"> InpR!R$29</f>
        <v>0</v>
      </c>
      <c r="S31" s="170">
        <f xml:space="preserve"> InpR!S$29</f>
        <v>0</v>
      </c>
    </row>
    <row r="32" spans="1:19" s="159" customFormat="1" ht="12.5">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0</v>
      </c>
      <c r="I32" s="170">
        <f xml:space="preserve"> InpR!I$30</f>
        <v>0</v>
      </c>
      <c r="J32" s="170">
        <f xml:space="preserve"> InpR!J$30</f>
        <v>0</v>
      </c>
      <c r="K32" s="170">
        <f xml:space="preserve"> InpR!K$30</f>
        <v>0</v>
      </c>
      <c r="L32" s="170">
        <f xml:space="preserve"> InpR!L$30</f>
        <v>0</v>
      </c>
      <c r="M32" s="170">
        <f xml:space="preserve"> InpR!M$30</f>
        <v>0</v>
      </c>
      <c r="N32" s="170">
        <f xml:space="preserve"> InpR!N$30</f>
        <v>0</v>
      </c>
      <c r="O32" s="170">
        <f xml:space="preserve"> InpR!O$30</f>
        <v>0</v>
      </c>
      <c r="P32" s="170">
        <f xml:space="preserve"> InpR!P$30</f>
        <v>0</v>
      </c>
      <c r="Q32" s="170">
        <f xml:space="preserve"> InpR!Q$30</f>
        <v>0</v>
      </c>
      <c r="R32" s="170">
        <f xml:space="preserve"> InpR!R$30</f>
        <v>0</v>
      </c>
      <c r="S32" s="170">
        <f xml:space="preserve"> InpR!S$30</f>
        <v>0</v>
      </c>
    </row>
    <row r="33" spans="1:19" s="159" customFormat="1" ht="12.5">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0</v>
      </c>
      <c r="I33" s="170">
        <f xml:space="preserve"> InpR!I$31</f>
        <v>0</v>
      </c>
      <c r="J33" s="170">
        <f xml:space="preserve"> InpR!J$31</f>
        <v>0</v>
      </c>
      <c r="K33" s="170">
        <f xml:space="preserve"> InpR!K$31</f>
        <v>0</v>
      </c>
      <c r="L33" s="170">
        <f xml:space="preserve"> InpR!L$31</f>
        <v>0</v>
      </c>
      <c r="M33" s="170">
        <f xml:space="preserve"> InpR!M$31</f>
        <v>0</v>
      </c>
      <c r="N33" s="170">
        <f xml:space="preserve"> InpR!N$31</f>
        <v>0</v>
      </c>
      <c r="O33" s="170">
        <f xml:space="preserve"> InpR!O$31</f>
        <v>0</v>
      </c>
      <c r="P33" s="170">
        <f xml:space="preserve"> InpR!P$31</f>
        <v>0</v>
      </c>
      <c r="Q33" s="170">
        <f xml:space="preserve"> InpR!Q$31</f>
        <v>0</v>
      </c>
      <c r="R33" s="170">
        <f xml:space="preserve"> InpR!R$31</f>
        <v>0</v>
      </c>
      <c r="S33" s="170">
        <f xml:space="preserve"> InpR!S$31</f>
        <v>0</v>
      </c>
    </row>
    <row r="34" spans="1:19" s="159" customFormat="1" ht="12.5">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-105.541</v>
      </c>
      <c r="I34" s="170">
        <f xml:space="preserve"> InpR!I$32</f>
        <v>0</v>
      </c>
      <c r="J34" s="170">
        <f xml:space="preserve"> InpR!J$32</f>
        <v>-16.731000000000002</v>
      </c>
      <c r="K34" s="170">
        <f xml:space="preserve"> InpR!K$32</f>
        <v>-17.065999999999999</v>
      </c>
      <c r="L34" s="170">
        <f xml:space="preserve"> InpR!L$32</f>
        <v>-17.405999999999999</v>
      </c>
      <c r="M34" s="170">
        <f xml:space="preserve"> InpR!M$32</f>
        <v>-17.754999999999999</v>
      </c>
      <c r="N34" s="170">
        <f xml:space="preserve"> InpR!N$32</f>
        <v>-18.111000000000001</v>
      </c>
      <c r="O34" s="170">
        <f xml:space="preserve"> InpR!O$32</f>
        <v>-18.472000000000001</v>
      </c>
      <c r="P34" s="170">
        <f xml:space="preserve"> InpR!P$32</f>
        <v>0</v>
      </c>
      <c r="Q34" s="170">
        <f xml:space="preserve"> InpR!Q$32</f>
        <v>0</v>
      </c>
      <c r="R34" s="170">
        <f xml:space="preserve"> InpR!R$32</f>
        <v>0</v>
      </c>
      <c r="S34" s="170">
        <f xml:space="preserve"> InpR!S$32</f>
        <v>0</v>
      </c>
    </row>
    <row r="35" spans="1:19" s="159" customFormat="1" ht="12.5">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-3909.4650000000001</v>
      </c>
      <c r="I35" s="50">
        <f xml:space="preserve"> InpR!I$33</f>
        <v>0</v>
      </c>
      <c r="J35" s="50">
        <f xml:space="preserve"> InpR!J$33</f>
        <v>-507.988</v>
      </c>
      <c r="K35" s="50">
        <f xml:space="preserve"> InpR!K$33</f>
        <v>-558.15499999999997</v>
      </c>
      <c r="L35" s="50">
        <f xml:space="preserve"> InpR!L$33</f>
        <v>-617.62300000000005</v>
      </c>
      <c r="M35" s="50">
        <f xml:space="preserve"> InpR!M$33</f>
        <v>-677.54700000000003</v>
      </c>
      <c r="N35" s="50">
        <f xml:space="preserve"> InpR!N$33</f>
        <v>-741.29100000000005</v>
      </c>
      <c r="O35" s="50">
        <f xml:space="preserve"> InpR!O$33</f>
        <v>-806.86099999999999</v>
      </c>
      <c r="P35" s="50">
        <f xml:space="preserve"> InpR!P$33</f>
        <v>0</v>
      </c>
      <c r="Q35" s="50">
        <f xml:space="preserve"> InpR!Q$33</f>
        <v>0</v>
      </c>
      <c r="R35" s="50">
        <f xml:space="preserve"> InpR!R$33</f>
        <v>0</v>
      </c>
      <c r="S35" s="50">
        <f xml:space="preserve"> InpR!S$33</f>
        <v>0</v>
      </c>
    </row>
    <row r="36" spans="1:19" s="159" customFormat="1" ht="12.5">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-451.07000000000005</v>
      </c>
      <c r="I36" s="50">
        <f xml:space="preserve"> InpR!I$34</f>
        <v>0</v>
      </c>
      <c r="J36" s="50">
        <f xml:space="preserve"> InpR!J$34</f>
        <v>-83.322000000000003</v>
      </c>
      <c r="K36" s="50">
        <f xml:space="preserve"> InpR!K$34</f>
        <v>-80.242999999999995</v>
      </c>
      <c r="L36" s="50">
        <f xml:space="preserve"> InpR!L$34</f>
        <v>-76.998999999999995</v>
      </c>
      <c r="M36" s="50">
        <f xml:space="preserve"> InpR!M$34</f>
        <v>-73.680999999999997</v>
      </c>
      <c r="N36" s="50">
        <f xml:space="preserve"> InpR!N$34</f>
        <v>-70.215000000000003</v>
      </c>
      <c r="O36" s="50">
        <f xml:space="preserve"> InpR!O$34</f>
        <v>-66.61</v>
      </c>
      <c r="P36" s="50">
        <f xml:space="preserve"> InpR!P$34</f>
        <v>0</v>
      </c>
      <c r="Q36" s="50">
        <f xml:space="preserve"> InpR!Q$34</f>
        <v>0</v>
      </c>
      <c r="R36" s="50">
        <f xml:space="preserve"> InpR!R$34</f>
        <v>0</v>
      </c>
      <c r="S36" s="50">
        <f xml:space="preserve"> InpR!S$34</f>
        <v>0</v>
      </c>
    </row>
    <row r="37" spans="1:19" s="159" customFormat="1" ht="12.5">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254</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-4740.7070000000003</v>
      </c>
      <c r="I40" s="170">
        <f xml:space="preserve"> InpR!I$36</f>
        <v>0</v>
      </c>
      <c r="J40" s="170">
        <f xml:space="preserve"> InpR!J$36</f>
        <v>-768.02099999999996</v>
      </c>
      <c r="K40" s="170">
        <f xml:space="preserve"> InpR!K$36</f>
        <v>-779.98800000000006</v>
      </c>
      <c r="L40" s="170">
        <f xml:space="preserve"> InpR!L$36</f>
        <v>-788.77099999999996</v>
      </c>
      <c r="M40" s="170">
        <f xml:space="preserve"> InpR!M$36</f>
        <v>-795.94299999999998</v>
      </c>
      <c r="N40" s="170">
        <f xml:space="preserve"> InpR!N$36</f>
        <v>-803.09799999999996</v>
      </c>
      <c r="O40" s="170">
        <f xml:space="preserve"> InpR!O$36</f>
        <v>-804.88599999999997</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255</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60</v>
      </c>
      <c r="I43" s="170">
        <f xml:space="preserve"> InpR!I$37</f>
        <v>0</v>
      </c>
      <c r="J43" s="170">
        <f xml:space="preserve"> InpR!J$37</f>
        <v>10</v>
      </c>
      <c r="K43" s="170">
        <f xml:space="preserve"> InpR!K$37</f>
        <v>10</v>
      </c>
      <c r="L43" s="170">
        <f xml:space="preserve"> InpR!L$37</f>
        <v>10</v>
      </c>
      <c r="M43" s="170">
        <f xml:space="preserve"> InpR!M$37</f>
        <v>10</v>
      </c>
      <c r="N43" s="170">
        <f xml:space="preserve"> InpR!N$37</f>
        <v>10</v>
      </c>
      <c r="O43" s="170">
        <f xml:space="preserve"> InpR!O$37</f>
        <v>10</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4930.7139999999999</v>
      </c>
      <c r="I44" s="170">
        <f xml:space="preserve"> InpR!I$38</f>
        <v>0</v>
      </c>
      <c r="J44" s="170">
        <f xml:space="preserve"> InpR!J$38</f>
        <v>798.28399999999999</v>
      </c>
      <c r="K44" s="170">
        <f xml:space="preserve"> InpR!K$38</f>
        <v>780.36400000000003</v>
      </c>
      <c r="L44" s="170">
        <f xml:space="preserve"> InpR!L$38</f>
        <v>786.56799999999998</v>
      </c>
      <c r="M44" s="170">
        <f xml:space="preserve"> InpR!M$38</f>
        <v>807.40499999999997</v>
      </c>
      <c r="N44" s="170">
        <f xml:space="preserve"> InpR!N$38</f>
        <v>827.86699999999996</v>
      </c>
      <c r="O44" s="170">
        <f xml:space="preserve"> InpR!O$38</f>
        <v>930.226</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4634.8859999999995</v>
      </c>
      <c r="I45" s="170">
        <f xml:space="preserve"> InpR!I$39</f>
        <v>0</v>
      </c>
      <c r="J45" s="170">
        <f xml:space="preserve"> InpR!J$39</f>
        <v>772.48099999999999</v>
      </c>
      <c r="K45" s="170">
        <f xml:space="preserve"> InpR!K$39</f>
        <v>772.48099999999999</v>
      </c>
      <c r="L45" s="170">
        <f xml:space="preserve"> InpR!L$39</f>
        <v>772.48099999999999</v>
      </c>
      <c r="M45" s="170">
        <f xml:space="preserve"> InpR!M$39</f>
        <v>772.48099999999999</v>
      </c>
      <c r="N45" s="170">
        <f xml:space="preserve"> InpR!N$39</f>
        <v>772.48099999999999</v>
      </c>
      <c r="O45" s="170">
        <f xml:space="preserve"> InpR!O$39</f>
        <v>772.48099999999999</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256</v>
      </c>
      <c r="D47" s="7"/>
      <c r="H47" s="171"/>
      <c r="I47" s="171"/>
    </row>
    <row r="48" spans="1:19">
      <c r="D48" s="7"/>
      <c r="E48" s="8" t="s">
        <v>257</v>
      </c>
      <c r="G48" s="8" t="s">
        <v>144</v>
      </c>
      <c r="H48" s="171">
        <f t="shared" ref="H48:H54" si="0" xml:space="preserve"> SUM(J48:S48)</f>
        <v>64705.027645623544</v>
      </c>
      <c r="I48" s="171"/>
      <c r="J48" s="171">
        <f xml:space="preserve"> SUM(J8:J13)</f>
        <v>9797.8187742705704</v>
      </c>
      <c r="K48" s="171">
        <f t="shared" ref="K48:S48" si="1" xml:space="preserve"> SUM(K8:K13)</f>
        <v>10037.35277427057</v>
      </c>
      <c r="L48" s="171">
        <f t="shared" si="1"/>
        <v>10473.207774270601</v>
      </c>
      <c r="M48" s="171">
        <f t="shared" si="1"/>
        <v>10954.7877742706</v>
      </c>
      <c r="N48" s="171">
        <f t="shared" si="1"/>
        <v>11550.638774270601</v>
      </c>
      <c r="O48" s="171">
        <f t="shared" si="1"/>
        <v>11891.2217742706</v>
      </c>
      <c r="P48" s="171">
        <f t="shared" si="1"/>
        <v>0</v>
      </c>
      <c r="Q48" s="171">
        <f t="shared" si="1"/>
        <v>0</v>
      </c>
      <c r="R48" s="171">
        <f t="shared" si="1"/>
        <v>0</v>
      </c>
      <c r="S48" s="171">
        <f t="shared" si="1"/>
        <v>0</v>
      </c>
    </row>
    <row r="49" spans="1:19">
      <c r="D49" s="7"/>
      <c r="E49" s="8" t="s">
        <v>258</v>
      </c>
      <c r="G49" s="8" t="s">
        <v>144</v>
      </c>
      <c r="H49" s="171">
        <f t="shared" si="0"/>
        <v>5161.97</v>
      </c>
      <c r="I49" s="171"/>
      <c r="J49" s="171">
        <f xml:space="preserve"> SUM(J16:J19)</f>
        <v>1040.2170000000001</v>
      </c>
      <c r="K49" s="171">
        <f t="shared" ref="K49:S49" si="2" xml:space="preserve"> SUM(K16:K19)</f>
        <v>784.37900000000002</v>
      </c>
      <c r="L49" s="171">
        <f t="shared" si="2"/>
        <v>771.49900000000002</v>
      </c>
      <c r="M49" s="171">
        <f t="shared" si="2"/>
        <v>725.81999999999994</v>
      </c>
      <c r="N49" s="171">
        <f t="shared" si="2"/>
        <v>776.11800000000017</v>
      </c>
      <c r="O49" s="171">
        <f t="shared" si="2"/>
        <v>1063.9369999999999</v>
      </c>
      <c r="P49" s="171">
        <f t="shared" si="2"/>
        <v>0</v>
      </c>
      <c r="Q49" s="171">
        <f t="shared" si="2"/>
        <v>0</v>
      </c>
      <c r="R49" s="171">
        <f t="shared" si="2"/>
        <v>0</v>
      </c>
      <c r="S49" s="171">
        <f t="shared" si="2"/>
        <v>0</v>
      </c>
    </row>
    <row r="50" spans="1:19">
      <c r="D50" s="7"/>
      <c r="E50" s="8" t="s">
        <v>259</v>
      </c>
      <c r="G50" s="8" t="s">
        <v>144</v>
      </c>
      <c r="H50" s="171">
        <f t="shared" si="0"/>
        <v>-9478.3339999999989</v>
      </c>
      <c r="I50" s="171"/>
      <c r="J50" s="171">
        <f xml:space="preserve"> SUM(J22:J27)</f>
        <v>-1500.6309999999999</v>
      </c>
      <c r="K50" s="171">
        <f t="shared" ref="K50:S50" si="3" xml:space="preserve"> SUM(K22:K27)</f>
        <v>-1539.453</v>
      </c>
      <c r="L50" s="171">
        <f t="shared" si="3"/>
        <v>-1540.8489999999999</v>
      </c>
      <c r="M50" s="171">
        <f t="shared" si="3"/>
        <v>-1696.1989999999998</v>
      </c>
      <c r="N50" s="171">
        <f t="shared" si="3"/>
        <v>-1519.039</v>
      </c>
      <c r="O50" s="171">
        <f t="shared" si="3"/>
        <v>-1682.163</v>
      </c>
      <c r="P50" s="171">
        <f t="shared" si="3"/>
        <v>0</v>
      </c>
      <c r="Q50" s="171">
        <f t="shared" si="3"/>
        <v>0</v>
      </c>
      <c r="R50" s="171">
        <f t="shared" si="3"/>
        <v>0</v>
      </c>
      <c r="S50" s="171">
        <f t="shared" si="3"/>
        <v>0</v>
      </c>
    </row>
    <row r="51" spans="1:19">
      <c r="D51" s="7"/>
      <c r="E51" s="8" t="s">
        <v>260</v>
      </c>
      <c r="G51" s="8" t="s">
        <v>144</v>
      </c>
      <c r="H51" s="171">
        <f t="shared" si="0"/>
        <v>-46022.358</v>
      </c>
      <c r="I51" s="171"/>
      <c r="J51" s="171">
        <f xml:space="preserve"> SUM(J30:J37)</f>
        <v>-6988.6190000000006</v>
      </c>
      <c r="K51" s="171">
        <f t="shared" ref="K51:S51" si="4" xml:space="preserve"> SUM(K30:K37)</f>
        <v>-6939.4459999999999</v>
      </c>
      <c r="L51" s="171">
        <f t="shared" si="4"/>
        <v>-7346.0380000000005</v>
      </c>
      <c r="M51" s="171">
        <f t="shared" si="4"/>
        <v>-7598.579999999999</v>
      </c>
      <c r="N51" s="171">
        <f t="shared" si="4"/>
        <v>-8394.271999999999</v>
      </c>
      <c r="O51" s="171">
        <f t="shared" si="4"/>
        <v>-8755.4030000000002</v>
      </c>
      <c r="P51" s="171">
        <f t="shared" si="4"/>
        <v>0</v>
      </c>
      <c r="Q51" s="171">
        <f t="shared" si="4"/>
        <v>0</v>
      </c>
      <c r="R51" s="171">
        <f t="shared" si="4"/>
        <v>0</v>
      </c>
      <c r="S51" s="171">
        <f t="shared" si="4"/>
        <v>0</v>
      </c>
    </row>
    <row r="52" spans="1:19">
      <c r="D52" s="7"/>
      <c r="E52" s="8" t="s">
        <v>261</v>
      </c>
      <c r="G52" s="8" t="s">
        <v>144</v>
      </c>
      <c r="H52" s="171">
        <f t="shared" si="0"/>
        <v>-4740.7070000000003</v>
      </c>
      <c r="I52" s="171"/>
      <c r="J52" s="171">
        <f xml:space="preserve"> J40</f>
        <v>-768.02099999999996</v>
      </c>
      <c r="K52" s="171">
        <f t="shared" ref="K52:S52" si="5" xml:space="preserve"> K40</f>
        <v>-779.98800000000006</v>
      </c>
      <c r="L52" s="171">
        <f t="shared" si="5"/>
        <v>-788.77099999999996</v>
      </c>
      <c r="M52" s="171">
        <f t="shared" si="5"/>
        <v>-795.94299999999998</v>
      </c>
      <c r="N52" s="171">
        <f t="shared" si="5"/>
        <v>-803.09799999999996</v>
      </c>
      <c r="O52" s="171">
        <f t="shared" si="5"/>
        <v>-804.88599999999997</v>
      </c>
      <c r="P52" s="171">
        <f t="shared" si="5"/>
        <v>0</v>
      </c>
      <c r="Q52" s="171">
        <f t="shared" si="5"/>
        <v>0</v>
      </c>
      <c r="R52" s="171">
        <f t="shared" si="5"/>
        <v>0</v>
      </c>
      <c r="S52" s="171">
        <f t="shared" si="5"/>
        <v>0</v>
      </c>
    </row>
    <row r="53" spans="1:19">
      <c r="E53" s="8" t="s">
        <v>262</v>
      </c>
      <c r="G53" s="8" t="s">
        <v>144</v>
      </c>
      <c r="H53" s="171">
        <f t="shared" si="0"/>
        <v>9625.6</v>
      </c>
      <c r="J53" s="171">
        <f xml:space="preserve"> SUM(J43:J45)</f>
        <v>1580.7649999999999</v>
      </c>
      <c r="K53" s="171">
        <f t="shared" ref="K53:S53" si="6" xml:space="preserve"> SUM(K43:K45)</f>
        <v>1562.845</v>
      </c>
      <c r="L53" s="171">
        <f t="shared" si="6"/>
        <v>1569.049</v>
      </c>
      <c r="M53" s="171">
        <f t="shared" si="6"/>
        <v>1589.886</v>
      </c>
      <c r="N53" s="171">
        <f t="shared" si="6"/>
        <v>1610.348</v>
      </c>
      <c r="O53" s="171">
        <f t="shared" si="6"/>
        <v>1712.7069999999999</v>
      </c>
      <c r="P53" s="171">
        <f t="shared" si="6"/>
        <v>0</v>
      </c>
      <c r="Q53" s="171">
        <f t="shared" si="6"/>
        <v>0</v>
      </c>
      <c r="R53" s="171">
        <f t="shared" si="6"/>
        <v>0</v>
      </c>
      <c r="S53" s="171">
        <f t="shared" si="6"/>
        <v>0</v>
      </c>
    </row>
    <row r="54" spans="1:19">
      <c r="E54" s="8" t="s">
        <v>263</v>
      </c>
      <c r="F54" s="54">
        <f xml:space="preserve"> COUNTIF(J54:S54, "&gt;ChK_Tol")</f>
        <v>0</v>
      </c>
      <c r="G54" s="8" t="s">
        <v>240</v>
      </c>
      <c r="H54" s="171">
        <f t="shared" si="0"/>
        <v>-1.3543764562200522E-3</v>
      </c>
      <c r="J54" s="171">
        <f xml:space="preserve"> SUM(J48:J49) + SUM(J50:J52,-J53)</f>
        <v>-2.2572942907572724E-4</v>
      </c>
      <c r="K54" s="171">
        <f t="shared" ref="K54:S54" si="7" xml:space="preserve"> SUM(K48:K49) + SUM(K50:K52,-K53)</f>
        <v>-2.2572942725673784E-4</v>
      </c>
      <c r="L54" s="171">
        <f t="shared" si="7"/>
        <v>-2.2572940179088619E-4</v>
      </c>
      <c r="M54" s="171">
        <f t="shared" si="7"/>
        <v>-2.2572939815290738E-4</v>
      </c>
      <c r="N54" s="171">
        <f t="shared" si="7"/>
        <v>-2.2572939815290738E-4</v>
      </c>
      <c r="O54" s="171">
        <f t="shared" si="7"/>
        <v>-2.2572940179088619E-4</v>
      </c>
      <c r="P54" s="189">
        <f t="shared" si="7"/>
        <v>0</v>
      </c>
      <c r="Q54" s="189">
        <f t="shared" si="7"/>
        <v>0</v>
      </c>
      <c r="R54" s="189">
        <f t="shared" si="7"/>
        <v>0</v>
      </c>
      <c r="S54" s="189">
        <f t="shared" si="7"/>
        <v>0</v>
      </c>
    </row>
    <row r="57" spans="1:19" s="2" customFormat="1">
      <c r="A57" s="12" t="s">
        <v>121</v>
      </c>
      <c r="D57" s="160"/>
      <c r="J57" s="174"/>
      <c r="K57" s="174"/>
      <c r="L57" s="174"/>
      <c r="M57" s="174"/>
      <c r="N57" s="174"/>
      <c r="O57" s="174"/>
      <c r="P57" s="174"/>
      <c r="Q57" s="174"/>
      <c r="R57" s="174"/>
      <c r="S57" s="174"/>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3.7265625" style="66" customWidth="1"/>
    <col min="2" max="2" width="3.7265625" style="71" customWidth="1"/>
    <col min="3" max="3" width="3.7265625" style="114" customWidth="1"/>
    <col min="4" max="4" width="3.7265625" style="68" customWidth="1"/>
    <col min="5" max="5" width="74.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11.54296875" style="8" hidden="1" customWidth="1"/>
    <col min="28" max="16384" width="0" style="8" hidden="1"/>
  </cols>
  <sheetData>
    <row r="1" spans="1:79" s="125" customFormat="1" ht="25">
      <c r="A1" s="121" t="str">
        <f ca="1" xml:space="preserve"> RIGHT(CELL("filename", $A$1), LEN(CELL("filename", $A$1)) - SEARCH("]", CELL("filename", $A$1)))</f>
        <v>Adjustments</v>
      </c>
      <c r="B1" s="122"/>
      <c r="C1" s="123"/>
      <c r="D1" s="124"/>
      <c r="J1" s="173"/>
      <c r="K1" s="173"/>
      <c r="L1" s="173"/>
      <c r="M1" s="173"/>
      <c r="N1" s="173"/>
      <c r="O1" s="173"/>
      <c r="P1" s="173"/>
      <c r="Q1" s="173"/>
      <c r="R1" s="173"/>
      <c r="S1" s="173"/>
      <c r="T1" s="126"/>
      <c r="U1" s="126"/>
      <c r="V1" s="126"/>
      <c r="W1" s="126"/>
      <c r="X1" s="126"/>
      <c r="Y1" s="126"/>
      <c r="Z1" s="126"/>
      <c r="AA1" s="126"/>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250</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0</v>
      </c>
      <c r="I8" s="170">
        <f xml:space="preserve"> InpR!I13</f>
        <v>0</v>
      </c>
      <c r="J8" s="170">
        <f xml:space="preserve"> InpR!J13</f>
        <v>0</v>
      </c>
      <c r="K8" s="170">
        <f xml:space="preserve"> InpR!K13</f>
        <v>0</v>
      </c>
      <c r="L8" s="170">
        <f xml:space="preserve"> InpR!L13</f>
        <v>0</v>
      </c>
      <c r="M8" s="170">
        <f xml:space="preserve"> InpR!M13</f>
        <v>0</v>
      </c>
      <c r="N8" s="170">
        <f xml:space="preserve"> InpR!N13</f>
        <v>0</v>
      </c>
      <c r="O8" s="170">
        <f xml:space="preserve"> InpR!O13</f>
        <v>0</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0</v>
      </c>
      <c r="I9" s="170">
        <f xml:space="preserve"> InpR!I14</f>
        <v>0</v>
      </c>
      <c r="J9" s="170">
        <f xml:space="preserve"> InpR!J14</f>
        <v>0</v>
      </c>
      <c r="K9" s="170">
        <f xml:space="preserve"> InpR!K14</f>
        <v>0</v>
      </c>
      <c r="L9" s="170">
        <f xml:space="preserve"> InpR!L14</f>
        <v>0</v>
      </c>
      <c r="M9" s="170">
        <f xml:space="preserve"> InpR!M14</f>
        <v>0</v>
      </c>
      <c r="N9" s="170">
        <f xml:space="preserve"> InpR!N14</f>
        <v>0</v>
      </c>
      <c r="O9" s="170">
        <f xml:space="preserve"> InpR!O14</f>
        <v>0</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7.8E-2</v>
      </c>
      <c r="I10" s="170">
        <f xml:space="preserve"> InpR!I15</f>
        <v>0</v>
      </c>
      <c r="J10" s="170">
        <f xml:space="preserve"> InpR!J15</f>
        <v>1.2999999999999999E-2</v>
      </c>
      <c r="K10" s="170">
        <f xml:space="preserve"> InpR!K15</f>
        <v>1.2999999999999999E-2</v>
      </c>
      <c r="L10" s="170">
        <f xml:space="preserve"> InpR!L15</f>
        <v>1.2999999999999999E-2</v>
      </c>
      <c r="M10" s="170">
        <f xml:space="preserve"> InpR!M15</f>
        <v>1.2999999999999999E-2</v>
      </c>
      <c r="N10" s="170">
        <f xml:space="preserve"> InpR!N15</f>
        <v>1.2999999999999999E-2</v>
      </c>
      <c r="O10" s="170">
        <f xml:space="preserve"> InpR!O15</f>
        <v>1.2999999999999999E-2</v>
      </c>
      <c r="P10" s="170">
        <f xml:space="preserve"> InpR!P15</f>
        <v>0</v>
      </c>
      <c r="Q10" s="170">
        <f xml:space="preserve"> InpR!Q15</f>
        <v>0</v>
      </c>
      <c r="R10" s="170">
        <f xml:space="preserve"> InpR!R15</f>
        <v>0</v>
      </c>
      <c r="S10" s="170">
        <f xml:space="preserve"> InpR!S15</f>
        <v>0</v>
      </c>
    </row>
    <row r="11" spans="1:79">
      <c r="E11" s="55" t="s">
        <v>264</v>
      </c>
      <c r="F11" s="55"/>
      <c r="G11" s="55" t="s">
        <v>144</v>
      </c>
      <c r="H11" s="55">
        <f xml:space="preserve"> SUM(J11:S11)</f>
        <v>7.8E-2</v>
      </c>
      <c r="I11" s="55"/>
      <c r="J11" s="176">
        <f xml:space="preserve"> SUM(J8:J10)</f>
        <v>1.2999999999999999E-2</v>
      </c>
      <c r="K11" s="176">
        <f xml:space="preserve"> SUM(K8:K10)</f>
        <v>1.2999999999999999E-2</v>
      </c>
      <c r="L11" s="176">
        <f t="shared" ref="L11:S11" si="0" xml:space="preserve"> SUM(L8:L10)</f>
        <v>1.2999999999999999E-2</v>
      </c>
      <c r="M11" s="176">
        <f t="shared" si="0"/>
        <v>1.2999999999999999E-2</v>
      </c>
      <c r="N11" s="176">
        <f t="shared" si="0"/>
        <v>1.2999999999999999E-2</v>
      </c>
      <c r="O11" s="176">
        <f t="shared" si="0"/>
        <v>1.2999999999999999E-2</v>
      </c>
      <c r="P11" s="176">
        <f t="shared" si="0"/>
        <v>0</v>
      </c>
      <c r="Q11" s="176">
        <f t="shared" si="0"/>
        <v>0</v>
      </c>
      <c r="R11" s="176">
        <f t="shared" si="0"/>
        <v>0</v>
      </c>
      <c r="S11" s="176">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0</v>
      </c>
      <c r="I13" s="170">
        <f xml:space="preserve"> InpR!I27</f>
        <v>0</v>
      </c>
      <c r="J13" s="170">
        <f xml:space="preserve"> InpR!J27</f>
        <v>0</v>
      </c>
      <c r="K13" s="170">
        <f xml:space="preserve"> InpR!K27</f>
        <v>0</v>
      </c>
      <c r="L13" s="170">
        <f xml:space="preserve"> InpR!L27</f>
        <v>0</v>
      </c>
      <c r="M13" s="170">
        <f xml:space="preserve"> InpR!M27</f>
        <v>0</v>
      </c>
      <c r="N13" s="170">
        <f xml:space="preserve"> InpR!N27</f>
        <v>0</v>
      </c>
      <c r="O13" s="170">
        <f xml:space="preserve"> InpR!O27</f>
        <v>0</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-105.541</v>
      </c>
      <c r="I14" s="170">
        <f xml:space="preserve"> InpR!I32</f>
        <v>0</v>
      </c>
      <c r="J14" s="170">
        <f xml:space="preserve"> InpR!J32</f>
        <v>-16.731000000000002</v>
      </c>
      <c r="K14" s="170">
        <f xml:space="preserve"> InpR!K32</f>
        <v>-17.065999999999999</v>
      </c>
      <c r="L14" s="170">
        <f xml:space="preserve"> InpR!L32</f>
        <v>-17.405999999999999</v>
      </c>
      <c r="M14" s="170">
        <f xml:space="preserve"> InpR!M32</f>
        <v>-17.754999999999999</v>
      </c>
      <c r="N14" s="170">
        <f xml:space="preserve"> InpR!N32</f>
        <v>-18.111000000000001</v>
      </c>
      <c r="O14" s="170">
        <f xml:space="preserve"> InpR!O32</f>
        <v>-18.472000000000001</v>
      </c>
      <c r="P14" s="170">
        <f xml:space="preserve"> InpR!P32</f>
        <v>0</v>
      </c>
      <c r="Q14" s="170">
        <f xml:space="preserve"> InpR!Q32</f>
        <v>0</v>
      </c>
      <c r="R14" s="170">
        <f xml:space="preserve"> InpR!R32</f>
        <v>0</v>
      </c>
      <c r="S14" s="170">
        <f xml:space="preserve"> InpR!S32</f>
        <v>0</v>
      </c>
    </row>
    <row r="15" spans="1:79">
      <c r="E15" s="55" t="s">
        <v>158</v>
      </c>
      <c r="F15" s="55"/>
      <c r="G15" s="55" t="s">
        <v>144</v>
      </c>
      <c r="H15" s="55">
        <f xml:space="preserve"> SUM(J15:S15)</f>
        <v>-105.541</v>
      </c>
      <c r="I15" s="55"/>
      <c r="J15" s="176">
        <f xml:space="preserve"> SUM(J13:J14)</f>
        <v>-16.731000000000002</v>
      </c>
      <c r="K15" s="176">
        <f t="shared" ref="K15:S15" si="1" xml:space="preserve"> SUM(K13:K14)</f>
        <v>-17.065999999999999</v>
      </c>
      <c r="L15" s="176">
        <f t="shared" si="1"/>
        <v>-17.405999999999999</v>
      </c>
      <c r="M15" s="176">
        <f t="shared" si="1"/>
        <v>-17.754999999999999</v>
      </c>
      <c r="N15" s="176">
        <f t="shared" si="1"/>
        <v>-18.111000000000001</v>
      </c>
      <c r="O15" s="176">
        <f t="shared" si="1"/>
        <v>-18.472000000000001</v>
      </c>
      <c r="P15" s="176">
        <f t="shared" si="1"/>
        <v>0</v>
      </c>
      <c r="Q15" s="176">
        <f t="shared" si="1"/>
        <v>0</v>
      </c>
      <c r="R15" s="176">
        <f t="shared" si="1"/>
        <v>0</v>
      </c>
      <c r="S15" s="176">
        <f t="shared" si="1"/>
        <v>0</v>
      </c>
    </row>
    <row r="16" spans="1:79">
      <c r="E16" s="55"/>
      <c r="F16" s="55"/>
      <c r="G16" s="55"/>
      <c r="H16" s="55"/>
      <c r="I16" s="55"/>
      <c r="J16" s="176"/>
      <c r="K16" s="176"/>
      <c r="L16" s="176"/>
      <c r="M16" s="176"/>
      <c r="N16" s="176"/>
      <c r="O16" s="176"/>
      <c r="P16" s="176"/>
      <c r="Q16" s="176"/>
      <c r="R16" s="176"/>
      <c r="S16" s="176"/>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-3909.4650000000001</v>
      </c>
      <c r="I17" s="170">
        <f xml:space="preserve"> InpR!I33</f>
        <v>0</v>
      </c>
      <c r="J17" s="170">
        <f xml:space="preserve"> InpR!J33</f>
        <v>-507.988</v>
      </c>
      <c r="K17" s="170">
        <f xml:space="preserve"> InpR!K33</f>
        <v>-558.15499999999997</v>
      </c>
      <c r="L17" s="170">
        <f xml:space="preserve"> InpR!L33</f>
        <v>-617.62300000000005</v>
      </c>
      <c r="M17" s="170">
        <f xml:space="preserve"> InpR!M33</f>
        <v>-677.54700000000003</v>
      </c>
      <c r="N17" s="170">
        <f xml:space="preserve"> InpR!N33</f>
        <v>-741.29100000000005</v>
      </c>
      <c r="O17" s="170">
        <f xml:space="preserve"> InpR!O33</f>
        <v>-806.86099999999999</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-451.07000000000005</v>
      </c>
      <c r="I18" s="170">
        <f xml:space="preserve"> InpR!I34</f>
        <v>0</v>
      </c>
      <c r="J18" s="170">
        <f xml:space="preserve"> InpR!J34</f>
        <v>-83.322000000000003</v>
      </c>
      <c r="K18" s="170">
        <f xml:space="preserve"> InpR!K34</f>
        <v>-80.242999999999995</v>
      </c>
      <c r="L18" s="170">
        <f xml:space="preserve"> InpR!L34</f>
        <v>-76.998999999999995</v>
      </c>
      <c r="M18" s="170">
        <f xml:space="preserve"> InpR!M34</f>
        <v>-73.680999999999997</v>
      </c>
      <c r="N18" s="170">
        <f xml:space="preserve"> InpR!N34</f>
        <v>-70.215000000000003</v>
      </c>
      <c r="O18" s="170">
        <f xml:space="preserve"> InpR!O34</f>
        <v>-66.61</v>
      </c>
      <c r="P18" s="170">
        <f xml:space="preserve"> InpR!P34</f>
        <v>0</v>
      </c>
      <c r="Q18" s="170">
        <f xml:space="preserve"> InpR!Q34</f>
        <v>0</v>
      </c>
      <c r="R18" s="170">
        <f xml:space="preserve"> InpR!R34</f>
        <v>0</v>
      </c>
      <c r="S18" s="170">
        <f xml:space="preserve"> InpR!S34</f>
        <v>0</v>
      </c>
    </row>
    <row r="19" spans="1:20">
      <c r="E19" s="55" t="s">
        <v>317</v>
      </c>
      <c r="H19" s="190">
        <f xml:space="preserve"> SUM(J19:S19)</f>
        <v>-4360.5349999999999</v>
      </c>
      <c r="I19" s="55"/>
      <c r="J19" s="176">
        <f xml:space="preserve"> SUM(J17:J18)</f>
        <v>-591.30999999999995</v>
      </c>
      <c r="K19" s="176">
        <f xml:space="preserve"> SUM(K17:K18)</f>
        <v>-638.39799999999991</v>
      </c>
      <c r="L19" s="176">
        <f t="shared" ref="L19:T19" si="2" xml:space="preserve"> SUM(L17:L18)</f>
        <v>-694.62200000000007</v>
      </c>
      <c r="M19" s="176">
        <f t="shared" si="2"/>
        <v>-751.22800000000007</v>
      </c>
      <c r="N19" s="176">
        <f t="shared" si="2"/>
        <v>-811.50600000000009</v>
      </c>
      <c r="O19" s="176">
        <f t="shared" si="2"/>
        <v>-873.471</v>
      </c>
      <c r="P19" s="176">
        <f t="shared" si="2"/>
        <v>0</v>
      </c>
      <c r="Q19" s="176">
        <f t="shared" si="2"/>
        <v>0</v>
      </c>
      <c r="R19" s="176">
        <f t="shared" si="2"/>
        <v>0</v>
      </c>
      <c r="S19" s="176">
        <f t="shared" si="2"/>
        <v>0</v>
      </c>
      <c r="T19" s="176">
        <f t="shared" si="2"/>
        <v>0</v>
      </c>
    </row>
    <row r="20" spans="1:20">
      <c r="H20" s="55"/>
      <c r="I20" s="55"/>
    </row>
    <row r="21" spans="1:20" s="2" customFormat="1">
      <c r="A21" s="12" t="s">
        <v>121</v>
      </c>
      <c r="D21" s="160"/>
      <c r="J21" s="174"/>
      <c r="K21" s="174"/>
      <c r="L21" s="174"/>
      <c r="M21" s="174"/>
      <c r="N21" s="174"/>
      <c r="O21" s="174"/>
      <c r="P21" s="174"/>
      <c r="Q21" s="174"/>
      <c r="R21" s="174"/>
      <c r="S21" s="174"/>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2019-12-11T14:40:12Z</dcterms:created>
  <dcterms:modified xsi:type="dcterms:W3CDTF">2019-12-12T13:14:28Z</dcterms:modified>
  <cp:category/>
  <cp:contentStatus/>
</cp:coreProperties>
</file>