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260"/>
  </bookViews>
  <sheets>
    <sheet name="Cover" sheetId="30" r:id="rId1"/>
    <sheet name="F_Inputs" sheetId="24" r:id="rId2"/>
    <sheet name="WN_leakage" sheetId="6" r:id="rId3"/>
    <sheet name="WN_Smart Metering" sheetId="35" r:id="rId4"/>
    <sheet name="WN_growth_deep_dive" sheetId="29" r:id="rId5"/>
    <sheet name="WWN_growth_deep_dive" sheetId="33" r:id="rId6"/>
    <sheet name="BIO_sludge" sheetId="22" r:id="rId7"/>
    <sheet name="WR_Botex allowance" sheetId="41" r:id="rId8"/>
    <sheet name="WN_Botex allowance" sheetId="40" r:id="rId9"/>
    <sheet name="WWN_Botex allowance" sheetId="42" r:id="rId10"/>
    <sheet name="BIO_Botex allowance " sheetId="43" r:id="rId11"/>
    <sheet name="Summary" sheetId="19" r:id="rId12"/>
  </sheets>
  <externalReferences>
    <externalReference r:id="rId13"/>
    <externalReference r:id="rId14"/>
    <externalReference r:id="rId15"/>
    <externalReference r:id="rId16"/>
    <externalReference r:id="rId17"/>
    <externalReference r:id="rId18"/>
  </externalReferences>
  <definedNames>
    <definedName name="_123Graph_F" hidden="1">'[1]Chelmsford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_Sort" localSheetId="0" hidden="1">#REF!</definedName>
    <definedName name="amp.totex">'[2]Exp''ture &amp; materiality'!$AE$182:$AE$200</definedName>
    <definedName name="amp.totex.compnames">'[2]Exp''ture &amp; materiality'!$A$182:$A$200</definedName>
    <definedName name="AVON" localSheetId="10">#REF!</definedName>
    <definedName name="AVON" localSheetId="11">#REF!</definedName>
    <definedName name="AVON" localSheetId="8">#REF!</definedName>
    <definedName name="AVON" localSheetId="3">#REF!</definedName>
    <definedName name="AVON" localSheetId="7">#REF!</definedName>
    <definedName name="AVON" localSheetId="9">#REF!</definedName>
    <definedName name="AVON" localSheetId="5">#REF!</definedName>
    <definedName name="AVON">#REF!</definedName>
    <definedName name="BEDS" localSheetId="10">#REF!</definedName>
    <definedName name="BEDS" localSheetId="11">#REF!</definedName>
    <definedName name="BEDS" localSheetId="8">#REF!</definedName>
    <definedName name="BEDS" localSheetId="3">#REF!</definedName>
    <definedName name="BEDS" localSheetId="7">#REF!</definedName>
    <definedName name="BEDS" localSheetId="9">#REF!</definedName>
    <definedName name="BEDS" localSheetId="5">#REF!</definedName>
    <definedName name="BEDS">#REF!</definedName>
    <definedName name="BERKS" localSheetId="10">#REF!</definedName>
    <definedName name="BERKS" localSheetId="11">#REF!</definedName>
    <definedName name="BERKS" localSheetId="8">#REF!</definedName>
    <definedName name="BERKS" localSheetId="3">#REF!</definedName>
    <definedName name="BERKS" localSheetId="7">#REF!</definedName>
    <definedName name="BERKS" localSheetId="9">#REF!</definedName>
    <definedName name="BERKS" localSheetId="5">#REF!</definedName>
    <definedName name="BERKS">#REF!</definedName>
    <definedName name="BMGHIndex" hidden="1">"O"</definedName>
    <definedName name="BUCKS" localSheetId="10">#REF!</definedName>
    <definedName name="BUCKS" localSheetId="11">#REF!</definedName>
    <definedName name="BUCKS" localSheetId="8">#REF!</definedName>
    <definedName name="BUCKS" localSheetId="3">#REF!</definedName>
    <definedName name="BUCKS" localSheetId="7">#REF!</definedName>
    <definedName name="BUCKS" localSheetId="9">#REF!</definedName>
    <definedName name="BUCKS" localSheetId="5">#REF!</definedName>
    <definedName name="BUCKS">#REF!</definedName>
    <definedName name="CAMBS" localSheetId="10">#REF!</definedName>
    <definedName name="CAMBS" localSheetId="11">#REF!</definedName>
    <definedName name="CAMBS" localSheetId="8">#REF!</definedName>
    <definedName name="CAMBS" localSheetId="3">#REF!</definedName>
    <definedName name="CAMBS" localSheetId="7">#REF!</definedName>
    <definedName name="CAMBS" localSheetId="9">#REF!</definedName>
    <definedName name="CAMBS" localSheetId="5">#REF!</definedName>
    <definedName name="CAMBS">#REF!</definedName>
    <definedName name="CHESHIRE" localSheetId="10">#REF!</definedName>
    <definedName name="CHESHIRE" localSheetId="11">#REF!</definedName>
    <definedName name="CHESHIRE" localSheetId="8">#REF!</definedName>
    <definedName name="CHESHIRE" localSheetId="3">#REF!</definedName>
    <definedName name="CHESHIRE" localSheetId="7">#REF!</definedName>
    <definedName name="CHESHIRE" localSheetId="9">#REF!</definedName>
    <definedName name="CHESHIRE" localSheetId="5">#REF!</definedName>
    <definedName name="CHESHIRE">#REF!</definedName>
    <definedName name="CHK_TOL">[3]InpActive!$F$1891</definedName>
    <definedName name="CHK_TOL_TAX">[3]InpActive!$F$1893</definedName>
    <definedName name="CLEVELAND" localSheetId="10">#REF!</definedName>
    <definedName name="CLEVELAND" localSheetId="11">#REF!</definedName>
    <definedName name="CLEVELAND" localSheetId="8">#REF!</definedName>
    <definedName name="CLEVELAND" localSheetId="3">#REF!</definedName>
    <definedName name="CLEVELAND" localSheetId="7">#REF!</definedName>
    <definedName name="CLEVELAND" localSheetId="9">#REF!</definedName>
    <definedName name="CLEVELAND" localSheetId="5">#REF!</definedName>
    <definedName name="CLEVELAND">#REF!</definedName>
    <definedName name="CLWYD" localSheetId="10">#REF!</definedName>
    <definedName name="CLWYD" localSheetId="11">#REF!</definedName>
    <definedName name="CLWYD" localSheetId="8">#REF!</definedName>
    <definedName name="CLWYD" localSheetId="3">#REF!</definedName>
    <definedName name="CLWYD" localSheetId="7">#REF!</definedName>
    <definedName name="CLWYD" localSheetId="9">#REF!</definedName>
    <definedName name="CLWYD" localSheetId="5">#REF!</definedName>
    <definedName name="CLWYD">#REF!</definedName>
    <definedName name="CORNWALL" localSheetId="10">#REF!</definedName>
    <definedName name="CORNWALL" localSheetId="11">#REF!</definedName>
    <definedName name="CORNWALL" localSheetId="8">#REF!</definedName>
    <definedName name="CORNWALL" localSheetId="3">#REF!</definedName>
    <definedName name="CORNWALL" localSheetId="7">#REF!</definedName>
    <definedName name="CORNWALL" localSheetId="9">#REF!</definedName>
    <definedName name="CORNWALL" localSheetId="5">#REF!</definedName>
    <definedName name="CORNWALL">#REF!</definedName>
    <definedName name="CUMBRIA" localSheetId="10">#REF!</definedName>
    <definedName name="CUMBRIA" localSheetId="11">#REF!</definedName>
    <definedName name="CUMBRIA" localSheetId="8">#REF!</definedName>
    <definedName name="CUMBRIA" localSheetId="3">#REF!</definedName>
    <definedName name="CUMBRIA" localSheetId="7">#REF!</definedName>
    <definedName name="CUMBRIA" localSheetId="9">#REF!</definedName>
    <definedName name="CUMBRIA" localSheetId="5">#REF!</definedName>
    <definedName name="CUMBRIA">#REF!</definedName>
    <definedName name="_xlnm.Database" localSheetId="10">#REF!</definedName>
    <definedName name="_xlnm.Database" localSheetId="0">#REF!</definedName>
    <definedName name="_xlnm.Database" localSheetId="11">#REF!</definedName>
    <definedName name="_xlnm.Database" localSheetId="8">#REF!</definedName>
    <definedName name="_xlnm.Database" localSheetId="3">#REF!</definedName>
    <definedName name="_xlnm.Database" localSheetId="7">#REF!</definedName>
    <definedName name="_xlnm.Database" localSheetId="9">#REF!</definedName>
    <definedName name="_xlnm.Database" localSheetId="5">#REF!</definedName>
    <definedName name="_xlnm.Database">#REF!</definedName>
    <definedName name="DERBYSHIRE" localSheetId="10">#REF!</definedName>
    <definedName name="DERBYSHIRE" localSheetId="11">#REF!</definedName>
    <definedName name="DERBYSHIRE" localSheetId="8">#REF!</definedName>
    <definedName name="DERBYSHIRE" localSheetId="3">#REF!</definedName>
    <definedName name="DERBYSHIRE" localSheetId="7">#REF!</definedName>
    <definedName name="DERBYSHIRE" localSheetId="9">#REF!</definedName>
    <definedName name="DERBYSHIRE" localSheetId="5">#REF!</definedName>
    <definedName name="DERBYSHIRE">#REF!</definedName>
    <definedName name="DEVON" localSheetId="10">#REF!</definedName>
    <definedName name="DEVON" localSheetId="11">#REF!</definedName>
    <definedName name="DEVON" localSheetId="8">#REF!</definedName>
    <definedName name="DEVON" localSheetId="3">#REF!</definedName>
    <definedName name="DEVON" localSheetId="7">#REF!</definedName>
    <definedName name="DEVON" localSheetId="9">#REF!</definedName>
    <definedName name="DEVON" localSheetId="5">#REF!</definedName>
    <definedName name="DEVON">#REF!</definedName>
    <definedName name="dnonames" localSheetId="10">#REF!</definedName>
    <definedName name="dnonames" localSheetId="11">#REF!</definedName>
    <definedName name="dnonames" localSheetId="8">#REF!</definedName>
    <definedName name="dnonames" localSheetId="3">#REF!</definedName>
    <definedName name="dnonames" localSheetId="7">#REF!</definedName>
    <definedName name="dnonames" localSheetId="9">#REF!</definedName>
    <definedName name="dnonames" localSheetId="5">#REF!</definedName>
    <definedName name="dnonames">#REF!</definedName>
    <definedName name="DORSET" localSheetId="10">#REF!</definedName>
    <definedName name="DORSET" localSheetId="11">#REF!</definedName>
    <definedName name="DORSET" localSheetId="8">#REF!</definedName>
    <definedName name="DORSET" localSheetId="3">#REF!</definedName>
    <definedName name="DORSET" localSheetId="7">#REF!</definedName>
    <definedName name="DORSET" localSheetId="9">#REF!</definedName>
    <definedName name="DORSET" localSheetId="5">#REF!</definedName>
    <definedName name="DORSET">#REF!</definedName>
    <definedName name="DURHAM" localSheetId="10">#REF!</definedName>
    <definedName name="DURHAM" localSheetId="11">#REF!</definedName>
    <definedName name="DURHAM" localSheetId="8">#REF!</definedName>
    <definedName name="DURHAM" localSheetId="3">#REF!</definedName>
    <definedName name="DURHAM" localSheetId="7">#REF!</definedName>
    <definedName name="DURHAM" localSheetId="9">#REF!</definedName>
    <definedName name="DURHAM" localSheetId="5">#REF!</definedName>
    <definedName name="DURHAM">#REF!</definedName>
    <definedName name="DYFED" localSheetId="10">#REF!</definedName>
    <definedName name="DYFED" localSheetId="11">#REF!</definedName>
    <definedName name="DYFED" localSheetId="8">#REF!</definedName>
    <definedName name="DYFED" localSheetId="3">#REF!</definedName>
    <definedName name="DYFED" localSheetId="7">#REF!</definedName>
    <definedName name="DYFED" localSheetId="9">#REF!</definedName>
    <definedName name="DYFED" localSheetId="5">#REF!</definedName>
    <definedName name="DYFED">#REF!</definedName>
    <definedName name="E_SUSSEX" localSheetId="10">#REF!</definedName>
    <definedName name="E_SUSSEX" localSheetId="11">#REF!</definedName>
    <definedName name="E_SUSSEX" localSheetId="8">#REF!</definedName>
    <definedName name="E_SUSSEX" localSheetId="3">#REF!</definedName>
    <definedName name="E_SUSSEX" localSheetId="7">#REF!</definedName>
    <definedName name="E_SUSSEX" localSheetId="9">#REF!</definedName>
    <definedName name="E_SUSSEX" localSheetId="5">#REF!</definedName>
    <definedName name="E_SUSSEX">#REF!</definedName>
    <definedName name="el3.bp.capex">'[2]Exp''ture &amp; materiality'!$AG$66:$AG$84</definedName>
    <definedName name="el3.compnames">'[2]Exp''ture &amp; materiality'!$A$66:$A$84</definedName>
    <definedName name="ESSEX" localSheetId="10">#REF!</definedName>
    <definedName name="ESSEX" localSheetId="11">#REF!</definedName>
    <definedName name="ESSEX" localSheetId="8">#REF!</definedName>
    <definedName name="ESSEX" localSheetId="3">#REF!</definedName>
    <definedName name="ESSEX" localSheetId="7">#REF!</definedName>
    <definedName name="ESSEX" localSheetId="9">#REF!</definedName>
    <definedName name="ESSEX" localSheetId="5">#REF!</definedName>
    <definedName name="ESSEX">#REF!</definedName>
    <definedName name="EV__LASTREFTIME__" hidden="1">40339.4799074074</definedName>
    <definedName name="Expired" hidden="1">FALSE</definedName>
    <definedName name="fe" localSheetId="10">#REF!</definedName>
    <definedName name="fe" localSheetId="11">#REF!</definedName>
    <definedName name="fe" localSheetId="8">#REF!</definedName>
    <definedName name="fe" localSheetId="3">#REF!</definedName>
    <definedName name="fe" localSheetId="7">#REF!</definedName>
    <definedName name="fe" localSheetId="9">#REF!</definedName>
    <definedName name="fe" localSheetId="5">#REF!</definedName>
    <definedName name="fe">#REF!</definedName>
    <definedName name="General" localSheetId="10">#REF!</definedName>
    <definedName name="General" localSheetId="11">#REF!</definedName>
    <definedName name="General" localSheetId="8">#REF!</definedName>
    <definedName name="General" localSheetId="3">#REF!</definedName>
    <definedName name="General" localSheetId="7">#REF!</definedName>
    <definedName name="General" localSheetId="9">#REF!</definedName>
    <definedName name="General" localSheetId="5">#REF!</definedName>
    <definedName name="General">#REF!</definedName>
    <definedName name="General1" localSheetId="10">#REF!</definedName>
    <definedName name="General1" localSheetId="11">#REF!</definedName>
    <definedName name="General1" localSheetId="8">#REF!</definedName>
    <definedName name="General1" localSheetId="3">#REF!</definedName>
    <definedName name="General1" localSheetId="7">#REF!</definedName>
    <definedName name="General1" localSheetId="9">#REF!</definedName>
    <definedName name="General1" localSheetId="5">#REF!</definedName>
    <definedName name="General1">#REF!</definedName>
    <definedName name="General2" localSheetId="10">#REF!</definedName>
    <definedName name="General2" localSheetId="11">#REF!</definedName>
    <definedName name="General2" localSheetId="8">#REF!</definedName>
    <definedName name="General2" localSheetId="3">#REF!</definedName>
    <definedName name="General2" localSheetId="7">#REF!</definedName>
    <definedName name="General2" localSheetId="9">#REF!</definedName>
    <definedName name="General2" localSheetId="5">#REF!</definedName>
    <definedName name="General2">#REF!</definedName>
    <definedName name="GEOG9703" localSheetId="10">#REF!</definedName>
    <definedName name="GEOG9703" localSheetId="11">#REF!</definedName>
    <definedName name="GEOG9703" localSheetId="8">#REF!</definedName>
    <definedName name="GEOG9703" localSheetId="3">#REF!</definedName>
    <definedName name="GEOG9703" localSheetId="7">#REF!</definedName>
    <definedName name="GEOG9703" localSheetId="9">#REF!</definedName>
    <definedName name="GEOG9703" localSheetId="5">#REF!</definedName>
    <definedName name="GEOG9703">#REF!</definedName>
    <definedName name="GLOS" localSheetId="10">#REF!</definedName>
    <definedName name="GLOS" localSheetId="11">#REF!</definedName>
    <definedName name="GLOS" localSheetId="8">#REF!</definedName>
    <definedName name="GLOS" localSheetId="3">#REF!</definedName>
    <definedName name="GLOS" localSheetId="7">#REF!</definedName>
    <definedName name="GLOS" localSheetId="9">#REF!</definedName>
    <definedName name="GLOS" localSheetId="5">#REF!</definedName>
    <definedName name="GLOS">#REF!</definedName>
    <definedName name="GTR_MAN" localSheetId="10">#REF!</definedName>
    <definedName name="GTR_MAN" localSheetId="11">#REF!</definedName>
    <definedName name="GTR_MAN" localSheetId="8">#REF!</definedName>
    <definedName name="GTR_MAN" localSheetId="3">#REF!</definedName>
    <definedName name="GTR_MAN" localSheetId="7">#REF!</definedName>
    <definedName name="GTR_MAN" localSheetId="9">#REF!</definedName>
    <definedName name="GTR_MAN" localSheetId="5">#REF!</definedName>
    <definedName name="GTR_MAN">#REF!</definedName>
    <definedName name="GWENT" localSheetId="10">#REF!</definedName>
    <definedName name="GWENT" localSheetId="11">#REF!</definedName>
    <definedName name="GWENT" localSheetId="8">#REF!</definedName>
    <definedName name="GWENT" localSheetId="3">#REF!</definedName>
    <definedName name="GWENT" localSheetId="7">#REF!</definedName>
    <definedName name="GWENT" localSheetId="9">#REF!</definedName>
    <definedName name="GWENT" localSheetId="5">#REF!</definedName>
    <definedName name="GWENT">#REF!</definedName>
    <definedName name="GWYNEDD" localSheetId="10">#REF!</definedName>
    <definedName name="GWYNEDD" localSheetId="11">#REF!</definedName>
    <definedName name="GWYNEDD" localSheetId="8">#REF!</definedName>
    <definedName name="GWYNEDD" localSheetId="3">#REF!</definedName>
    <definedName name="GWYNEDD" localSheetId="7">#REF!</definedName>
    <definedName name="GWYNEDD" localSheetId="9">#REF!</definedName>
    <definedName name="GWYNEDD" localSheetId="5">#REF!</definedName>
    <definedName name="GWYNEDD">#REF!</definedName>
    <definedName name="HANTS" localSheetId="10">#REF!</definedName>
    <definedName name="HANTS" localSheetId="11">#REF!</definedName>
    <definedName name="HANTS" localSheetId="8">#REF!</definedName>
    <definedName name="HANTS" localSheetId="3">#REF!</definedName>
    <definedName name="HANTS" localSheetId="7">#REF!</definedName>
    <definedName name="HANTS" localSheetId="9">#REF!</definedName>
    <definedName name="HANTS" localSheetId="5">#REF!</definedName>
    <definedName name="HANTS">#REF!</definedName>
    <definedName name="HEREFORD_W" localSheetId="10">#REF!</definedName>
    <definedName name="HEREFORD_W" localSheetId="11">#REF!</definedName>
    <definedName name="HEREFORD_W" localSheetId="8">#REF!</definedName>
    <definedName name="HEREFORD_W" localSheetId="3">#REF!</definedName>
    <definedName name="HEREFORD_W" localSheetId="7">#REF!</definedName>
    <definedName name="HEREFORD_W" localSheetId="9">#REF!</definedName>
    <definedName name="HEREFORD_W" localSheetId="5">#REF!</definedName>
    <definedName name="HEREFORD_W">#REF!</definedName>
    <definedName name="HERTS" localSheetId="10">#REF!</definedName>
    <definedName name="HERTS" localSheetId="11">#REF!</definedName>
    <definedName name="HERTS" localSheetId="8">#REF!</definedName>
    <definedName name="HERTS" localSheetId="3">#REF!</definedName>
    <definedName name="HERTS" localSheetId="7">#REF!</definedName>
    <definedName name="HERTS" localSheetId="9">#REF!</definedName>
    <definedName name="HERTS" localSheetId="5">#REF!</definedName>
    <definedName name="HERTS">#REF!</definedName>
    <definedName name="HTML_CodePage" hidden="1">1252</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 localSheetId="10">#REF!</definedName>
    <definedName name="HUMBERSIDE" localSheetId="11">#REF!</definedName>
    <definedName name="HUMBERSIDE" localSheetId="8">#REF!</definedName>
    <definedName name="HUMBERSIDE" localSheetId="3">#REF!</definedName>
    <definedName name="HUMBERSIDE" localSheetId="7">#REF!</definedName>
    <definedName name="HUMBERSIDE" localSheetId="9">#REF!</definedName>
    <definedName name="HUMBERSIDE" localSheetId="5">#REF!</definedName>
    <definedName name="HUMBERSIDE">#REF!</definedName>
    <definedName name="I_OF_WIGHT" localSheetId="10">#REF!</definedName>
    <definedName name="I_OF_WIGHT" localSheetId="11">#REF!</definedName>
    <definedName name="I_OF_WIGHT" localSheetId="8">#REF!</definedName>
    <definedName name="I_OF_WIGHT" localSheetId="3">#REF!</definedName>
    <definedName name="I_OF_WIGHT" localSheetId="7">#REF!</definedName>
    <definedName name="I_OF_WIGHT" localSheetId="9">#REF!</definedName>
    <definedName name="I_OF_WIGHT" localSheetId="5">#REF!</definedName>
    <definedName name="I_OF_WIGHT">#REF!</definedName>
    <definedName name="interpretation">'[4]Catch up efficiency'!$I$7:$I$13</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ENT" localSheetId="10">#REF!</definedName>
    <definedName name="KENT" localSheetId="11">#REF!</definedName>
    <definedName name="KENT" localSheetId="8">#REF!</definedName>
    <definedName name="KENT" localSheetId="3">#REF!</definedName>
    <definedName name="KENT" localSheetId="7">#REF!</definedName>
    <definedName name="KENT" localSheetId="9">#REF!</definedName>
    <definedName name="KENT" localSheetId="5">#REF!</definedName>
    <definedName name="KENT">#REF!</definedName>
    <definedName name="LANCS" localSheetId="10">#REF!</definedName>
    <definedName name="LANCS" localSheetId="11">#REF!</definedName>
    <definedName name="LANCS" localSheetId="8">#REF!</definedName>
    <definedName name="LANCS" localSheetId="3">#REF!</definedName>
    <definedName name="LANCS" localSheetId="7">#REF!</definedName>
    <definedName name="LANCS" localSheetId="9">#REF!</definedName>
    <definedName name="LANCS" localSheetId="5">#REF!</definedName>
    <definedName name="LANCS">#REF!</definedName>
    <definedName name="LEICS" localSheetId="10">#REF!</definedName>
    <definedName name="LEICS" localSheetId="11">#REF!</definedName>
    <definedName name="LEICS" localSheetId="8">#REF!</definedName>
    <definedName name="LEICS" localSheetId="3">#REF!</definedName>
    <definedName name="LEICS" localSheetId="7">#REF!</definedName>
    <definedName name="LEICS" localSheetId="9">#REF!</definedName>
    <definedName name="LEICS" localSheetId="5">#REF!</definedName>
    <definedName name="LEICS">#REF!</definedName>
    <definedName name="LINCS" localSheetId="10">#REF!</definedName>
    <definedName name="LINCS" localSheetId="11">#REF!</definedName>
    <definedName name="LINCS" localSheetId="8">#REF!</definedName>
    <definedName name="LINCS" localSheetId="3">#REF!</definedName>
    <definedName name="LINCS" localSheetId="7">#REF!</definedName>
    <definedName name="LINCS" localSheetId="9">#REF!</definedName>
    <definedName name="LINCS" localSheetId="5">#REF!</definedName>
    <definedName name="LINCS">#REF!</definedName>
    <definedName name="LONDON" localSheetId="10">#REF!</definedName>
    <definedName name="LONDON" localSheetId="11">#REF!</definedName>
    <definedName name="LONDON" localSheetId="8">#REF!</definedName>
    <definedName name="LONDON" localSheetId="3">#REF!</definedName>
    <definedName name="LONDON" localSheetId="7">#REF!</definedName>
    <definedName name="LONDON" localSheetId="9">#REF!</definedName>
    <definedName name="LONDON" localSheetId="5">#REF!</definedName>
    <definedName name="LONDON">#REF!</definedName>
    <definedName name="lst_acronyms" localSheetId="0">[5]F_Inputs_Clean!$C$7:$C$348</definedName>
    <definedName name="lst_acronyms">[6]F_Inputs_Clean!$C$7:$C$348</definedName>
    <definedName name="lst_all_companies" localSheetId="0">[5]Other_Inputs!$D$21:$U$21</definedName>
    <definedName name="lst_all_companies">[6]Other_Inputs!$D$21:$U$21</definedName>
    <definedName name="lst_menus" localSheetId="0">'[5]Menu design'!$D$10:$I$10</definedName>
    <definedName name="lst_menus">'[6]Menu design'!$D$10:$I$10</definedName>
    <definedName name="lst_reference" localSheetId="0">[5]F_Inputs_Clean!$D$7:$D$348</definedName>
    <definedName name="lst_reference">[6]F_Inputs_Clean!$D$7:$D$348</definedName>
    <definedName name="lst_scenarios" localSheetId="0">[5]Scenarios!$E$3:$J$3</definedName>
    <definedName name="lst_scenarios">[6]Scenarios!$E$3:$J$3</definedName>
    <definedName name="M_GLAM" localSheetId="10">#REF!</definedName>
    <definedName name="M_GLAM" localSheetId="11">#REF!</definedName>
    <definedName name="M_GLAM" localSheetId="8">#REF!</definedName>
    <definedName name="M_GLAM" localSheetId="3">#REF!</definedName>
    <definedName name="M_GLAM" localSheetId="7">#REF!</definedName>
    <definedName name="M_GLAM" localSheetId="9">#REF!</definedName>
    <definedName name="M_GLAM" localSheetId="5">#REF!</definedName>
    <definedName name="M_GLAM">#REF!</definedName>
    <definedName name="MERSEYSIDE" localSheetId="10">#REF!</definedName>
    <definedName name="MERSEYSIDE" localSheetId="11">#REF!</definedName>
    <definedName name="MERSEYSIDE" localSheetId="8">#REF!</definedName>
    <definedName name="MERSEYSIDE" localSheetId="3">#REF!</definedName>
    <definedName name="MERSEYSIDE" localSheetId="7">#REF!</definedName>
    <definedName name="MERSEYSIDE" localSheetId="9">#REF!</definedName>
    <definedName name="MERSEYSIDE" localSheetId="5">#REF!</definedName>
    <definedName name="MERSEYSIDE">#REF!</definedName>
    <definedName name="N_YORKS" localSheetId="10">#REF!</definedName>
    <definedName name="N_YORKS" localSheetId="11">#REF!</definedName>
    <definedName name="N_YORKS" localSheetId="8">#REF!</definedName>
    <definedName name="N_YORKS" localSheetId="3">#REF!</definedName>
    <definedName name="N_YORKS" localSheetId="7">#REF!</definedName>
    <definedName name="N_YORKS" localSheetId="9">#REF!</definedName>
    <definedName name="N_YORKS" localSheetId="5">#REF!</definedName>
    <definedName name="N_YORKS">#REF!</definedName>
    <definedName name="NORFOLK" localSheetId="10">#REF!</definedName>
    <definedName name="NORFOLK" localSheetId="11">#REF!</definedName>
    <definedName name="NORFOLK" localSheetId="8">#REF!</definedName>
    <definedName name="NORFOLK" localSheetId="3">#REF!</definedName>
    <definedName name="NORFOLK" localSheetId="7">#REF!</definedName>
    <definedName name="NORFOLK" localSheetId="9">#REF!</definedName>
    <definedName name="NORFOLK" localSheetId="5">#REF!</definedName>
    <definedName name="NORFOLK">#REF!</definedName>
    <definedName name="NORTHANTS" localSheetId="10">#REF!</definedName>
    <definedName name="NORTHANTS" localSheetId="11">#REF!</definedName>
    <definedName name="NORTHANTS" localSheetId="8">#REF!</definedName>
    <definedName name="NORTHANTS" localSheetId="3">#REF!</definedName>
    <definedName name="NORTHANTS" localSheetId="7">#REF!</definedName>
    <definedName name="NORTHANTS" localSheetId="9">#REF!</definedName>
    <definedName name="NORTHANTS" localSheetId="5">#REF!</definedName>
    <definedName name="NORTHANTS">#REF!</definedName>
    <definedName name="NORTHUMBERLAND" localSheetId="10">#REF!</definedName>
    <definedName name="NORTHUMBERLAND" localSheetId="11">#REF!</definedName>
    <definedName name="NORTHUMBERLAND" localSheetId="8">#REF!</definedName>
    <definedName name="NORTHUMBERLAND" localSheetId="3">#REF!</definedName>
    <definedName name="NORTHUMBERLAND" localSheetId="7">#REF!</definedName>
    <definedName name="NORTHUMBERLAND" localSheetId="9">#REF!</definedName>
    <definedName name="NORTHUMBERLAND" localSheetId="5">#REF!</definedName>
    <definedName name="NORTHUMBERLAND">#REF!</definedName>
    <definedName name="NOTTS" localSheetId="10">#REF!</definedName>
    <definedName name="NOTTS" localSheetId="11">#REF!</definedName>
    <definedName name="NOTTS" localSheetId="8">#REF!</definedName>
    <definedName name="NOTTS" localSheetId="3">#REF!</definedName>
    <definedName name="NOTTS" localSheetId="7">#REF!</definedName>
    <definedName name="NOTTS" localSheetId="9">#REF!</definedName>
    <definedName name="NOTTS" localSheetId="5">#REF!</definedName>
    <definedName name="NOTTS">#REF!</definedName>
    <definedName name="opt_actuals" localSheetId="0">'[5]Control Panel'!$H$22</definedName>
    <definedName name="opt_actuals">'[6]Control Panel'!$H$22</definedName>
    <definedName name="opt_actuals_percentage" localSheetId="0">'[5]Control Panel'!$H$26</definedName>
    <definedName name="opt_actuals_percentage">'[6]Control Panel'!$H$26</definedName>
    <definedName name="opt_baseline_bid_threshold" localSheetId="0">'[5]Control Panel'!$H$18</definedName>
    <definedName name="opt_baseline_bid_threshold">'[6]Control Panel'!$H$18</definedName>
    <definedName name="opt_baseline_cap" localSheetId="0">'[5]Control Panel'!$H$20</definedName>
    <definedName name="opt_baseline_cap">'[6]Control Panel'!$H$20</definedName>
    <definedName name="opt_bids" localSheetId="0">'[5]Control Panel'!$H$13</definedName>
    <definedName name="opt_bids">'[6]Control Panel'!$H$13</definedName>
    <definedName name="opt_bids_percentage" localSheetId="0">'[5]Control Panel'!$H$16</definedName>
    <definedName name="opt_bids_percentage">'[6]Control Panel'!$H$16</definedName>
    <definedName name="opt_gearing" localSheetId="0">'[5]Control Panel'!$H$44</definedName>
    <definedName name="opt_gearing">'[6]Control Panel'!$H$44</definedName>
    <definedName name="opt_tax" localSheetId="0">'[5]Control Panel'!$H$46</definedName>
    <definedName name="opt_tax">'[6]Control Panel'!$H$46</definedName>
    <definedName name="opt_wacc" localSheetId="0">'[5]Control Panel'!$H$42</definedName>
    <definedName name="opt_wacc">'[6]Control Panel'!$H$42</definedName>
    <definedName name="OXON" localSheetId="10">#REF!</definedName>
    <definedName name="OXON" localSheetId="11">#REF!</definedName>
    <definedName name="OXON" localSheetId="8">#REF!</definedName>
    <definedName name="OXON" localSheetId="3">#REF!</definedName>
    <definedName name="OXON" localSheetId="7">#REF!</definedName>
    <definedName name="OXON" localSheetId="9">#REF!</definedName>
    <definedName name="OXON" localSheetId="5">#REF!</definedName>
    <definedName name="OXON">#REF!</definedName>
    <definedName name="OXON_WSH" localSheetId="10">#REF!</definedName>
    <definedName name="OXON_WSH" localSheetId="8">#REF!</definedName>
    <definedName name="OXON_WSH" localSheetId="3">#REF!</definedName>
    <definedName name="OXON_WSH" localSheetId="7">#REF!</definedName>
    <definedName name="OXON_WSH" localSheetId="9">#REF!</definedName>
    <definedName name="OXON_WSH" localSheetId="5">#REF!</definedName>
    <definedName name="OXON_WSH">#REF!</definedName>
    <definedName name="POWYS" localSheetId="10">#REF!</definedName>
    <definedName name="POWYS" localSheetId="11">#REF!</definedName>
    <definedName name="POWYS" localSheetId="8">#REF!</definedName>
    <definedName name="POWYS" localSheetId="3">#REF!</definedName>
    <definedName name="POWYS" localSheetId="7">#REF!</definedName>
    <definedName name="POWYS" localSheetId="9">#REF!</definedName>
    <definedName name="POWYS" localSheetId="5">#REF!</definedName>
    <definedName name="POWYS">#REF!</definedName>
    <definedName name="rge" localSheetId="10">#REF!</definedName>
    <definedName name="rge" localSheetId="11">#REF!</definedName>
    <definedName name="rge" localSheetId="8">#REF!</definedName>
    <definedName name="rge" localSheetId="3">#REF!</definedName>
    <definedName name="rge" localSheetId="7">#REF!</definedName>
    <definedName name="rge" localSheetId="9">#REF!</definedName>
    <definedName name="rge" localSheetId="5">#REF!</definedName>
    <definedName name="rge">#REF!</definedName>
    <definedName name="rgwer" localSheetId="10">#REF!</definedName>
    <definedName name="rgwer" localSheetId="11">#REF!</definedName>
    <definedName name="rgwer" localSheetId="8">#REF!</definedName>
    <definedName name="rgwer" localSheetId="3">#REF!</definedName>
    <definedName name="rgwer" localSheetId="7">#REF!</definedName>
    <definedName name="rgwer" localSheetId="9">#REF!</definedName>
    <definedName name="rgwer" localSheetId="5">#REF!</definedName>
    <definedName name="rgw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_GLAM" localSheetId="10">#REF!</definedName>
    <definedName name="S_GLAM" localSheetId="11">#REF!</definedName>
    <definedName name="S_GLAM" localSheetId="8">#REF!</definedName>
    <definedName name="S_GLAM" localSheetId="3">#REF!</definedName>
    <definedName name="S_GLAM" localSheetId="7">#REF!</definedName>
    <definedName name="S_GLAM" localSheetId="9">#REF!</definedName>
    <definedName name="S_GLAM" localSheetId="5">#REF!</definedName>
    <definedName name="S_GLAM">#REF!</definedName>
    <definedName name="S_YORKS" localSheetId="10">#REF!</definedName>
    <definedName name="S_YORKS" localSheetId="11">#REF!</definedName>
    <definedName name="S_YORKS" localSheetId="8">#REF!</definedName>
    <definedName name="S_YORKS" localSheetId="3">#REF!</definedName>
    <definedName name="S_YORKS" localSheetId="7">#REF!</definedName>
    <definedName name="S_YORKS" localSheetId="9">#REF!</definedName>
    <definedName name="S_YORKS" localSheetId="5">#REF!</definedName>
    <definedName name="S_YORKS">#REF!</definedName>
    <definedName name="SAPBEXrevision" hidden="1">1</definedName>
    <definedName name="SAPBEXsysID" hidden="1">"BWB"</definedName>
    <definedName name="SAPBEXwbID" hidden="1">"49ZLUKBQR0WG29D9LLI3IBIIT"</definedName>
    <definedName name="SHROPS" localSheetId="10">#REF!</definedName>
    <definedName name="SHROPS" localSheetId="11">#REF!</definedName>
    <definedName name="SHROPS" localSheetId="8">#REF!</definedName>
    <definedName name="SHROPS" localSheetId="3">#REF!</definedName>
    <definedName name="SHROPS" localSheetId="7">#REF!</definedName>
    <definedName name="SHROPS" localSheetId="9">#REF!</definedName>
    <definedName name="SHROPS" localSheetId="5">#REF!</definedName>
    <definedName name="SHROPS">#REF!</definedName>
    <definedName name="SOMERSET" localSheetId="10">#REF!</definedName>
    <definedName name="SOMERSET" localSheetId="11">#REF!</definedName>
    <definedName name="SOMERSET" localSheetId="8">#REF!</definedName>
    <definedName name="SOMERSET" localSheetId="3">#REF!</definedName>
    <definedName name="SOMERSET" localSheetId="7">#REF!</definedName>
    <definedName name="SOMERSET" localSheetId="9">#REF!</definedName>
    <definedName name="SOMERSET" localSheetId="5">#REF!</definedName>
    <definedName name="SOMERSET">#REF!</definedName>
    <definedName name="STAFFS" localSheetId="10">#REF!</definedName>
    <definedName name="STAFFS" localSheetId="11">#REF!</definedName>
    <definedName name="STAFFS" localSheetId="8">#REF!</definedName>
    <definedName name="STAFFS" localSheetId="3">#REF!</definedName>
    <definedName name="STAFFS" localSheetId="7">#REF!</definedName>
    <definedName name="STAFFS" localSheetId="9">#REF!</definedName>
    <definedName name="STAFFS" localSheetId="5">#REF!</definedName>
    <definedName name="STAFFS">#REF!</definedName>
    <definedName name="SUFFOLK" localSheetId="10">#REF!</definedName>
    <definedName name="SUFFOLK" localSheetId="11">#REF!</definedName>
    <definedName name="SUFFOLK" localSheetId="8">#REF!</definedName>
    <definedName name="SUFFOLK" localSheetId="3">#REF!</definedName>
    <definedName name="SUFFOLK" localSheetId="7">#REF!</definedName>
    <definedName name="SUFFOLK" localSheetId="9">#REF!</definedName>
    <definedName name="SUFFOLK" localSheetId="5">#REF!</definedName>
    <definedName name="SUFFOLK">#REF!</definedName>
    <definedName name="SURREY" localSheetId="10">#REF!</definedName>
    <definedName name="SURREY" localSheetId="11">#REF!</definedName>
    <definedName name="SURREY" localSheetId="8">#REF!</definedName>
    <definedName name="SURREY" localSheetId="3">#REF!</definedName>
    <definedName name="SURREY" localSheetId="7">#REF!</definedName>
    <definedName name="SURREY" localSheetId="9">#REF!</definedName>
    <definedName name="SURREY" localSheetId="5">#REF!</definedName>
    <definedName name="SURREY">#REF!</definedName>
    <definedName name="time">'[4]Catch up efficiency'!$C$6:$H$6</definedName>
    <definedName name="TRK_TOL">[3]InpActive!$F$1895</definedName>
    <definedName name="TYNE_WEAR" localSheetId="10">#REF!</definedName>
    <definedName name="TYNE_WEAR" localSheetId="11">#REF!</definedName>
    <definedName name="TYNE_WEAR" localSheetId="8">#REF!</definedName>
    <definedName name="TYNE_WEAR" localSheetId="3">#REF!</definedName>
    <definedName name="TYNE_WEAR" localSheetId="7">#REF!</definedName>
    <definedName name="TYNE_WEAR" localSheetId="9">#REF!</definedName>
    <definedName name="TYNE_WEAR" localSheetId="5">#REF!</definedName>
    <definedName name="TYNE_WEAR">#REF!</definedName>
    <definedName name="W_GLAM" localSheetId="10">#REF!</definedName>
    <definedName name="W_GLAM" localSheetId="11">#REF!</definedName>
    <definedName name="W_GLAM" localSheetId="8">#REF!</definedName>
    <definedName name="W_GLAM" localSheetId="3">#REF!</definedName>
    <definedName name="W_GLAM" localSheetId="7">#REF!</definedName>
    <definedName name="W_GLAM" localSheetId="9">#REF!</definedName>
    <definedName name="W_GLAM" localSheetId="5">#REF!</definedName>
    <definedName name="W_GLAM">#REF!</definedName>
    <definedName name="W_MIDS" localSheetId="10">#REF!</definedName>
    <definedName name="W_MIDS" localSheetId="11">#REF!</definedName>
    <definedName name="W_MIDS" localSheetId="8">#REF!</definedName>
    <definedName name="W_MIDS" localSheetId="3">#REF!</definedName>
    <definedName name="W_MIDS" localSheetId="7">#REF!</definedName>
    <definedName name="W_MIDS" localSheetId="9">#REF!</definedName>
    <definedName name="W_MIDS" localSheetId="5">#REF!</definedName>
    <definedName name="W_MIDS">#REF!</definedName>
    <definedName name="W_SUSSEX" localSheetId="10">#REF!</definedName>
    <definedName name="W_SUSSEX" localSheetId="11">#REF!</definedName>
    <definedName name="W_SUSSEX" localSheetId="8">#REF!</definedName>
    <definedName name="W_SUSSEX" localSheetId="3">#REF!</definedName>
    <definedName name="W_SUSSEX" localSheetId="7">#REF!</definedName>
    <definedName name="W_SUSSEX" localSheetId="9">#REF!</definedName>
    <definedName name="W_SUSSEX" localSheetId="5">#REF!</definedName>
    <definedName name="W_SUSSEX">#REF!</definedName>
    <definedName name="W_YORKS" localSheetId="10">#REF!</definedName>
    <definedName name="W_YORKS" localSheetId="11">#REF!</definedName>
    <definedName name="W_YORKS" localSheetId="8">#REF!</definedName>
    <definedName name="W_YORKS" localSheetId="3">#REF!</definedName>
    <definedName name="W_YORKS" localSheetId="7">#REF!</definedName>
    <definedName name="W_YORKS" localSheetId="9">#REF!</definedName>
    <definedName name="W_YORKS" localSheetId="5">#REF!</definedName>
    <definedName name="W_YORKS">#REF!</definedName>
    <definedName name="WARWICKS" localSheetId="10">#REF!</definedName>
    <definedName name="WARWICKS" localSheetId="11">#REF!</definedName>
    <definedName name="WARWICKS" localSheetId="8">#REF!</definedName>
    <definedName name="WARWICKS" localSheetId="3">#REF!</definedName>
    <definedName name="WARWICKS" localSheetId="7">#REF!</definedName>
    <definedName name="WARWICKS" localSheetId="9">#REF!</definedName>
    <definedName name="WARWICKS" localSheetId="5">#REF!</definedName>
    <definedName name="WARWICKS">#REF!</definedName>
    <definedName name="wdfw" localSheetId="10">#REF!</definedName>
    <definedName name="wdfw" localSheetId="11">#REF!</definedName>
    <definedName name="wdfw" localSheetId="8">#REF!</definedName>
    <definedName name="wdfw" localSheetId="3">#REF!</definedName>
    <definedName name="wdfw" localSheetId="7">#REF!</definedName>
    <definedName name="wdfw" localSheetId="9">#REF!</definedName>
    <definedName name="wdfw" localSheetId="5">#REF!</definedName>
    <definedName name="wdfw">#REF!</definedName>
    <definedName name="wedfw" localSheetId="10">#REF!</definedName>
    <definedName name="wedfw" localSheetId="11">#REF!</definedName>
    <definedName name="wedfw" localSheetId="8">#REF!</definedName>
    <definedName name="wedfw" localSheetId="3">#REF!</definedName>
    <definedName name="wedfw" localSheetId="7">#REF!</definedName>
    <definedName name="wedfw" localSheetId="9">#REF!</definedName>
    <definedName name="wedfw" localSheetId="5">#REF!</definedName>
    <definedName name="wedfw">#REF!</definedName>
    <definedName name="wefw" localSheetId="10">#REF!</definedName>
    <definedName name="wefw" localSheetId="11">#REF!</definedName>
    <definedName name="wefw" localSheetId="8">#REF!</definedName>
    <definedName name="wefw" localSheetId="3">#REF!</definedName>
    <definedName name="wefw" localSheetId="7">#REF!</definedName>
    <definedName name="wefw" localSheetId="9">#REF!</definedName>
    <definedName name="wefw" localSheetId="5">#REF!</definedName>
    <definedName name="wefw">#REF!</definedName>
    <definedName name="wefwe" localSheetId="10">#REF!</definedName>
    <definedName name="wefwe" localSheetId="11">#REF!</definedName>
    <definedName name="wefwe" localSheetId="8">#REF!</definedName>
    <definedName name="wefwe" localSheetId="3">#REF!</definedName>
    <definedName name="wefwe" localSheetId="7">#REF!</definedName>
    <definedName name="wefwe" localSheetId="9">#REF!</definedName>
    <definedName name="wefwe" localSheetId="5">#REF!</definedName>
    <definedName name="wefwe">#REF!</definedName>
    <definedName name="wefwerf" localSheetId="10">#REF!</definedName>
    <definedName name="wefwerf" localSheetId="11">#REF!</definedName>
    <definedName name="wefwerf" localSheetId="8">#REF!</definedName>
    <definedName name="wefwerf" localSheetId="3">#REF!</definedName>
    <definedName name="wefwerf" localSheetId="7">#REF!</definedName>
    <definedName name="wefwerf" localSheetId="9">#REF!</definedName>
    <definedName name="wefwerf" localSheetId="5">#REF!</definedName>
    <definedName name="wefwerf">#REF!</definedName>
    <definedName name="WILTS" localSheetId="10">#REF!</definedName>
    <definedName name="WILTS" localSheetId="11">#REF!</definedName>
    <definedName name="WILTS" localSheetId="8">#REF!</definedName>
    <definedName name="WILTS" localSheetId="3">#REF!</definedName>
    <definedName name="WILTS" localSheetId="7">#REF!</definedName>
    <definedName name="WILTS" localSheetId="9">#REF!</definedName>
    <definedName name="WILTS" localSheetId="5">#REF!</definedName>
    <definedName name="WILTS">#REF!</definedName>
    <definedName name="yhnry" localSheetId="10">#REF!</definedName>
    <definedName name="yhnry" localSheetId="11">#REF!</definedName>
    <definedName name="yhnry" localSheetId="8">#REF!</definedName>
    <definedName name="yhnry" localSheetId="3">#REF!</definedName>
    <definedName name="yhnry" localSheetId="7">#REF!</definedName>
    <definedName name="yhnry" localSheetId="9">#REF!</definedName>
    <definedName name="yhnry" localSheetId="5">#REF!</definedName>
    <definedName name="yhnry">#REF!</definedName>
  </definedNames>
  <calcPr calcId="152511"/>
</workbook>
</file>

<file path=xl/calcChain.xml><?xml version="1.0" encoding="utf-8"?>
<calcChain xmlns="http://schemas.openxmlformats.org/spreadsheetml/2006/main">
  <c r="J58" i="42" l="1"/>
  <c r="I58" i="42"/>
  <c r="H58" i="42"/>
  <c r="I57" i="42"/>
  <c r="J57" i="42"/>
  <c r="H57" i="42"/>
  <c r="J48" i="42"/>
  <c r="J49" i="42"/>
  <c r="J50" i="42"/>
  <c r="J51" i="42"/>
  <c r="J52" i="42"/>
  <c r="J53" i="42"/>
  <c r="J54" i="42"/>
  <c r="J55" i="42"/>
  <c r="J56" i="42"/>
  <c r="J47" i="42"/>
  <c r="I48" i="42"/>
  <c r="I49" i="42"/>
  <c r="I50" i="42"/>
  <c r="I51" i="42"/>
  <c r="I52" i="42"/>
  <c r="I53" i="42"/>
  <c r="I54" i="42"/>
  <c r="I55" i="42"/>
  <c r="I56" i="42"/>
  <c r="I47" i="42"/>
  <c r="H49" i="42"/>
  <c r="H50" i="42"/>
  <c r="H51" i="42"/>
  <c r="H52" i="42"/>
  <c r="H53" i="42"/>
  <c r="H54" i="42"/>
  <c r="H55" i="42"/>
  <c r="H56" i="42"/>
  <c r="H48" i="42"/>
  <c r="H47" i="42"/>
  <c r="G65" i="40"/>
  <c r="G64" i="40"/>
  <c r="J10" i="19" l="1"/>
  <c r="J9" i="19"/>
  <c r="J8" i="19"/>
  <c r="I6" i="19"/>
  <c r="J47" i="41" l="1"/>
  <c r="K47" i="41"/>
  <c r="L47" i="41"/>
  <c r="M47" i="41"/>
  <c r="N47" i="41"/>
  <c r="O47" i="41"/>
  <c r="P47" i="41"/>
  <c r="Q47" i="41"/>
  <c r="R47" i="41"/>
  <c r="S47" i="41"/>
  <c r="T47" i="41"/>
  <c r="U47" i="41"/>
  <c r="V47" i="41"/>
  <c r="W47" i="41"/>
  <c r="X47" i="41"/>
  <c r="Y47" i="41"/>
  <c r="Z47" i="41"/>
  <c r="AA47" i="41"/>
  <c r="AB47" i="41"/>
  <c r="AC47" i="41"/>
  <c r="AD47" i="41"/>
  <c r="AE47" i="41"/>
  <c r="AF47" i="41"/>
  <c r="AG47" i="41"/>
  <c r="AH47" i="41"/>
  <c r="AI47" i="41"/>
  <c r="AJ47" i="41"/>
  <c r="AK47" i="41"/>
  <c r="AL47" i="41"/>
  <c r="AM47" i="41"/>
  <c r="AN47" i="41"/>
  <c r="AO47" i="41"/>
  <c r="J44" i="41"/>
  <c r="K44" i="41"/>
  <c r="L44" i="41"/>
  <c r="M44" i="41"/>
  <c r="N44" i="41"/>
  <c r="O44" i="41"/>
  <c r="P44" i="41"/>
  <c r="Q44" i="41"/>
  <c r="R44" i="41"/>
  <c r="S44" i="41"/>
  <c r="T44" i="41"/>
  <c r="U44" i="41"/>
  <c r="V44" i="41"/>
  <c r="W44" i="41"/>
  <c r="X44" i="41"/>
  <c r="Y44" i="41"/>
  <c r="Z44" i="41"/>
  <c r="AA44" i="41"/>
  <c r="AB44" i="41"/>
  <c r="AC44" i="41"/>
  <c r="AD44" i="41"/>
  <c r="AE44" i="41"/>
  <c r="AF44" i="41"/>
  <c r="AG44" i="41"/>
  <c r="AH44" i="41"/>
  <c r="AI44" i="41"/>
  <c r="AJ44" i="41"/>
  <c r="AK44" i="41"/>
  <c r="AL44" i="41"/>
  <c r="AM44" i="41"/>
  <c r="AN44" i="41"/>
  <c r="AO44" i="41"/>
  <c r="I47" i="41"/>
  <c r="I44" i="41"/>
  <c r="C25" i="43" l="1"/>
  <c r="C26" i="43" s="1"/>
  <c r="C25" i="42"/>
  <c r="H13" i="19"/>
  <c r="G13" i="19"/>
  <c r="F13" i="19"/>
  <c r="E13" i="19"/>
  <c r="D13" i="19"/>
  <c r="C21" i="43"/>
  <c r="C17" i="43"/>
  <c r="G12" i="19"/>
  <c r="F12" i="19"/>
  <c r="E12" i="19"/>
  <c r="D12" i="19"/>
  <c r="C12" i="19"/>
  <c r="C26" i="42"/>
  <c r="C17" i="42"/>
  <c r="C21" i="42" s="1"/>
  <c r="G11" i="19"/>
  <c r="F11" i="19"/>
  <c r="E11" i="19"/>
  <c r="D11" i="19"/>
  <c r="C11" i="19"/>
  <c r="C25" i="41"/>
  <c r="C26" i="41" s="1"/>
  <c r="C17" i="41"/>
  <c r="C21" i="41" s="1"/>
  <c r="G10" i="19"/>
  <c r="F10" i="19"/>
  <c r="E10" i="19"/>
  <c r="D10" i="19"/>
  <c r="C10" i="19"/>
  <c r="C25" i="40"/>
  <c r="C26" i="40" s="1"/>
  <c r="C17" i="40"/>
  <c r="C21" i="40" s="1"/>
  <c r="H9" i="19"/>
  <c r="G9" i="19"/>
  <c r="F9" i="19"/>
  <c r="E9" i="19"/>
  <c r="D9" i="19"/>
  <c r="C9" i="19"/>
  <c r="C25" i="35"/>
  <c r="C26" i="35" s="1"/>
  <c r="C17" i="35"/>
  <c r="C21" i="35" s="1"/>
  <c r="H12" i="19" l="1"/>
  <c r="H10" i="19"/>
  <c r="H11" i="19"/>
  <c r="I8" i="19"/>
  <c r="H8" i="19"/>
  <c r="G8" i="19"/>
  <c r="F8" i="19"/>
  <c r="E8" i="19"/>
  <c r="D8" i="19"/>
  <c r="C8" i="19"/>
  <c r="N7" i="19"/>
  <c r="M7" i="19"/>
  <c r="L7" i="19"/>
  <c r="K7" i="19"/>
  <c r="J7" i="19"/>
  <c r="I7" i="19"/>
  <c r="G7" i="19"/>
  <c r="F7" i="19"/>
  <c r="E7" i="19"/>
  <c r="D7" i="19"/>
  <c r="C25" i="29"/>
  <c r="C26" i="29" s="1"/>
  <c r="C17" i="29"/>
  <c r="C21" i="29" s="1"/>
  <c r="C7" i="19"/>
  <c r="H7" i="19" l="1"/>
  <c r="J12" i="22"/>
  <c r="C25" i="33" l="1"/>
  <c r="C17" i="33" l="1"/>
  <c r="C21" i="33" s="1"/>
  <c r="C26" i="33"/>
  <c r="J21" i="22" l="1"/>
  <c r="J16" i="6"/>
  <c r="J17" i="6" l="1"/>
  <c r="J21" i="6" s="1"/>
  <c r="C17" i="22"/>
  <c r="C16" i="6" l="1"/>
  <c r="C25" i="22" l="1"/>
  <c r="C17" i="6" l="1"/>
  <c r="C21" i="6" l="1"/>
  <c r="N6" i="19"/>
  <c r="M6" i="19"/>
  <c r="L6" i="19"/>
  <c r="K6" i="19"/>
  <c r="J6" i="19"/>
  <c r="H6" i="19"/>
  <c r="G6" i="19"/>
  <c r="F6" i="19"/>
  <c r="D6" i="19"/>
  <c r="C6" i="19"/>
  <c r="N5" i="19"/>
  <c r="M5" i="19"/>
  <c r="L5" i="19"/>
  <c r="K5" i="19"/>
  <c r="J5" i="19"/>
  <c r="I5" i="19"/>
  <c r="H5" i="19"/>
  <c r="G5" i="19"/>
  <c r="F5" i="19"/>
  <c r="E5" i="19"/>
  <c r="D5" i="19"/>
  <c r="C5" i="19"/>
  <c r="B5" i="19"/>
  <c r="C21" i="22"/>
  <c r="E19" i="19" l="1"/>
  <c r="E6" i="19"/>
  <c r="C26" i="6" l="1"/>
  <c r="C11" i="22" l="1"/>
  <c r="B6" i="19" s="1"/>
  <c r="C23" i="19" l="1"/>
  <c r="C21" i="19" l="1"/>
  <c r="C22" i="19"/>
  <c r="C19" i="19"/>
  <c r="C20" i="19"/>
  <c r="C26" i="22" l="1"/>
</calcChain>
</file>

<file path=xl/sharedStrings.xml><?xml version="1.0" encoding="utf-8"?>
<sst xmlns="http://schemas.openxmlformats.org/spreadsheetml/2006/main" count="2127" uniqueCount="587">
  <si>
    <t>Cover sheet</t>
  </si>
  <si>
    <t>Company</t>
  </si>
  <si>
    <t>Unit</t>
  </si>
  <si>
    <t>2010-11</t>
  </si>
  <si>
    <t>2011-12</t>
  </si>
  <si>
    <t>2012-13</t>
  </si>
  <si>
    <t>2013-14</t>
  </si>
  <si>
    <t>2014-15</t>
  </si>
  <si>
    <t>2015-16</t>
  </si>
  <si>
    <t>2016-17</t>
  </si>
  <si>
    <t>2017-18</t>
  </si>
  <si>
    <t>2018-19</t>
  </si>
  <si>
    <t>2019-20</t>
  </si>
  <si>
    <t>2020-21</t>
  </si>
  <si>
    <t>2021-22</t>
  </si>
  <si>
    <t>2022-23</t>
  </si>
  <si>
    <t>2023-24</t>
  </si>
  <si>
    <t>2024-25</t>
  </si>
  <si>
    <t>Bioresources</t>
  </si>
  <si>
    <t>N/A</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</si>
  <si>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</si>
  <si>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</si>
  <si>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</si>
  <si>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</si>
  <si>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</si>
  <si>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</si>
  <si>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</si>
  <si>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</si>
  <si>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</si>
  <si>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</si>
  <si>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</si>
  <si>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</si>
  <si>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</si>
  <si>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</si>
  <si>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</si>
  <si>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</si>
  <si>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</si>
  <si>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</si>
  <si>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</si>
  <si>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</si>
  <si>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</si>
  <si>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</si>
  <si>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</si>
  <si>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</si>
  <si>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</si>
  <si>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Ofwat view of cost adjustment (£m)</t>
  </si>
  <si>
    <t>Claim ID</t>
  </si>
  <si>
    <t>Name</t>
  </si>
  <si>
    <t>ANH</t>
  </si>
  <si>
    <t>Maintain frontier performance</t>
  </si>
  <si>
    <t>Sludge transport cost adjustment claim</t>
  </si>
  <si>
    <t>Yes</t>
  </si>
  <si>
    <t>Partial pass</t>
  </si>
  <si>
    <t>Fail</t>
  </si>
  <si>
    <t>Reject</t>
  </si>
  <si>
    <t>Acronym</t>
  </si>
  <si>
    <t>Reference</t>
  </si>
  <si>
    <t>Item description</t>
  </si>
  <si>
    <t>Model</t>
  </si>
  <si>
    <t>Description_input</t>
  </si>
  <si>
    <t>Price Review 2019</t>
  </si>
  <si>
    <t>Latest</t>
  </si>
  <si>
    <t>WR801001</t>
  </si>
  <si>
    <t>Special cost claim 1 - Description of special cost claim</t>
  </si>
  <si>
    <t>text</t>
  </si>
  <si>
    <t>WR801002</t>
  </si>
  <si>
    <t>Special cost claim 1 - Type of special cost claim</t>
  </si>
  <si>
    <t>WR801003</t>
  </si>
  <si>
    <t>Special cost claim 1 - Total expenditure used for the purpose of business plan</t>
  </si>
  <si>
    <t>£m</t>
  </si>
  <si>
    <t>WR801004</t>
  </si>
  <si>
    <t>Special cost claim 1 - Historic total expenditure</t>
  </si>
  <si>
    <t>WR802001</t>
  </si>
  <si>
    <t>Special cost claim 2 - Description of special cost claim</t>
  </si>
  <si>
    <t>WR802002</t>
  </si>
  <si>
    <t>Special cost claim 2 - Type of special cost claim</t>
  </si>
  <si>
    <t>WR802003</t>
  </si>
  <si>
    <t>Special cost claim 2 - Total expenditure used for the purpose of business plan</t>
  </si>
  <si>
    <t>WR802004</t>
  </si>
  <si>
    <t>Special cost claim 2 - Historic total expenditure</t>
  </si>
  <si>
    <t>WR803001</t>
  </si>
  <si>
    <t>Special cost claim 3 - Description of special cost claim</t>
  </si>
  <si>
    <t>WR803002</t>
  </si>
  <si>
    <t>Special cost claim 3 - Type of special cost claim</t>
  </si>
  <si>
    <t>WR803003</t>
  </si>
  <si>
    <t>Special cost claim 3 - Total expenditure used for the purpose of business plan</t>
  </si>
  <si>
    <t>WR803004</t>
  </si>
  <si>
    <t>Special cost claim 3 - Historic total expenditure</t>
  </si>
  <si>
    <t>WR804001</t>
  </si>
  <si>
    <t>Special cost claim 4 - Description of special cost claim</t>
  </si>
  <si>
    <t>WR804002</t>
  </si>
  <si>
    <t>Special cost claim 4 - Type of special cost claim</t>
  </si>
  <si>
    <t>WR804003</t>
  </si>
  <si>
    <t>Special cost claim 4 - Total expenditure used for the purpose of business plan</t>
  </si>
  <si>
    <t>WR804004</t>
  </si>
  <si>
    <t>Special cost claim 4 - Historic total expenditure</t>
  </si>
  <si>
    <t>WR805001</t>
  </si>
  <si>
    <t>Special cost claim 5 - Description of special cost claim</t>
  </si>
  <si>
    <t>WR805002</t>
  </si>
  <si>
    <t>Special cost claim 5 - Type of special cost claim</t>
  </si>
  <si>
    <t>WR805003</t>
  </si>
  <si>
    <t>Special cost claim 5 - Total expenditure used for the purpose of business plan</t>
  </si>
  <si>
    <t>WR805004</t>
  </si>
  <si>
    <t>Special cost claim 5 - Historic total expenditure</t>
  </si>
  <si>
    <t>WR806001</t>
  </si>
  <si>
    <t>Special cost claim 6 - Description of special cost claim</t>
  </si>
  <si>
    <t>WR806002</t>
  </si>
  <si>
    <t>Special cost claim 6 - Type of special cost claim</t>
  </si>
  <si>
    <t>WR806003</t>
  </si>
  <si>
    <t>Special cost claim 6 - Total expenditure used for the purpose of business plan</t>
  </si>
  <si>
    <t>WR806004</t>
  </si>
  <si>
    <t>Special cost claim 6 - Historic total expenditure</t>
  </si>
  <si>
    <t>WR807001</t>
  </si>
  <si>
    <t>Special cost claim 7 - Description of special cost claim</t>
  </si>
  <si>
    <t>WR807002</t>
  </si>
  <si>
    <t>Special cost claim 7 - Type of special cost claim</t>
  </si>
  <si>
    <t>WR807003</t>
  </si>
  <si>
    <t>Special cost claim 7 - Total expenditure used for the purpose of business plan</t>
  </si>
  <si>
    <t>WR807004</t>
  </si>
  <si>
    <t>Special cost claim 7 - Historic total expenditure</t>
  </si>
  <si>
    <t>WR808001</t>
  </si>
  <si>
    <t>Special cost claim 8 - Description of special cost claim</t>
  </si>
  <si>
    <t>WR808002</t>
  </si>
  <si>
    <t>Special cost claim 8 - Type of special cost claim</t>
  </si>
  <si>
    <t>WR808003</t>
  </si>
  <si>
    <t>Special cost claim 8 - Total expenditure used for the purpose of business plan</t>
  </si>
  <si>
    <t>WR808004</t>
  </si>
  <si>
    <t>Special cost claim 8 - Historic total expenditure</t>
  </si>
  <si>
    <t>WN601001</t>
  </si>
  <si>
    <t>WN601002</t>
  </si>
  <si>
    <t>Atypically large investment</t>
  </si>
  <si>
    <t>WN601003</t>
  </si>
  <si>
    <t>WN601004</t>
  </si>
  <si>
    <t>WN602001</t>
  </si>
  <si>
    <t>WN602002</t>
  </si>
  <si>
    <t>WN602003</t>
  </si>
  <si>
    <t>WN602004</t>
  </si>
  <si>
    <t>WN603001</t>
  </si>
  <si>
    <t>WN603002</t>
  </si>
  <si>
    <t>WN603003</t>
  </si>
  <si>
    <t>WN603004</t>
  </si>
  <si>
    <t>WN604001</t>
  </si>
  <si>
    <t>WN604002</t>
  </si>
  <si>
    <t>WN604003</t>
  </si>
  <si>
    <t>WN604004</t>
  </si>
  <si>
    <t>WN605001</t>
  </si>
  <si>
    <t>WN605002</t>
  </si>
  <si>
    <t>WN605003</t>
  </si>
  <si>
    <t>WN605004</t>
  </si>
  <si>
    <t>WN606001</t>
  </si>
  <si>
    <t>WN606002</t>
  </si>
  <si>
    <t>WN606003</t>
  </si>
  <si>
    <t>WN606004</t>
  </si>
  <si>
    <t>WN607001</t>
  </si>
  <si>
    <t>WN607002</t>
  </si>
  <si>
    <t>WN607003</t>
  </si>
  <si>
    <t>WN607004</t>
  </si>
  <si>
    <t>WN608001</t>
  </si>
  <si>
    <t>WN608002</t>
  </si>
  <si>
    <t>WN608003</t>
  </si>
  <si>
    <t>WN608004</t>
  </si>
  <si>
    <t>WWN801001</t>
  </si>
  <si>
    <t>WWN801002</t>
  </si>
  <si>
    <t>WWN801003</t>
  </si>
  <si>
    <t>WWN801004</t>
  </si>
  <si>
    <t>WWN802001</t>
  </si>
  <si>
    <t>WWN802002</t>
  </si>
  <si>
    <t>WWN802003</t>
  </si>
  <si>
    <t>WWN802004</t>
  </si>
  <si>
    <t>WWN803001</t>
  </si>
  <si>
    <t>WWN803002</t>
  </si>
  <si>
    <t>WWN803003</t>
  </si>
  <si>
    <t>WWN803004</t>
  </si>
  <si>
    <t>WWN804001</t>
  </si>
  <si>
    <t>WWN804002</t>
  </si>
  <si>
    <t>WWN804003</t>
  </si>
  <si>
    <t>WWN804004</t>
  </si>
  <si>
    <t>WWN805001</t>
  </si>
  <si>
    <t>WWN805002</t>
  </si>
  <si>
    <t>WWN805003</t>
  </si>
  <si>
    <t>WWN805004</t>
  </si>
  <si>
    <t>WWN806001</t>
  </si>
  <si>
    <t>WWN806002</t>
  </si>
  <si>
    <t>WWN806003</t>
  </si>
  <si>
    <t>WWN806004</t>
  </si>
  <si>
    <t>WWN807001</t>
  </si>
  <si>
    <t>WWN807002</t>
  </si>
  <si>
    <t>WWN807003</t>
  </si>
  <si>
    <t>WWN807004</t>
  </si>
  <si>
    <t>WWN808001</t>
  </si>
  <si>
    <t>WWN808002</t>
  </si>
  <si>
    <t>WWN808003</t>
  </si>
  <si>
    <t>WWN808004</t>
  </si>
  <si>
    <t>BIO701001</t>
  </si>
  <si>
    <t>BIO701002</t>
  </si>
  <si>
    <t>Regional operating circumstances</t>
  </si>
  <si>
    <t>BIO701003</t>
  </si>
  <si>
    <t>BIO701004</t>
  </si>
  <si>
    <t>BIO702001</t>
  </si>
  <si>
    <t>BIO702002</t>
  </si>
  <si>
    <t>BIO702003</t>
  </si>
  <si>
    <t>BIO702004</t>
  </si>
  <si>
    <t>BIO703001</t>
  </si>
  <si>
    <t>BIO703002</t>
  </si>
  <si>
    <t>BIO703003</t>
  </si>
  <si>
    <t>BIO703004</t>
  </si>
  <si>
    <t>BIO704001</t>
  </si>
  <si>
    <t>BIO704002</t>
  </si>
  <si>
    <t>BIO704003</t>
  </si>
  <si>
    <t>BIO704004</t>
  </si>
  <si>
    <t>BIO705001</t>
  </si>
  <si>
    <t>BIO705002</t>
  </si>
  <si>
    <t>BIO705003</t>
  </si>
  <si>
    <t>BIO705004</t>
  </si>
  <si>
    <t>BIO706001</t>
  </si>
  <si>
    <t>BIO706002</t>
  </si>
  <si>
    <t>BIO706003</t>
  </si>
  <si>
    <t>BIO706004</t>
  </si>
  <si>
    <t>BIO707001</t>
  </si>
  <si>
    <t>BIO707002</t>
  </si>
  <si>
    <t>BIO707003</t>
  </si>
  <si>
    <t>BIO707004</t>
  </si>
  <si>
    <t>BIO708001</t>
  </si>
  <si>
    <t>BIO708002</t>
  </si>
  <si>
    <t>BIO708003</t>
  </si>
  <si>
    <t>BIO708004</t>
  </si>
  <si>
    <t>R601001</t>
  </si>
  <si>
    <t>R601002</t>
  </si>
  <si>
    <t>R601003</t>
  </si>
  <si>
    <t>R601004</t>
  </si>
  <si>
    <t>R602001</t>
  </si>
  <si>
    <t>R602002</t>
  </si>
  <si>
    <t>R602003</t>
  </si>
  <si>
    <t>R602004</t>
  </si>
  <si>
    <t>R603001</t>
  </si>
  <si>
    <t>R603002</t>
  </si>
  <si>
    <t>R603003</t>
  </si>
  <si>
    <t>R603004</t>
  </si>
  <si>
    <t>R604001</t>
  </si>
  <si>
    <t>R604002</t>
  </si>
  <si>
    <t>R604003</t>
  </si>
  <si>
    <t>R604004</t>
  </si>
  <si>
    <t>R605001</t>
  </si>
  <si>
    <t>R605002</t>
  </si>
  <si>
    <t>R605003</t>
  </si>
  <si>
    <t>R605004</t>
  </si>
  <si>
    <t>R606001</t>
  </si>
  <si>
    <t>R606002</t>
  </si>
  <si>
    <t>R606003</t>
  </si>
  <si>
    <t>R606004</t>
  </si>
  <si>
    <t>R607001</t>
  </si>
  <si>
    <t>R607002</t>
  </si>
  <si>
    <t>R607003</t>
  </si>
  <si>
    <t>R607004</t>
  </si>
  <si>
    <t>R608001</t>
  </si>
  <si>
    <t>R608002</t>
  </si>
  <si>
    <t>R608003</t>
  </si>
  <si>
    <t>R608004</t>
  </si>
  <si>
    <t>R201001</t>
  </si>
  <si>
    <t>R201002</t>
  </si>
  <si>
    <t>R201003</t>
  </si>
  <si>
    <t>R201004</t>
  </si>
  <si>
    <t>R202001</t>
  </si>
  <si>
    <t>R202002</t>
  </si>
  <si>
    <t>R202003</t>
  </si>
  <si>
    <t>R202004</t>
  </si>
  <si>
    <t>R203001</t>
  </si>
  <si>
    <t>R203002</t>
  </si>
  <si>
    <t>R203003</t>
  </si>
  <si>
    <t>R203004</t>
  </si>
  <si>
    <t>R204001</t>
  </si>
  <si>
    <t>R204002</t>
  </si>
  <si>
    <t>R204003</t>
  </si>
  <si>
    <t>R204004</t>
  </si>
  <si>
    <t>R205001</t>
  </si>
  <si>
    <t>R205002</t>
  </si>
  <si>
    <t>R205003</t>
  </si>
  <si>
    <t>R205004</t>
  </si>
  <si>
    <t>R206001</t>
  </si>
  <si>
    <t>R206002</t>
  </si>
  <si>
    <t>R206003</t>
  </si>
  <si>
    <t>R206004</t>
  </si>
  <si>
    <t>R207001</t>
  </si>
  <si>
    <t>R207002</t>
  </si>
  <si>
    <t>R207003</t>
  </si>
  <si>
    <t>R207004</t>
  </si>
  <si>
    <t>R208001</t>
  </si>
  <si>
    <t>R208002</t>
  </si>
  <si>
    <t>R208003</t>
  </si>
  <si>
    <t>R208004</t>
  </si>
  <si>
    <t>WS1021WR</t>
  </si>
  <si>
    <t>Capital Expenditure (excluding Atypical expenditure) - Totex - Water resources</t>
  </si>
  <si>
    <t>WS1021RWD</t>
  </si>
  <si>
    <t>Capital Expenditure (excluding Atypical expenditure) - Totex - Raw water distribution</t>
  </si>
  <si>
    <t>WS1021WT</t>
  </si>
  <si>
    <t>Totex - Water treatment</t>
  </si>
  <si>
    <t>WS1021TWD</t>
  </si>
  <si>
    <t>Totex - Treated water distribution</t>
  </si>
  <si>
    <t>WWS1021SC</t>
  </si>
  <si>
    <t>Capital expenditure - Totex - Sewage collection</t>
  </si>
  <si>
    <t>WWS1021ST</t>
  </si>
  <si>
    <t>Capital expenditure - Totex - Sewage treatment</t>
  </si>
  <si>
    <t>WWS1021STD</t>
  </si>
  <si>
    <t>Totex - Sewage treatment and disposal</t>
  </si>
  <si>
    <t>WWS1021STP</t>
  </si>
  <si>
    <t>Capital expenditure - Totex - Sludge transport</t>
  </si>
  <si>
    <t>WWS1021SDD</t>
  </si>
  <si>
    <t>Capital expenditure - Totex - Sludge disposal</t>
  </si>
  <si>
    <t>R1002</t>
  </si>
  <si>
    <t>Expenditure - Total residential retail costs (opex plus depreciation, excluding third party services)  - Total</t>
  </si>
  <si>
    <t>BM4017_PR19</t>
  </si>
  <si>
    <t>Capital expeniture on assets principally used by retail - Total</t>
  </si>
  <si>
    <t>R40010</t>
  </si>
  <si>
    <t>Expenditure  - Total business retail costs, less services to developers and miscellaneous costs</t>
  </si>
  <si>
    <t>Capital expenditure - Totex - Sludge treatment</t>
  </si>
  <si>
    <t>WWS1021SDT</t>
  </si>
  <si>
    <t xml:space="preserve">pg 163
pg 165
pg 166
</t>
  </si>
  <si>
    <t>pg 162-4
https://ofwat.sharepoint … Cost Adjustment Claims/ANH
pg 164</t>
  </si>
  <si>
    <t>Pass</t>
  </si>
  <si>
    <t>Partial accept</t>
  </si>
  <si>
    <t>Ml/d (3-year average)</t>
  </si>
  <si>
    <t>l/prop/d</t>
  </si>
  <si>
    <t>km</t>
  </si>
  <si>
    <t>Variance for 2020-25</t>
  </si>
  <si>
    <t>Assumed efficiency</t>
  </si>
  <si>
    <t>Water network plus</t>
  </si>
  <si>
    <t>Value of claim</t>
  </si>
  <si>
    <t>Company level efficiency challenge based on the comparison of Anglian Water's costs with other companies across a range of business plan areas</t>
  </si>
  <si>
    <t>Ofwat allowance</t>
  </si>
  <si>
    <t>Overall assessment</t>
  </si>
  <si>
    <t>Description</t>
  </si>
  <si>
    <t>Summary sheet - Anglian Water</t>
  </si>
  <si>
    <t>PR19 Water data tables commentary, p172-182
Revised draft water resources management plan, 4-5, p48, p55, p79</t>
  </si>
  <si>
    <t xml:space="preserve">See analysis and further calculations below. </t>
  </si>
  <si>
    <t>PR19 Water data tables commentary, p174</t>
  </si>
  <si>
    <t xml:space="preserve">PR19 Water data tables commentary, p177
Customer Research &amp; Engagement Synthesis – August 2018, p48
</t>
  </si>
  <si>
    <t>PR19 Water data tables commentary, p178</t>
  </si>
  <si>
    <t>Further calculations</t>
  </si>
  <si>
    <t>Mains length forecast 2024-25 (km)</t>
  </si>
  <si>
    <t>Mains lengths from business plan table, Wn2, line 1, 'total length of potable mains as at March 31'</t>
  </si>
  <si>
    <t>Property forecast 2024-25 (000's)</t>
  </si>
  <si>
    <t>000's</t>
  </si>
  <si>
    <t>Property counts from business plan table WS3 ,line 8, 'total connected properties at year end'</t>
  </si>
  <si>
    <t>Total leakage level required to meet upper quartile performance per km mains</t>
  </si>
  <si>
    <t>Total leakage level required to meet upper quartile performance per property per day</t>
  </si>
  <si>
    <t>Average upper quartile leakage value</t>
  </si>
  <si>
    <t>Variance from upper quartile performance</t>
  </si>
  <si>
    <t>Not applicable</t>
  </si>
  <si>
    <t>ANH-WN601001</t>
  </si>
  <si>
    <t>Anglian Water forecast leakage performance at 2024-25 (through base costs)</t>
  </si>
  <si>
    <t>Upper quartile leakage level in 2024-25 normalised by mains length</t>
  </si>
  <si>
    <t>Upper quartile leakage level in 2024-25 normalised by properties</t>
  </si>
  <si>
    <t>Annual variance in cost to maintain leakage at 172Ml/d</t>
  </si>
  <si>
    <t>The company has provided evidence to justify adjusting costs. However we consider that an alternative method for calculating the claim is more appropriate than that presented by Anglian Water. The company provided insufficient evidence that its proposed costs are efficient. We have made an allowance for the claim based on comparing the level of performance achieved by maintaining the current leakage level and by achieving the upper quartile leakage level in 2024-25. We reduce the allowance further because Anglian Water provides insufficient evidence to justify that its costs presented are efficient. We have additional concerns that the customer protection offered through the leakage performance commitment is potentially insufficient when comparing the level of penalty to the requested level of adjustment on an annual basis.</t>
  </si>
  <si>
    <t>The company has demonstrated a clear need for investment in both supply side and demand side options for additional water supply through its draft water resources management plan.  Anglian Water forecasts a baseline deficit of 34 Ml/d in 2025 rising to 146 Ml/d at 2045 principally driven by reduced abstraction and the impacts of climate change. There is a clear need to enhance the supply demand balance position in order to meet the company's statutory duty to maintain a supply demand balance. Leakage reduction is part of the demand side options to reduce the deficit and maintaining leakage levels is required before the company can reduce leakage levels still further. The company provides evidence that its customers prefer the company to make best use of existing water supplies and infrastructure before developing new sources or asking customers to make additional savings themselves.</t>
  </si>
  <si>
    <t xml:space="preserve">The company's claim is based on the assumption that base costs are linked to maintaining industry average leakage levels or the sustainable economic level of leakage (SELL). However, we view that the base allowance should be sufficient for all companies to achieve upper quartile levels of leakage reduction performance. Therefore we have assessed the need for additional costs by comparing the performance achieved by Anglian Water through maintaining its current levels of leakage against the industry upper quartile level forecast for 2024-25. 
The company intends to achieve a 3-year average leakage performance of 177 Ml/d in   2019-20 relating to an annual average total leakage value of 172 Ml/d. Maintaining the performance throughout the period 2024-25 will result in a 3-year average leakage performance of 172 Ml/d being achieved in 2024-25. We have determined normalised upper quartile performance for leakage at 2024-25 in terms of both leakage per length of mains per day and leakage per property per day.  To achieve an upper quartile level of performance in both normalised measures the company would need to achieve a leakage level below 181 Ml/d. The company exceeds this with its proposal to maintain leakage at a 172 Ml/d and therefore the need for a cost adjustment for performance beyond that assumed to be funded through base costs is valid.
</t>
  </si>
  <si>
    <t xml:space="preserve">The company states "it is the clear demand of our customers, Ofwat and government that leakage should continue to fall, especially in water stressed regions such as our own". This demonstrates there are external factors outside of management control driving investment to maintain and improve leakage performance. The company references reports produced by stakeholders identifying the need to reduce leakage beyond the sustainable economic level and has provided evidence to support that its current leakage performance is beyond the industry upper quartile level.  We therefore agree that the need for this claim is beyond management control.  </t>
  </si>
  <si>
    <t xml:space="preserve">Anglian Water has provided summary evidence from customer research indicating that the reduction of leakage is an important issue identified by customers across a range of engagement activities. The company states that 90% of all customer groups considered the proposed plan concerning leaks as acceptable with common objections coming from customers who favoured even further reductions. The company refers to its revised draft WRMP where it has undertaken cost benefit analysis on three different strategic demand management options and concluded that the best value for customers comes from its strategy to reduce leakage during 2020-25.  This is the most cost beneficial option according to the company which has undertaken sensitivity analysis to improve confidence in its selection. The company provides evidence of customers’ willingness to pay and acceptability research it has undertaken with customers with respect to leakage. 
</t>
  </si>
  <si>
    <t xml:space="preserve">The company has used its own historical data to derive the company-specific costs of maintaining leakage at a given level.  However, the company has provided insufficient evidence to show that these represent industry efficient costs or demonstrate that it has challenged its own costs against other sources of information.  We have therefore applied a company level efficiency challenge informed by the company’s performance on base costs and a selection of robustly modelled enhancement lines  . 
</t>
  </si>
  <si>
    <t xml:space="preserve">We used the variance between Anglian Water's current performance and the 2024-25 upper quartile level to calculate the cost allowance. This calculation has been based on the 3-year average leakage figure to be consistent with the definition of the industry common performance measure. This reflects that in maintaining the annual total leakage level of 172 Ml/d from 2019-20 onwards the company will achieve a 3-year annual average performance level beyond the forecast upper quartile level in 2024-25 and that we consider that base allowance is sufficient to fund upper quartile performance.  </t>
  </si>
  <si>
    <t>Calculating the variance in cost to maintain 172 Ml/d rather than 199.5 Ml/d using the relationship provided by the company in PR19 Data tables commentary, Figure 21, p172, see below.</t>
  </si>
  <si>
    <t>Upper quartile figures calculated for the assessment of the common leakage performance commitment across the industry,  also see supply demand enhancement feeder model, 'Leakage enhancement assessment',</t>
  </si>
  <si>
    <t>PR19 Wastewater data tables commentary.pdf' pg 162</t>
  </si>
  <si>
    <t>Our considered view is that the quality of the claim fails for three reasons. Firstly, the location of STCs and the thickness of the sludge being transported is, at least partly, in management control. Secondly, the cost of the claim is based on industry averages and the company does not provide sufficient evidence to demonstrate this represents an efficient cost.  Finally, the cost of the claim fails to account for offsetting the benefits of its geography and sparsity, principally the easy access to arable land and the ability to charge farmers to use biosolids as fertiliser.</t>
  </si>
  <si>
    <t>Anglian Water presents evidence that: 
(a) It serves the most sparsely populated area in comparison to other companies; 
(b) Its marginal cost £/TDS (tonnes dry solids) of operating its STCs decreases as the site's capacity increases, which suggest economies of scale in operating STCs that ANH claims it cannot explore due the rural location of its STCs; and
(c) Its transport costs are a higher proportion of total bioresources costs than for any other company. 
However, ANH fails to provide sufficient evidence to demonstrate that:
(a) It has higher transport costs than other companies. The fact that ANH's transport costs account for a greater proportion of total bioresources costs could be because its treatment and disposal costs are more efficient than other companies, rather than demonstrating that ANH has higher transport costs.</t>
  </si>
  <si>
    <t>The location of STCs and the thickness of the sludge being transported is in management control. The company states that the driver of transport costs is the volume of sludge and not its dry weight, which we accept in principle, but we consider that companies should not be rewarded for producing thin sludge.</t>
  </si>
  <si>
    <t xml:space="preserve">The company considers two different approaches to calculating the impact of atypical transport on its costs and presents its claim based on the lower of the two figures. However,  the claim is based on industry average cost data. There has been no attempt to (a) calculate costs on the basis of upper quartile costs or (b) apply on-going efficiency assumptions.
 The benefit of ANH's geography and sparsity is that it has the easiest access to arable land of all the companies, with associated savings in sludge disposal costs and the ability to charge farmers for the biosolids they use as fertiliser replacement reducing net costs further. ANH provides no evidence that it has accounted for the benefits of its geography within its claim. </t>
  </si>
  <si>
    <t>Base (£m)</t>
  </si>
  <si>
    <t>Enhancement Line 1 (£m)</t>
  </si>
  <si>
    <t>Enhancement Line 2 (£m)</t>
  </si>
  <si>
    <t>Enhancement Line 3 (£m)</t>
  </si>
  <si>
    <t>£m, 2017-18 prices</t>
  </si>
  <si>
    <t>Anglian Water explains its leakage performance commitment and the penalty that would apply if leakage rises above the starting point of 177 Ml/d (as a 3-year average). However, the maximum penalty in the period 2020-25 is significantly lower than the total of this cost adjustment claim. This would result in the company gaining financially even if it performed at the maximum penalty level. This  does not appear to be an appropriate incentive.  We also note that the company mentions the reputational impact of failing its leakage target as a strong incentive to ensure performance. We accept that the reputational impact is significant however the company needs to confirm how customers are adequately protected if the company fails to deliver its leakage targets, both in terms of  this cost adjustment claim and also the supply demand balance enhancement lines.</t>
  </si>
  <si>
    <t>Summary for aggregator</t>
  </si>
  <si>
    <t>Water resources</t>
  </si>
  <si>
    <t>Wastewater network plus</t>
  </si>
  <si>
    <t>Residential retail</t>
  </si>
  <si>
    <t>Assessment result</t>
  </si>
  <si>
    <t>Check</t>
  </si>
  <si>
    <t>Enhancement line 1</t>
  </si>
  <si>
    <t>Enhancement line 2</t>
  </si>
  <si>
    <t>Enhancement line 3</t>
  </si>
  <si>
    <t>Base</t>
  </si>
  <si>
    <t>Allocation</t>
  </si>
  <si>
    <t>Link to claim</t>
  </si>
  <si>
    <t xml:space="preserve">Value  </t>
  </si>
  <si>
    <t>Allowance</t>
  </si>
  <si>
    <t>Assessment</t>
  </si>
  <si>
    <t>Line 1</t>
  </si>
  <si>
    <t>Line 2</t>
  </si>
  <si>
    <t>Line 3</t>
  </si>
  <si>
    <t>Space for new claims 10</t>
  </si>
  <si>
    <t>Space for new claims 11</t>
  </si>
  <si>
    <t>Space for new claims 12</t>
  </si>
  <si>
    <t>Apportionment check</t>
  </si>
  <si>
    <t>FM_CAC_ANH</t>
  </si>
  <si>
    <t>IAP ASSESSMENT RESULT</t>
  </si>
  <si>
    <t>m3/km (mains)</t>
  </si>
  <si>
    <t>PR19 Run 7: Slow Track DD</t>
  </si>
  <si>
    <t>GR</t>
  </si>
  <si>
    <t>Ml/d (3-year average) - not this was not 3 year average - 3 year average at IAP was 177.0 Ml/d</t>
  </si>
  <si>
    <t>DW</t>
  </si>
  <si>
    <t>15/04/2019 &amp; 22/05/2019</t>
  </si>
  <si>
    <t>No</t>
  </si>
  <si>
    <t>PR19 Wastewater data tables commentary, IAP response April 2019. pdf pg 216
PR19 Wastewater data tables commentary, IAP response April 2019. pdf pg 218</t>
  </si>
  <si>
    <t>p. 216
p. 218-221</t>
  </si>
  <si>
    <t>p. 222</t>
  </si>
  <si>
    <t>Not reassessed because claim has been rejected at need for adjustment gate</t>
  </si>
  <si>
    <t>See box to the right</t>
  </si>
  <si>
    <t>Maintain frontier leakage performance</t>
  </si>
  <si>
    <t>Sludge transport</t>
  </si>
  <si>
    <t>KR, 03/06/2019, SH 10/07/2019</t>
  </si>
  <si>
    <t>Anglian Water claims additional base expenditure to maintain leakage at frontier performance levels because it assumes the base modelled allowance will fund industry average leakage performance. The forecast level of leakage for the company at 2019-20 is 184 Ml/d (3-year average).
The total value of the claim is £147.9 million; total opex of £112.9 million; total capex of £35.0 million. 
The company has calculated the claim through establishing a relationship for a cost per annum of maintaining leakage at a specific level based on its historic data and uses this to determine the variance in cost across a five year period between maintaining leakage at the sustainable economic level of leakage, 211 Ml/d and its forecast level of performance at 2019-20.</t>
  </si>
  <si>
    <t xml:space="preserve">Anglian Water considers that due to its demographics and geography it has atypical costs relating to the collection of sludge produced in dispersed rural wastewater treatment plants and transport to its sludge treatment centres (STC). </t>
  </si>
  <si>
    <t>We have revisited the IAP assessment of this claim but maintain the decision to reject it for the following reasons:
1. Since the IAP we have reviewed the bioresources models to include a new variable: the proportion of load treated in bands 1-3. This variable allows for the impact of dispersed rural wastewater treatment plants on transport costs associated with bioresources as these works tend to fall into the smaller size bands. Its inclusion gives Anglian Water a greater allowance;
2. Due to the geography of the region, Anglian Water has easier access than all other companies to arable land. We did not find any evidence that the company has accounted for the benefits of its geography to offset its claim (eg savings in sludge disposal costs and income from charges to farmers for the biosolids they use as fertiliser replacement). We note that Anglian Water has the lowest sludge disposal unit costs in the industry;
3. The company has demonstrated a lack of market engagement on trading bioresources in its business plan. It provided high-level statements in its original business plan (ie September 2018), with a lack of evidence of firm plans in place. Sludge trading has the capacity to reduce sludge transport costs, and we have not seen evidence that the company has taken any initiatives to maximise efficiency savings in this area;
4. We are not convinced that Anglian Water is adopting an efficient transport solution. Given that the claim relates to transport costs we expect the company to provide evidence, including from engagement with market providers, that their transport solution is efficient.</t>
  </si>
  <si>
    <t>We have not identified any new evidence and retain our assessment from IAP.
1. The company considers two different approaches to calculating the impact of atypical transport on its costs and presents its claim based on the lower of the two figures. However, the claim is based on industry average cost data. The analysis does not (a) calculate costs on the basis of upper quartile costs or (b) apply an ongoing efficiency assumption.
2. The benefit of geography and population sparsity in the Anglian region is that the company has easier access to arable land than any other company, with associated savings in sludge disposal costs and the ability to charge farmers for the biosolids they use as fertiliser replacement reducing net costs further. Anglian Water provides no evidence that it has accounted for the benefits of its geography to offset its claim.
3. In its business plan submission, Anglian Water has demonstrated a lack of market engagement on trading bioresources. The company provided high-level statements in its original business plan (ie September 2018), with a lack of evidence of firm plans in place. Sludge trading has the potential to reduce sludge transport costs, and we consider that the company has not pursued opportunities to maximise cost efficiency in this area.
4. We found a lack of evidence to demonstrate that the company is adopting an efficient transport solution. Given that the claim relates to transport costs we expect Anglian Water to provide evidence, including from engagement with market providers, that their transport solution is efficient.</t>
  </si>
  <si>
    <t>As at IAP. No change in our assessment.</t>
  </si>
  <si>
    <t xml:space="preserve">We revise our approach to funding leakage reduction allowances based upon the industry responses to our initial assessment of plans. Therefore, in the context of the revised approach, we now fail the need for adjustment for the claim which was previously passed at initial assessment of plans. 
The rejection ensures consistency of approach with other performance measures where we expect companies to achieve upper quartile levels of performance through the base allowance and we provide the opportunity to achieve outperformance payments for stretch performance. We do not consider that the company presents evidence of unique circumstances that would justify taking a different approach to assessing its leakage allowance to that of the rest of the industry.  We also consider that we recognise the company's frontier performance in both the enhancement allowance we make for leakage reduction in the supply demand balance feeder model and in the determination of the stretching performance commitment level for 2020-25. Based on our assessment the company receives an enhancement expenditure allowance for all leakage benefits identified within the supply demand feeder model and also receives a lower stretch performance target in terms of percentage leakage reduction than any other company, beyond which it can receive outperformance payments. Therefore, we now consider that an additional allowance for base expenditure is not appropriate because our assessment accounts for the frontier performance levels and historically, the company also has had opportunity to earn outperformance payments for its frontier performance in the period 2015-20. 
We also note that the revised forecast 3-year average performance level for the company of 184 Ml/d in 2019-20, maintained as a 3-year average until 2024-25 (without considering the companies proposed reductions for the 2020-25 period), does not correspond to performance beyond both normalised forecast industry leakage upper quartile levels used as a threshold for the allowance of leakage reduction enhancement expenditure.
</t>
  </si>
  <si>
    <t>KR, 03/06/2019 &amp; 10/07/2019</t>
  </si>
  <si>
    <t>Summary at DD</t>
  </si>
  <si>
    <t>DM</t>
  </si>
  <si>
    <t>New for Final Determinations</t>
  </si>
  <si>
    <t>Wastewater growth deep dive</t>
  </si>
  <si>
    <t>"Sludge Transport Cost Adjustment Claim", p1</t>
  </si>
  <si>
    <t>PR19 Sludge Transport Cost Claim (Aug 2019), p1</t>
  </si>
  <si>
    <t>Not assessed</t>
  </si>
  <si>
    <t>ANH - WN growth</t>
  </si>
  <si>
    <t>ANH WWN growth</t>
  </si>
  <si>
    <t>Claim 3</t>
  </si>
  <si>
    <t>Wholesale water 'new developments and connections'</t>
  </si>
  <si>
    <t>Smart Metering</t>
  </si>
  <si>
    <t>WN_Smart Metering</t>
  </si>
  <si>
    <t>Botex allowance water network plus</t>
  </si>
  <si>
    <t>WN_Botex allowance</t>
  </si>
  <si>
    <t>Botex allowance water resources</t>
  </si>
  <si>
    <t>WR_Botex allowance</t>
  </si>
  <si>
    <t>Botex allowance water recycling network plus</t>
  </si>
  <si>
    <t>WWN_Botex allowance</t>
  </si>
  <si>
    <t xml:space="preserve">BIO_Botex allowance </t>
  </si>
  <si>
    <t>Botex allowance bioresources</t>
  </si>
  <si>
    <t>We retain the assessment from the metering model for this component. We recognise that the company has identified this option to achieve demand management reductions through the optioneering it has undertaken in its water resources management plan, however, our challenge is focused on the validity of an additional uplift beyond that allowed through the base model.</t>
  </si>
  <si>
    <t>PR19 Wholesale Water Enhancement feeder model: metering</t>
  </si>
  <si>
    <t>Anglian Water revises the value of the claim in its August 2019 representation from £41.6m to £17.6m. The updated value of the claim is below the materiality threshold for a bioresources related cost adjustment claim, so we do not assess the claim and give no allowance.</t>
  </si>
  <si>
    <t>AL 04/12/2019</t>
  </si>
  <si>
    <t>SH 04/12/2019</t>
  </si>
  <si>
    <t>PR19 DD Representation ANH, P221-226 (costs)
Securing cost efficiency technical appendix, section 3
Anglian Water - Cost efficiency additional information appendix</t>
  </si>
  <si>
    <t>We retain the assessment from the metering model for this component. We note that the company references Northumbrian Water's smart meter replacement programme as a cost comparison, however, Northumbrian Water do not request any additional expenditure beyond the enhancement component of the early replacement of its basic meters with smart meters.</t>
  </si>
  <si>
    <t>AF 05/12/2019</t>
  </si>
  <si>
    <t>Not assessed because claim has been rejected at need for adjustment gate</t>
  </si>
  <si>
    <t>Anglian Water - Cost efficiency additional information appendix</t>
  </si>
  <si>
    <t>We consider that the decision to replace existing meters early in order to install smart meters to achieve strategic aims is within management control. We also consider that the installation of smart meters will provide benefits in areas such as per capita consumption (PCC), leakage reduction and customer engagement, which will bring value to the company that a basic meter would not. We recognise with the enhancement allowance we make in the Wholesale Water Enhancement feeder model: Metering, that at this stage of the development of smart metering it is appropriate to provide some companies with an uplift in enhancement expenditure, because large programmes implementing new technology will carry some delivery challenges that will not be represented in the implicit allowance for meter replacement. However, we do not consider that we should provide additional funding for the maintenance component of the accelerated replacement of existing meters, because this is a company decision that should deliver considerable benefits, including meeting performance targets such as PCC and leakage. This is no different to any company selecting to bring forward asset replacement in order to deliver its chosen strategy and is not an activity we consider appropriate to provide additional funding for beyond our base model allowance. This is consistent with the approach we take for other companies. We note that the company intends to both install new, and replace existing, basic meters and we question the value to customers of undertaking such installations unless strictly necessary, if these meters are to be replaced between 2025 and 2030. We consider that there may be further potential for optimisation of the company's programme, in order to achieve efficient delivery of the maintenance expenditure component.</t>
  </si>
  <si>
    <t xml:space="preserve">We make no allowance for this claim and therefore we do not consider it necessary to carry out customer protection assessment. </t>
  </si>
  <si>
    <t>The company has not raised substantive issues in its representation and we retain our draft determination assessment regarding this gate.</t>
  </si>
  <si>
    <t>This cost adjustment claim is a new base claim the company submits in its draft determination representation and reflects the increase in the number of meters the company proposes to replace in the 2020-25 period, over and above the number it considers it would replace if it did not need to deliver its smart metering programme. This formed part of the metering enhancement request in April 2019. 
The company intends to roll out smart meters on a geographical basis to deliver the best value to support its water resources management plan ambitions. This results in replacement of some meters before they have reached the end of their life, in order to maximise future customer and environmental benefits. As this cost adjustment is for base replacement costs, the company does not focus here on smart metering technology, the uplift cost for which is considered to be enhancement expenditure which we assess in the Wholesale Water Enhancement feeder model: Metering.
The company's expenditure request associated with these base replacement costs was assessed within the Wholesale Water Enhancement feeder model: Metering at draft determination and rejected in full.</t>
  </si>
  <si>
    <t xml:space="preserve">We consider it is within the company's control to manage the accelerated replacement of assets to deliver its strategic aims, and we expect large companies to be able to manage long term investment plans which include an element of lumpiness within their base allowances. We do not consider the company presents sufficient evidence to justify us taking a different approach to meters than any other asset types that it, or other companies, may choose to replace early in order to effectively deliver their outcomes and we consider maintenance activities that are necessary to support the water resources management plan should be delivered through the base model allowance.
We provide further detail of our assessment of this claim in the 'Anglian Water - final determination'.
</t>
  </si>
  <si>
    <t>Not applicable.</t>
  </si>
  <si>
    <t xml:space="preserve">The company has demonstrated a clear need for investment in both supply side and demand side options to maintain its supply-demand balance through its draft water resources management plan.  Anglian Water forecasts a baseline deficit of 34 Ml/d in 2025 rising to 146 Ml/d at 2045 principally driven by reduced abstraction and the impacts of climate change. There is a clear need to enhance its position in order to meet the company's statutory duty to maintain a supply demand balance. The company identifies smart metering as part of its demand side strategy to meet its future supply-demand balance challenges. </t>
  </si>
  <si>
    <t xml:space="preserve">We do not consider that the company presents sufficient evidence to justify an adjustment to the base modelled allowance for early replacement of meters, in order to enable delivery of its smart metering programme. We consider it is within the company's control to manage the accelerated replacement of assets to deliver its strategic aims and we expect large companies to be able to manage long term investment plans within their base allowances which include an element of lumpiness. We do not consider the company presents sufficient evidence to justify us taking a different approach to meters compared to any other asset types that it, or other companies, may choose to replace early in order to effectively deliver their outcomes. We also consider maintenance activities that are necessary to support the water resources management plan should be delivered through the base model allowance     
</t>
  </si>
  <si>
    <t>Following feedback from Ofwat at the draft determination on the value of the modelled implicit allowance for this cost claim, Anglian Water revised the value requested for its claim from £41.6m (April 2019 business plan) to £17.6m (August 2019 representation). The updated value falls below the materiality threshold for cost claims in bioresources so we do not undertake an assessment.</t>
  </si>
  <si>
    <t>We have not assessed the new evidence Anglian Water presents in its August representation for this gate as the claim is no longer material.</t>
  </si>
  <si>
    <t xml:space="preserve">Anglian Water considers that due to its demographics and geography it has atypical costs relating to the collection of sludge produced in dispersed rural wastewater treatment plants and transport to its sludge treatment centres (STC). 
</t>
  </si>
  <si>
    <t>We have not identified any new evidence and retain our assessment from IAP.
Ofwat has revisited its IAP bioresources models. Model BR1 at draft determination includes a variable to account for the influence on transport costs in bioresources of dispersed rural treatment works, ie the proportion of load treated in bands 1-3. Given that the model is giving an allowance, the need for adjustment of this claim fails. In its cost claim, Anglian Water states “No cost adjustment would be required if the models used to assess costs adequately captured the sludge transport factor” (p. 216).
We further note that Anglian Water presents evidence that its transport costs are a higher proportion of bioresources costs than other companies. The fact that Anglian Water's transport costs account for a greater proportion of total bioresources costs could be because its disposal costs are more efficient than other companies, rather than demonstrating that the company has higher transport costs. Our analysis shows that indeed Anglian Water's sludge disposal unit costs are the lowest in the industry.</t>
  </si>
  <si>
    <r>
      <t>Anglian Water explains that there are two elements in its management control - the location of the STCs and the thickness of the sludge being transported. The company provides enough evidence to demonstrate that, while it could in theory increase the number of STCs and build further (smaller) STCs to decrease its sludge transport costs, the current number of STCs is optimal. However, we found a lack of persuasive evidence that the company has taken all reasonable steps to optimise the arrangements governing the thickness of the sludge. The claim states that "</t>
    </r>
    <r>
      <rPr>
        <i/>
        <sz val="10"/>
        <color theme="1"/>
        <rFont val="Gill Sans MT"/>
        <family val="2"/>
      </rPr>
      <t>it is not economically viable to dewater sludge at small WRCs so as to produce raw sludge cake rather than liquid</t>
    </r>
    <r>
      <rPr>
        <sz val="10"/>
        <color theme="1"/>
        <rFont val="Gill Sans MT"/>
        <family val="2"/>
      </rPr>
      <t>", but there is no evidence presented in support of this statement. Furthermore, there could be other solutions the company has not explored.</t>
    </r>
  </si>
  <si>
    <t>Anglian Water is claiming for the additional base expenditure required to maintain leakage at frontier performance levels assuming that the base allowance will fund industry average leakage performance. The forecast level of leakage for the company at 2019-20 is 172 Ml/d in terms annual average and 177 Ml/d in terms of 3-year average. 
Total value of the claim is £147.9 million; Total opex of £112.9 million; Total capex of £35.0 million. 
The company has calculated the claim through establishing a relationship for a cost per annum of maintaining leakage at a specific level based on its historic data and uses this to determine the variance in cost across a five year period between maintaining leakage at the sustainable economic level of leakage, 211 Ml/d and its forecast level of performance at 2019-20, 172 Ml/d.Anglian Water is claiming for the additional base expenditure required to maintain leakage at frontier performance levels assuming that the base allowance will fund industry average leakage performance. The forecast level of leakage for the company at 2019-20 is 172 Ml/d in terms annual average and 177 Ml/d in terms of 3-year average. 
Total value of the claim is £147.9 million; Total opex of £112.9 million; Total capex of £35.0 million. 
The company has calculated the claim through establishing a relationship for a cost per annum of maintaining leakage at a specific level based on its historic data and uses this to determine the variance in cost across a five year period between maintaining leakage at the sustainable economic level of leakage, 211 Ml/d and its forecast level of performance at 2019-20, 172 Ml/d.</t>
  </si>
  <si>
    <t>See box above - this has been considered within the calculation of the CAC allowance</t>
  </si>
  <si>
    <t xml:space="preserve">We revise our approach to funding leakage reduction allowances based upon the industry responses to our initial assessment of plans. Therefore, in the context of the revised approach, we now fail the need for adjustment for this claim which was previously passed at initial assessment of plans. We consider that the company does not present evidence of unique circumstances that would justify taking a different approach to assessing its leakage reduction allowance to that of the rest of the industry. We also consider that the company’s frontier performance is recognised through the allowance we make for leakage enhancement expenditure in the supply demand balance feeder model and in the determination of the stretching performance commitment level for 2020-25, beyond which the company can receive outperformance payments. </t>
  </si>
  <si>
    <t>ANH-BIO701001</t>
  </si>
  <si>
    <t>New for final determination</t>
  </si>
  <si>
    <t>GR 11/12/2019</t>
  </si>
  <si>
    <t>Customers are to an extent protected through the developer services revenue adjustment if outturn connections turn out to be lower than the forecasted connections.</t>
  </si>
  <si>
    <t>Implicit allowance (£m)</t>
  </si>
  <si>
    <t>While population growth is outside the control of the company, the planning for network capacity, and costs associated with network capacity, is within the company control.</t>
  </si>
  <si>
    <t xml:space="preserve">Anglian Water claims additional base expenditure to maintain leakage at frontier performance levels because it considers the base modelled allowance will only fund industry average leakage performance. The company considers these additional costs are £136.9 million on top of the base allowance, and are necessary to maintain its 2019-20 forecast level of leakage, 184 Ml/d (as a three-year average), throughout the 2020-25 period.  The company has calculated the value of the claim by estimating a relationship between the annual costs of maintaining leakage and different levels of leakage based on its historical data. It then uses this to determine the variance in cost across a five year period between maintaining leakage at the sustainable economic level of leakage (SELL), of 211 Ml/d, and its forecast level of performance at 2019-20 (ie 184 Ml/d). 
</t>
  </si>
  <si>
    <t>We consider this claim as part of the wider capital maintenance cost adjustment claim that covers four separate price controls and note that the company records a materiality of 7% in its calculations which is beyond our threshold for assessment.</t>
  </si>
  <si>
    <t xml:space="preserve">We do not consider that the company clearly identifies, within its claim, the activities and associated efficient costs that would justify an increase to our base allowance. We consider that the base allowance we make at final determination is sufficient for the company to maintain the health of its asset base and deliver outcomes for customers and the environment.
We discuss the claim in further detail in the 'Anglian Water - Cost efficiency additional information appendix', including our consideration of price control specific representations in table 1.1. </t>
  </si>
  <si>
    <t>Capital maintenance CAC FINAL 
Anglian Water - Cost efficiency additional information appendix</t>
  </si>
  <si>
    <t>The company considers that its business plan was based on a forward-looking assessment of need, taking into account its customers’ preference not to defer essential investment and the risks to service from a range of investment scenarios. The company states that our botex assessments were derived solely from the output of econometric models and for water resources created a shortfall of £132m (10%) from its plan.  The company considers that this gap can be fully closed through the acceptance of this focused cost adjustment claim.
This claim is an update to the company's previous capital maintenance cost adjustment claim which we were not able to incorporate into the draft determination assessment because it was submitted late in the process.</t>
  </si>
  <si>
    <t>The company considers that its business plan was based on a forward-looking assessment of need, taking into account its customers’ preference not to defer essential investment and the risks to service from a range of investment scenarios. The company states that our botex assessments were derived solely from the output of econometric models and for water resources created a shortfall of £28m (2%) from its plan.  The company considers that this gap can be fully closed through the acceptance of this focused cost adjustment claim.
This claim is an update to the company's previous capital maintenance cost adjustment claim which we were not able to incorporate into the draft determination assessment because it was submitted late in the process.</t>
  </si>
  <si>
    <t>The company considers that its business plan was based on a forward-looking assessment of need, taking into account its customers’ preference not to defer essential investment and the risks to service from a range of investment scenarios. The company states that our botex assessments were derived solely from the output of econometric models and for water resources created a shortfall of £63m (14%) from its plan.  The company considers that this gap can be fully closed through the acceptance of this focused cost adjustment claim.
This claim is an update to the company's previous capital maintenance cost adjustment claim which we were not able to incorporate into the draft determination assessment because it was submitted late in the process.</t>
  </si>
  <si>
    <t xml:space="preserve">We discuss the claim in further detail, including consideration of the company's analysis regarding the costs of maintaining its leakage levels, in the 'Anglian Water - Cost efficiency additional information appendix'
</t>
  </si>
  <si>
    <r>
      <t xml:space="preserve">For final determination we make an adjustment of £50.2 million to our base allowance, based on evidence from alternative model specifications, including models with leakage as an explanatory variable. We expect Anglian Water to maintain its low leakage levels through this base costs allowance, without additional funds, in particular given the rest of the industry is required to reduce leakage without additional allowance. We do not make an additional adjustment to our base allowance relating to this claim. 
We discuss the claim in further detail in the 'Anglian Water - Cost efficiency additional information appendix'.
</t>
    </r>
    <r>
      <rPr>
        <i/>
        <sz val="10"/>
        <color theme="1"/>
        <rFont val="Gill Sans MT"/>
        <family val="2"/>
      </rPr>
      <t xml:space="preserve">
</t>
    </r>
    <r>
      <rPr>
        <sz val="10"/>
        <color theme="1"/>
        <rFont val="Gill Sans MT"/>
        <family val="2"/>
      </rPr>
      <t>Also note the assessment gate (cell C31) was incorrectly identified as a pass in the model published at draft determination and it should have recorded 'Fail', consistent with the published narrative (cell D31). We amend cell J31 in this model from pass to fail to address this.</t>
    </r>
  </si>
  <si>
    <t>Further calculations and analysis</t>
  </si>
  <si>
    <t>We present the industry level analysis of capital maintenance expenditure below as an example of the analysis we complete to assess the historical data set we base our models upon and to review individual company trends for evidence of peaks, troughs and atypical lumps.</t>
  </si>
  <si>
    <t>1992-93</t>
  </si>
  <si>
    <t>1993-94</t>
  </si>
  <si>
    <t>1994-95</t>
  </si>
  <si>
    <t>1995-96</t>
  </si>
  <si>
    <t>1996-97</t>
  </si>
  <si>
    <t>1997-98</t>
  </si>
  <si>
    <t>1998-99</t>
  </si>
  <si>
    <t>1999-00</t>
  </si>
  <si>
    <t>2000-01</t>
  </si>
  <si>
    <t>2001-02</t>
  </si>
  <si>
    <t>2002-03</t>
  </si>
  <si>
    <t>2003-04</t>
  </si>
  <si>
    <t>2004-05</t>
  </si>
  <si>
    <t>2005-06</t>
  </si>
  <si>
    <t>2006-07</t>
  </si>
  <si>
    <t>2007-08</t>
  </si>
  <si>
    <t>2008-09</t>
  </si>
  <si>
    <t>2009-10</t>
  </si>
  <si>
    <t>Year</t>
  </si>
  <si>
    <t>Water: infrastructure</t>
  </si>
  <si>
    <t>Water: non-infrastructure</t>
  </si>
  <si>
    <t>Wastewater: infrastructure</t>
  </si>
  <si>
    <t>Wastewater: non-infrastructure</t>
  </si>
  <si>
    <t>Water: Total</t>
  </si>
  <si>
    <t>Wastewater: Total</t>
  </si>
  <si>
    <t>AMP1</t>
  </si>
  <si>
    <t>AMP2</t>
  </si>
  <si>
    <t>AMP3</t>
  </si>
  <si>
    <t>AMP4</t>
  </si>
  <si>
    <t>AMP5</t>
  </si>
  <si>
    <t>AMP6</t>
  </si>
  <si>
    <t>AMP7</t>
  </si>
  <si>
    <t>We discuss the deep dive in detail in 'Anglian Water - Cost efficiency additional information'.</t>
  </si>
  <si>
    <t>Anglian Water does not agree with our approach to assessing growth costs at the draft determinations. It considers that:
• the base cost models do not include specific cost drivers that would enable the models to capture differences in growth related costs between different companies;
• we should use its own forecast of connected properties rather than forecasts based on the Office for National Statistics (ONS) household growth projections as the basis for our new connection forecasts. It argues ONS is not a reliable source; and
• the Developer Services Reconciliation Adjustment (DSRA) does not sufficiently mitigate growth uncertainty, as it does not capture all the costs related to growth.
The company submits an uncertainty mechanism through the outcome delivery incentive (ODI) framework for water housing and estate mains costs, that the company considers are not included in the developer services revenue adjustment mechanism.</t>
  </si>
  <si>
    <t>Anglian Water does not agree with our approach to assessing growth costs at the draft determinations. It considers that:
• the base cost models do not include specific cost drivers that would enable the models to capture differences in growth related costs between different companies;
• we should use its own forecast of connected properties rather than forecasts based on the Office for National Statistics (ONS) household growth projections as the basis for our new connection forecasts. It argues ONS is not a reliable source; and
• the Developer Services Reconciliation Adjustment (DSRA) does not sufficiently mitigate growth uncertainty, as it does not capture all the costs related to growth.
The company submits two uncertainty mechanism through the outcome delivery incentive (ODI) framework for surface water drainage costs and water recycling treatment costs, that the company considers are not included in the developer services revenue adjustment mechanism.</t>
  </si>
  <si>
    <t>Analysis of pipe age distribution by company</t>
  </si>
  <si>
    <t>FINAL DETERMINATION DATA</t>
  </si>
  <si>
    <t>Data from FM_WW1 for 2018-19 as stated in business plans</t>
  </si>
  <si>
    <t>BB13050</t>
  </si>
  <si>
    <t>BN1100</t>
  </si>
  <si>
    <t>Combination of company and year</t>
  </si>
  <si>
    <t>Company unique code</t>
  </si>
  <si>
    <t>Financial year</t>
  </si>
  <si>
    <t>ANH19BP</t>
  </si>
  <si>
    <t>BP2018-19</t>
  </si>
  <si>
    <t>NES19BP</t>
  </si>
  <si>
    <t>NES</t>
  </si>
  <si>
    <t>NWT19BP</t>
  </si>
  <si>
    <t>NWT</t>
  </si>
  <si>
    <t>SRN19BP</t>
  </si>
  <si>
    <t>SRN</t>
  </si>
  <si>
    <t>SWB19BP</t>
  </si>
  <si>
    <t>SWB</t>
  </si>
  <si>
    <t>TMS19BP</t>
  </si>
  <si>
    <t>TMS</t>
  </si>
  <si>
    <t>WSH19BP</t>
  </si>
  <si>
    <t>WSH</t>
  </si>
  <si>
    <t>WSX19BP</t>
  </si>
  <si>
    <t>WSX</t>
  </si>
  <si>
    <t>YKY19BP</t>
  </si>
  <si>
    <t>YKY</t>
  </si>
  <si>
    <t>AFW19BP</t>
  </si>
  <si>
    <t>AFW</t>
  </si>
  <si>
    <t>BRL19BP</t>
  </si>
  <si>
    <t>BRL</t>
  </si>
  <si>
    <t>PRT19BP</t>
  </si>
  <si>
    <t>PRT</t>
  </si>
  <si>
    <t>SES19BP</t>
  </si>
  <si>
    <t>SES</t>
  </si>
  <si>
    <t>SEW19BP</t>
  </si>
  <si>
    <t>SEW</t>
  </si>
  <si>
    <t>SSC19BP</t>
  </si>
  <si>
    <t>SSC</t>
  </si>
  <si>
    <t>SVE19BP</t>
  </si>
  <si>
    <t>SVE</t>
  </si>
  <si>
    <t>HDD19BP</t>
  </si>
  <si>
    <t>HDD</t>
  </si>
  <si>
    <t>Total length of mains laid or structurally refurbished between 1961 and 1980, km</t>
  </si>
  <si>
    <t>Total length of potable mains as at 31 March, km</t>
  </si>
  <si>
    <t xml:space="preserve"> Percentage of total mains laid or structurally refurbished between 1961 and 1980</t>
  </si>
  <si>
    <t>code combine</t>
  </si>
  <si>
    <t>company code</t>
  </si>
  <si>
    <t>financial year</t>
  </si>
  <si>
    <t>BN13535</t>
  </si>
  <si>
    <t>Sewers age profile (date of construction) - 1941-1960</t>
  </si>
  <si>
    <t>Sewers age profile (date of construction) - 1961-1980</t>
  </si>
  <si>
    <t>Sewers age profile (date of construction) - 1941-1980</t>
  </si>
  <si>
    <t>SVT</t>
  </si>
  <si>
    <t>Total length of legacy public sewers as at 31 March, km</t>
  </si>
  <si>
    <t>Analysis of sewer age distribution by company, we utilise data submitted at PR14 where a sewer age profile was provided - therefore we present Severn Trent Water as it was at this time. We compare this to the sewer length submitted in the business plan tables.</t>
  </si>
  <si>
    <t>Percentage of total sewers (date of construction) - 1941-1960</t>
  </si>
  <si>
    <t>Percentage of total sewers (date of construction) - 1961-1980</t>
  </si>
  <si>
    <t>Percentage of total sewers (date of construction) - 1941-1980</t>
  </si>
  <si>
    <t xml:space="preserve">We do not consider that the data indicates that Anglian Water has a sewer age profile that is significantly different from its peers with respect to the age range where installation of pitch fibre sewers may have been considered to be prevalent. </t>
  </si>
  <si>
    <t xml:space="preserve">We reject the company’s claim for an adjustment because we expect Anglian Water to maintain its low leakage levels through our base costs allowance, which at final determination includes a £50.2 million uplift, based on evidence from alternative model specifications, including models with leakage as an explanatory variable. 
We discuss the claim in further detail  in the 'Anglian Water - Cost efficiency additional information appendix'.
</t>
  </si>
  <si>
    <t>The company considers that its business plan was based on a forward-looking assessment of need for capital maintenance, taking into account its customers’ preference not to defer essential investment and the risks to service from a range of investment scenarios. The company states that our botex assessments were derived solely from the output of econometric models and for water resources created a shortfall of £15m (7%) from its plan.  The company considers that this gap can be fully closed through the acceptance of this focused cost adjustment claim.
This claim is an update to the company's previous capital maintenance cost adjustment claim which were not able to incorporate into the draft determination assessment because it was submitted late in the process.</t>
  </si>
  <si>
    <t xml:space="preserve">We do not make an additional allowance for base costs for Anglian Water. The evidence it provides in its late cost adjustment claim and its representation to the draft determination does not quantify the effects it describes, and is insufficient to make an addition to our base allowance.
We discuss the claim in further detail in the 'Anglian Water - Cost efficiency additional information appendix'. </t>
  </si>
  <si>
    <t xml:space="preserve">We do not make an additional allowance for base costs for Anglian Water. The evidence it provides in its late cost adjustment claim and its representation to the draft determination does not quantify the effects it describes, and is insufficient for us to make an adjustment to our base allowance.
We discuss the claim in further detail in the 'Anglian Water - Cost efficiency additional information appendix'. </t>
  </si>
  <si>
    <t>We do not consider that the company clearly identifies, within its claim, the activities and associated efficient costs that would justify an increase to our base allowance. We consider that the base allowance we make at final determination is sufficient for the company to maintain the health of its asset base and deliver outcomes for customers and the environment.
We discuss the claim in further detail in the 'Anglian Water - Cost efficiency additional information appendix', including our consideration of price control specific representations in table 1.1. 
We include a chart of overall capital maintenance costs below as an illustration of some of the assessment we have made.</t>
  </si>
  <si>
    <t>industry average</t>
  </si>
  <si>
    <t>Industry median</t>
  </si>
  <si>
    <t>We note that for Anglian Water the percentage of mains installed between 1961-1980 is not an outlier, industry average is 20% therefore other companies would be expected to have a high proportion of PVC from this era driven by developments other than new towns and London overspill.</t>
  </si>
  <si>
    <t>See 'Anglian Water - Cost efficiency additional information' for further information.</t>
  </si>
  <si>
    <t>This data includes both historic capex and opex expenditure that could be considered as capital maintenance investment. We present the costs in the 2017/18 price base split by water/wastewater and infrastructure and non-infrastructure..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</si>
</sst>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0.0;[Red]\-#,##0.0;\-"/>
    <numFmt numFmtId="166" formatCode="#,##0_);\(#,##0\);&quot;-  &quot;;&quot; &quot;@&quot; &quot;"/>
    <numFmt numFmtId="167" formatCode="0.0%"/>
    <numFmt numFmtId="168" formatCode="#,##0.000"/>
    <numFmt numFmtId="169" formatCode="0.000"/>
    <numFmt numFmtId="170" formatCode="0.0"/>
    <numFmt numFmtId="171" formatCode="_(* #,##0_);_(* \(#,##0\);_(* &quot;-&quot;??_);_(@_)"/>
    <numFmt numFmtId="172" formatCode="_(* #,##0.0_);_(* \(#,##0.0\);_(* &quot;-&quot;??_);_(@_)"/>
    <numFmt numFmtId="173" formatCode="_-* #,##0.0_-;\-* #,##0.0_-;_-* &quot;-&quot;??_-;_-@_-"/>
    <numFmt numFmtId="174" formatCode="_(* #,##0.000_);_(* \(#,##0.000\);_(* &quot;-&quot;??_);_(@_)"/>
    <numFmt numFmtId="175" formatCode="_-* #,##0.000_-;\-* #,##0.000_-;_-* &quot;-&quot;??_-;_-@_-"/>
    <numFmt numFmtId="176" formatCode="0.00_)"/>
  </numFmts>
  <fonts count="7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u/>
      <sz val="11"/>
      <color theme="10"/>
      <name val="Calibri"/>
      <family val="2"/>
      <scheme val="minor"/>
    </font>
    <font>
      <sz val="10"/>
      <color theme="1"/>
      <name val="Calibri"/>
      <family val="2"/>
      <scheme val="minor"/>
    </font>
    <font>
      <b/>
      <sz val="14"/>
      <color theme="3"/>
      <name val="Calibri"/>
      <family val="2"/>
      <scheme val="minor"/>
    </font>
    <font>
      <sz val="10"/>
      <name val="Calibri"/>
      <family val="2"/>
      <scheme val="minor"/>
    </font>
    <font>
      <b/>
      <sz val="10"/>
      <color theme="1"/>
      <name val="Calibri"/>
      <family val="2"/>
      <scheme val="minor"/>
    </font>
    <font>
      <b/>
      <sz val="10"/>
      <name val="Calibri"/>
      <family val="2"/>
      <scheme val="minor"/>
    </font>
    <font>
      <sz val="12"/>
      <color theme="3"/>
      <name val="Calibri"/>
      <family val="2"/>
      <scheme val="minor"/>
    </font>
    <font>
      <sz val="10"/>
      <color rgb="FF000000"/>
      <name val="Arial"/>
      <family val="2"/>
    </font>
    <font>
      <sz val="10"/>
      <color rgb="FFFF0000"/>
      <name val="Gill Sans MT"/>
      <family val="2"/>
    </font>
    <font>
      <b/>
      <sz val="10"/>
      <color rgb="FFFF0000"/>
      <name val="Gill Sans MT"/>
      <family val="2"/>
    </font>
    <font>
      <b/>
      <sz val="10"/>
      <name val="Arial"/>
      <family val="2"/>
    </font>
    <font>
      <sz val="10"/>
      <color theme="1"/>
      <name val="arial"/>
      <family val="2"/>
    </font>
    <font>
      <b/>
      <sz val="10"/>
      <color rgb="FF000000"/>
      <name val="Arial"/>
      <family val="2"/>
    </font>
    <font>
      <sz val="11"/>
      <color theme="1"/>
      <name val="Verdana"/>
      <family val="2"/>
    </font>
    <font>
      <b/>
      <sz val="14"/>
      <color theme="1"/>
      <name val="Calibri"/>
      <family val="2"/>
      <scheme val="minor"/>
    </font>
    <font>
      <sz val="14"/>
      <name val="Calibri"/>
      <family val="2"/>
      <scheme val="minor"/>
    </font>
    <font>
      <u/>
      <sz val="11"/>
      <color theme="10"/>
      <name val="Arial"/>
      <family val="2"/>
    </font>
    <font>
      <b/>
      <sz val="11"/>
      <color theme="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b/>
      <sz val="11"/>
      <color rgb="FFFA7D00"/>
      <name val="Calibri"/>
      <family val="2"/>
      <scheme val="minor"/>
    </font>
    <font>
      <b/>
      <sz val="11"/>
      <color rgb="FF3F3F3F"/>
      <name val="Calibri"/>
      <family val="2"/>
      <scheme val="minor"/>
    </font>
    <font>
      <sz val="11"/>
      <color indexed="8"/>
      <name val="Calibri"/>
      <family val="2"/>
      <scheme val="minor"/>
    </font>
    <font>
      <sz val="12"/>
      <color theme="1"/>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family val="3"/>
    </font>
    <font>
      <sz val="10"/>
      <name val="MS Sans Serif"/>
      <family val="2"/>
    </font>
    <font>
      <sz val="11"/>
      <name val="Calibri"/>
      <family val="2"/>
    </font>
    <font>
      <i/>
      <sz val="10"/>
      <color theme="1"/>
      <name val="Gill Sans MT"/>
      <family val="2"/>
    </font>
    <font>
      <sz val="20"/>
      <color theme="1"/>
      <name val="Verdana"/>
      <family val="2"/>
    </font>
    <font>
      <sz val="14"/>
      <color theme="1"/>
      <name val="Gill Sans MT"/>
      <family val="2"/>
    </font>
  </fonts>
  <fills count="34">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s>
  <cellStyleXfs count="279">
    <xf numFmtId="0" fontId="0" fillId="0" borderId="0"/>
    <xf numFmtId="164" fontId="9" fillId="0" borderId="0" applyFont="0" applyFill="0" applyBorder="0" applyAlignment="0" applyProtection="0"/>
    <xf numFmtId="0" fontId="11" fillId="0" borderId="0"/>
    <xf numFmtId="0" fontId="13" fillId="0" borderId="0"/>
    <xf numFmtId="0" fontId="9" fillId="0" borderId="0"/>
    <xf numFmtId="0" fontId="13" fillId="0" borderId="0"/>
    <xf numFmtId="0" fontId="13" fillId="0" borderId="0"/>
    <xf numFmtId="0" fontId="11" fillId="0" borderId="0"/>
    <xf numFmtId="164" fontId="13" fillId="0" borderId="0" applyFont="0" applyFill="0" applyBorder="0" applyAlignment="0" applyProtection="0"/>
    <xf numFmtId="0" fontId="13" fillId="0" borderId="0">
      <alignment vertical="center"/>
    </xf>
    <xf numFmtId="0" fontId="18" fillId="0" borderId="5" applyNumberFormat="0" applyFill="0" applyAlignment="0" applyProtection="0"/>
    <xf numFmtId="0" fontId="19" fillId="0" borderId="0" applyNumberFormat="0" applyFill="0" applyBorder="0" applyProtection="0">
      <alignment vertical="top"/>
    </xf>
    <xf numFmtId="165" fontId="13" fillId="0" borderId="6" applyAlignment="0">
      <alignment vertical="center"/>
    </xf>
    <xf numFmtId="0" fontId="20" fillId="0" borderId="0" applyNumberForma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8" fillId="0" borderId="0"/>
    <xf numFmtId="166" fontId="7" fillId="0" borderId="0" applyFont="0" applyFill="0" applyBorder="0" applyProtection="0">
      <alignment vertical="top"/>
    </xf>
    <xf numFmtId="0" fontId="6" fillId="0" borderId="0"/>
    <xf numFmtId="0" fontId="5" fillId="0" borderId="0"/>
    <xf numFmtId="0" fontId="24" fillId="0" borderId="0" applyNumberFormat="0" applyFill="0" applyBorder="0" applyAlignment="0" applyProtection="0"/>
    <xf numFmtId="0" fontId="4" fillId="0" borderId="0"/>
    <xf numFmtId="0" fontId="37" fillId="0" borderId="0"/>
    <xf numFmtId="9" fontId="37" fillId="0" borderId="0" applyFont="0" applyFill="0" applyBorder="0" applyAlignment="0" applyProtection="0"/>
    <xf numFmtId="0" fontId="3" fillId="0" borderId="0"/>
    <xf numFmtId="0" fontId="2" fillId="0" borderId="0"/>
    <xf numFmtId="0" fontId="40"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42" fillId="0" borderId="9" applyNumberFormat="0" applyFill="0" applyAlignment="0" applyProtection="0"/>
    <xf numFmtId="0" fontId="43" fillId="0" borderId="10" applyNumberFormat="0" applyFill="0" applyAlignment="0" applyProtection="0"/>
    <xf numFmtId="0" fontId="44" fillId="8" borderId="11" applyNumberFormat="0" applyAlignment="0" applyProtection="0"/>
    <xf numFmtId="0" fontId="41" fillId="10" borderId="13" applyNumberFormat="0" applyAlignment="0" applyProtection="0"/>
    <xf numFmtId="0" fontId="45" fillId="9" borderId="11" applyNumberFormat="0" applyAlignment="0" applyProtection="0"/>
    <xf numFmtId="0" fontId="46" fillId="9" borderId="12" applyNumberFormat="0" applyAlignment="0" applyProtection="0"/>
    <xf numFmtId="0" fontId="2" fillId="0" borderId="0"/>
    <xf numFmtId="0" fontId="37" fillId="0" borderId="0"/>
    <xf numFmtId="0" fontId="13" fillId="0" borderId="0"/>
    <xf numFmtId="0" fontId="2" fillId="0" borderId="0"/>
    <xf numFmtId="0" fontId="47" fillId="0" borderId="0"/>
    <xf numFmtId="0" fontId="2" fillId="0" borderId="0"/>
    <xf numFmtId="164" fontId="9" fillId="0" borderId="0" applyFont="0" applyFill="0" applyBorder="0" applyAlignment="0" applyProtection="0"/>
    <xf numFmtId="0" fontId="2" fillId="0" borderId="0"/>
    <xf numFmtId="166" fontId="2" fillId="0" borderId="0" applyFont="0" applyFill="0" applyBorder="0" applyProtection="0">
      <alignment vertical="top"/>
    </xf>
    <xf numFmtId="164" fontId="9" fillId="0" borderId="0" applyFont="0" applyFill="0" applyBorder="0" applyAlignment="0" applyProtection="0"/>
    <xf numFmtId="0" fontId="2" fillId="0" borderId="0"/>
    <xf numFmtId="0" fontId="2" fillId="0" borderId="0"/>
    <xf numFmtId="0" fontId="2" fillId="0" borderId="0"/>
    <xf numFmtId="164" fontId="9" fillId="0" borderId="0" applyFont="0" applyFill="0" applyBorder="0" applyAlignment="0" applyProtection="0"/>
    <xf numFmtId="0" fontId="9" fillId="0" borderId="0"/>
    <xf numFmtId="9" fontId="2" fillId="0" borderId="0" applyFont="0" applyFill="0" applyBorder="0" applyAlignment="0" applyProtection="0"/>
    <xf numFmtId="0" fontId="48" fillId="0" borderId="0"/>
    <xf numFmtId="0" fontId="49"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37" fillId="0" borderId="0"/>
    <xf numFmtId="0" fontId="13" fillId="0" borderId="0"/>
    <xf numFmtId="0" fontId="13" fillId="0" borderId="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7" borderId="0" applyNumberFormat="0" applyBorder="0" applyAlignment="0" applyProtection="0"/>
    <xf numFmtId="0" fontId="50" fillId="20" borderId="0" applyNumberFormat="0" applyBorder="0" applyAlignment="0" applyProtection="0"/>
    <xf numFmtId="0" fontId="51" fillId="21"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8" borderId="0" applyNumberFormat="0" applyBorder="0" applyAlignment="0" applyProtection="0"/>
    <xf numFmtId="0" fontId="52" fillId="12" borderId="0" applyNumberFormat="0" applyBorder="0" applyAlignment="0" applyProtection="0"/>
    <xf numFmtId="0" fontId="53" fillId="29" borderId="14" applyNumberFormat="0" applyAlignment="0" applyProtection="0"/>
    <xf numFmtId="0" fontId="54" fillId="30" borderId="15" applyNumberFormat="0" applyAlignment="0" applyProtection="0"/>
    <xf numFmtId="164" fontId="13" fillId="0" borderId="0" applyFont="0" applyFill="0" applyBorder="0" applyAlignment="0" applyProtection="0"/>
    <xf numFmtId="0" fontId="55" fillId="0" borderId="0" applyNumberFormat="0" applyFill="0" applyBorder="0" applyAlignment="0" applyProtection="0"/>
    <xf numFmtId="0" fontId="56" fillId="13" borderId="0" applyNumberFormat="0" applyBorder="0" applyAlignment="0" applyProtection="0"/>
    <xf numFmtId="0" fontId="57" fillId="0" borderId="16" applyNumberFormat="0" applyFill="0" applyAlignment="0" applyProtection="0"/>
    <xf numFmtId="0" fontId="58" fillId="0" borderId="17" applyNumberFormat="0" applyFill="0" applyAlignment="0" applyProtection="0"/>
    <xf numFmtId="0" fontId="59" fillId="0" borderId="18" applyNumberFormat="0" applyFill="0" applyAlignment="0" applyProtection="0"/>
    <xf numFmtId="0" fontId="59" fillId="0" borderId="0" applyNumberFormat="0" applyFill="0" applyBorder="0" applyAlignment="0" applyProtection="0"/>
    <xf numFmtId="0" fontId="49" fillId="0" borderId="0" applyNumberFormat="0" applyFill="0" applyBorder="0" applyAlignment="0" applyProtection="0">
      <alignment vertical="top"/>
      <protection locked="0"/>
    </xf>
    <xf numFmtId="0" fontId="60" fillId="16" borderId="14" applyNumberFormat="0" applyAlignment="0" applyProtection="0"/>
    <xf numFmtId="0" fontId="61" fillId="0" borderId="19" applyNumberFormat="0" applyFill="0" applyAlignment="0" applyProtection="0"/>
    <xf numFmtId="0" fontId="62" fillId="31" borderId="0" applyNumberFormat="0" applyBorder="0" applyAlignment="0" applyProtection="0"/>
    <xf numFmtId="0" fontId="13" fillId="32" borderId="20" applyNumberFormat="0" applyFont="0" applyAlignment="0" applyProtection="0"/>
    <xf numFmtId="0" fontId="63" fillId="29" borderId="21" applyNumberFormat="0" applyAlignment="0" applyProtection="0"/>
    <xf numFmtId="0" fontId="64" fillId="0" borderId="0" applyNumberFormat="0" applyFill="0" applyBorder="0" applyAlignment="0" applyProtection="0"/>
    <xf numFmtId="0" fontId="65" fillId="0" borderId="22" applyNumberFormat="0" applyFill="0" applyAlignment="0" applyProtection="0"/>
    <xf numFmtId="0" fontId="66" fillId="0" borderId="0" applyNumberFormat="0" applyFill="0" applyBorder="0" applyAlignment="0" applyProtection="0"/>
    <xf numFmtId="0" fontId="9" fillId="0" borderId="0"/>
    <xf numFmtId="0" fontId="13" fillId="0" borderId="0"/>
    <xf numFmtId="0" fontId="48" fillId="0" borderId="0"/>
    <xf numFmtId="0" fontId="13" fillId="0" borderId="0"/>
    <xf numFmtId="0" fontId="13" fillId="0" borderId="0"/>
    <xf numFmtId="0" fontId="13" fillId="0" borderId="0"/>
    <xf numFmtId="9" fontId="13" fillId="0" borderId="0" applyFont="0" applyFill="0" applyBorder="0" applyAlignment="0" applyProtection="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9" fillId="0" borderId="0"/>
    <xf numFmtId="0" fontId="37" fillId="0" borderId="0"/>
    <xf numFmtId="0" fontId="37" fillId="0" borderId="0"/>
    <xf numFmtId="164" fontId="13" fillId="0" borderId="0" applyFont="0" applyFill="0" applyBorder="0" applyAlignment="0" applyProtection="0"/>
    <xf numFmtId="0" fontId="13" fillId="0" borderId="0"/>
    <xf numFmtId="0" fontId="9" fillId="0" borderId="0"/>
    <xf numFmtId="0" fontId="37" fillId="0" borderId="0"/>
    <xf numFmtId="0" fontId="37" fillId="0" borderId="0"/>
    <xf numFmtId="164" fontId="13" fillId="0" borderId="0" applyFont="0" applyFill="0" applyBorder="0" applyAlignment="0" applyProtection="0"/>
    <xf numFmtId="0" fontId="13" fillId="0" borderId="0"/>
    <xf numFmtId="0" fontId="13" fillId="32" borderId="20" applyNumberFormat="0" applyFont="0" applyAlignment="0" applyProtection="0"/>
    <xf numFmtId="0" fontId="13" fillId="0" borderId="0"/>
    <xf numFmtId="0" fontId="13" fillId="0" borderId="0"/>
    <xf numFmtId="0" fontId="9" fillId="0" borderId="0"/>
    <xf numFmtId="164" fontId="13" fillId="0" borderId="0" applyFont="0" applyFill="0" applyBorder="0" applyAlignment="0" applyProtection="0"/>
    <xf numFmtId="0" fontId="9" fillId="0" borderId="0"/>
    <xf numFmtId="164" fontId="13" fillId="0" borderId="0" applyFont="0" applyFill="0" applyBorder="0" applyAlignment="0" applyProtection="0"/>
    <xf numFmtId="0" fontId="13" fillId="0" borderId="0"/>
    <xf numFmtId="0" fontId="13" fillId="0" borderId="0"/>
    <xf numFmtId="176" fontId="67" fillId="0" borderId="0"/>
    <xf numFmtId="9" fontId="68" fillId="0" borderId="0" applyFont="0" applyFill="0" applyBorder="0" applyAlignment="0" applyProtection="0"/>
    <xf numFmtId="0" fontId="13" fillId="0" borderId="0"/>
    <xf numFmtId="0" fontId="13" fillId="0" borderId="0"/>
    <xf numFmtId="0" fontId="13"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4"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9" fillId="0" borderId="0" applyFont="0" applyFill="0" applyBorder="0" applyAlignment="0" applyProtection="0"/>
    <xf numFmtId="0" fontId="2" fillId="0" borderId="0"/>
    <xf numFmtId="166" fontId="2" fillId="0" borderId="0" applyFont="0" applyFill="0" applyBorder="0" applyProtection="0">
      <alignment vertical="top"/>
    </xf>
    <xf numFmtId="164" fontId="9" fillId="0" borderId="0" applyFont="0" applyFill="0" applyBorder="0" applyAlignment="0" applyProtection="0"/>
    <xf numFmtId="0" fontId="2" fillId="0" borderId="0"/>
    <xf numFmtId="0" fontId="2" fillId="0" borderId="0"/>
    <xf numFmtId="0" fontId="2" fillId="0" borderId="0"/>
    <xf numFmtId="164" fontId="9" fillId="0" borderId="0" applyFont="0" applyFill="0" applyBorder="0" applyAlignment="0" applyProtection="0"/>
    <xf numFmtId="9" fontId="2"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4" fontId="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6" fontId="2" fillId="0" borderId="0" applyFont="0" applyFill="0" applyBorder="0" applyProtection="0">
      <alignment vertical="top"/>
    </xf>
    <xf numFmtId="0" fontId="2" fillId="0" borderId="0"/>
    <xf numFmtId="0" fontId="2" fillId="0" borderId="0"/>
    <xf numFmtId="0" fontId="2" fillId="0" borderId="0"/>
    <xf numFmtId="164" fontId="2" fillId="0" borderId="0" applyFont="0" applyFill="0" applyBorder="0" applyAlignment="0" applyProtection="0"/>
    <xf numFmtId="0" fontId="47" fillId="0" borderId="0"/>
    <xf numFmtId="164" fontId="2" fillId="0" borderId="0" applyFont="0" applyFill="0" applyBorder="0" applyAlignment="0" applyProtection="0"/>
    <xf numFmtId="0" fontId="2" fillId="0" borderId="0"/>
    <xf numFmtId="0" fontId="44" fillId="8" borderId="11" applyNumberFormat="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Protection="0">
      <alignment vertical="top"/>
    </xf>
    <xf numFmtId="0" fontId="69"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9" fillId="0" borderId="0"/>
    <xf numFmtId="0" fontId="9" fillId="0" borderId="0"/>
    <xf numFmtId="0" fontId="2" fillId="0" borderId="0"/>
    <xf numFmtId="0" fontId="2" fillId="0" borderId="0"/>
    <xf numFmtId="0" fontId="2" fillId="0" borderId="0"/>
    <xf numFmtId="166" fontId="2" fillId="0" borderId="0" applyFont="0" applyFill="0" applyBorder="0" applyProtection="0">
      <alignment vertical="top"/>
    </xf>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9" fillId="0" borderId="0" applyFont="0" applyFill="0" applyBorder="0" applyAlignment="0" applyProtection="0"/>
    <xf numFmtId="0" fontId="2" fillId="0" borderId="0"/>
    <xf numFmtId="166" fontId="2" fillId="0" borderId="0" applyFont="0" applyFill="0" applyBorder="0" applyProtection="0">
      <alignment vertical="top"/>
    </xf>
    <xf numFmtId="164" fontId="9" fillId="0" borderId="0" applyFont="0" applyFill="0" applyBorder="0" applyAlignment="0" applyProtection="0"/>
    <xf numFmtId="0" fontId="2" fillId="0" borderId="0"/>
    <xf numFmtId="0" fontId="2" fillId="0" borderId="0"/>
    <xf numFmtId="0" fontId="2" fillId="0" borderId="0"/>
    <xf numFmtId="164" fontId="9" fillId="0" borderId="0" applyFont="0" applyFill="0" applyBorder="0" applyAlignment="0" applyProtection="0"/>
    <xf numFmtId="9" fontId="2"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4" fontId="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0" fontId="1" fillId="0" borderId="0"/>
    <xf numFmtId="166" fontId="1" fillId="0" borderId="0" applyFont="0" applyFill="0" applyBorder="0" applyProtection="0">
      <alignment vertical="top"/>
    </xf>
    <xf numFmtId="0" fontId="1" fillId="0" borderId="0"/>
    <xf numFmtId="0" fontId="1" fillId="0" borderId="0"/>
    <xf numFmtId="0" fontId="1" fillId="0" borderId="0"/>
    <xf numFmtId="0" fontId="1" fillId="0" borderId="0"/>
  </cellStyleXfs>
  <cellXfs count="239">
    <xf numFmtId="0" fontId="0" fillId="0" borderId="0" xfId="0"/>
    <xf numFmtId="0" fontId="10" fillId="0" borderId="0" xfId="0" applyFont="1"/>
    <xf numFmtId="0" fontId="15" fillId="0" borderId="0" xfId="5" applyFont="1"/>
    <xf numFmtId="0" fontId="15" fillId="0" borderId="0" xfId="0" applyFont="1"/>
    <xf numFmtId="0" fontId="14" fillId="0" borderId="0" xfId="0" applyFont="1"/>
    <xf numFmtId="0" fontId="10" fillId="0" borderId="1" xfId="0" applyFont="1" applyBorder="1"/>
    <xf numFmtId="0" fontId="12" fillId="0" borderId="0" xfId="0" applyFont="1" applyAlignment="1">
      <alignment wrapText="1"/>
    </xf>
    <xf numFmtId="0" fontId="17" fillId="2" borderId="2" xfId="4" applyFont="1" applyFill="1" applyBorder="1"/>
    <xf numFmtId="0" fontId="16" fillId="2" borderId="3" xfId="5" applyFont="1" applyFill="1" applyBorder="1"/>
    <xf numFmtId="0" fontId="15" fillId="2" borderId="4" xfId="5" applyFont="1" applyFill="1" applyBorder="1"/>
    <xf numFmtId="0" fontId="17" fillId="2" borderId="0" xfId="4" applyFont="1" applyFill="1" applyAlignment="1">
      <alignment vertical="center"/>
    </xf>
    <xf numFmtId="0" fontId="12" fillId="0" borderId="0" xfId="0" applyFont="1"/>
    <xf numFmtId="0" fontId="21" fillId="0" borderId="0" xfId="0" applyFont="1" applyAlignment="1">
      <alignment horizontal="left" indent="1"/>
    </xf>
    <xf numFmtId="0" fontId="10" fillId="0" borderId="1" xfId="0" applyFont="1" applyBorder="1" applyAlignment="1">
      <alignment vertical="top"/>
    </xf>
    <xf numFmtId="0" fontId="10" fillId="0" borderId="0" xfId="0" applyFont="1" applyAlignment="1">
      <alignment horizontal="left" wrapText="1"/>
    </xf>
    <xf numFmtId="0" fontId="0" fillId="3" borderId="0" xfId="0" applyFill="1" applyAlignment="1">
      <alignment horizontal="right"/>
    </xf>
    <xf numFmtId="14" fontId="22" fillId="0" borderId="0" xfId="0" applyNumberFormat="1" applyFont="1" applyAlignment="1" applyProtection="1">
      <alignment horizontal="left"/>
      <protection locked="0"/>
    </xf>
    <xf numFmtId="0" fontId="10" fillId="3" borderId="1" xfId="0" applyFont="1" applyFill="1" applyBorder="1" applyAlignment="1">
      <alignment horizontal="left"/>
    </xf>
    <xf numFmtId="0" fontId="17" fillId="0" borderId="0" xfId="4" applyFont="1" applyAlignment="1">
      <alignment vertical="center"/>
    </xf>
    <xf numFmtId="0" fontId="23" fillId="0" borderId="1" xfId="0" applyFont="1" applyBorder="1" applyAlignment="1" applyProtection="1">
      <alignment horizontal="left"/>
      <protection locked="0"/>
    </xf>
    <xf numFmtId="14" fontId="23" fillId="0" borderId="1" xfId="0" applyNumberFormat="1" applyFont="1" applyBorder="1" applyAlignment="1" applyProtection="1">
      <alignment horizontal="left"/>
      <protection locked="0"/>
    </xf>
    <xf numFmtId="0" fontId="10" fillId="0" borderId="1" xfId="0" applyFont="1" applyBorder="1" applyAlignment="1">
      <alignment wrapText="1"/>
    </xf>
    <xf numFmtId="0" fontId="10" fillId="0" borderId="0" xfId="0" quotePrefix="1" applyFont="1"/>
    <xf numFmtId="10" fontId="10" fillId="0" borderId="0" xfId="0" quotePrefix="1" applyNumberFormat="1" applyFont="1"/>
    <xf numFmtId="0" fontId="10" fillId="0" borderId="1" xfId="0" applyFont="1" applyBorder="1" applyAlignment="1">
      <alignment vertical="top" wrapText="1"/>
    </xf>
    <xf numFmtId="0" fontId="10" fillId="0" borderId="1" xfId="0" quotePrefix="1" applyFont="1" applyBorder="1" applyAlignment="1">
      <alignment vertical="top" wrapText="1"/>
    </xf>
    <xf numFmtId="14" fontId="23" fillId="0" borderId="1" xfId="0" applyNumberFormat="1" applyFont="1" applyFill="1" applyBorder="1" applyAlignment="1" applyProtection="1">
      <alignment horizontal="left"/>
      <protection locked="0"/>
    </xf>
    <xf numFmtId="0" fontId="10" fillId="0" borderId="0" xfId="0" applyFont="1" applyBorder="1" applyAlignment="1">
      <alignment vertical="top"/>
    </xf>
    <xf numFmtId="0" fontId="10" fillId="0" borderId="8" xfId="0" applyFont="1" applyBorder="1" applyAlignment="1">
      <alignment vertical="top"/>
    </xf>
    <xf numFmtId="0" fontId="10" fillId="0" borderId="0" xfId="0" applyFont="1" applyBorder="1"/>
    <xf numFmtId="0" fontId="10" fillId="0" borderId="1" xfId="0" applyFont="1" applyFill="1" applyBorder="1"/>
    <xf numFmtId="0" fontId="10" fillId="0" borderId="0" xfId="0" quotePrefix="1" applyFont="1" applyAlignment="1">
      <alignment wrapText="1"/>
    </xf>
    <xf numFmtId="0" fontId="12" fillId="0" borderId="0" xfId="0" quotePrefix="1" applyFont="1" applyAlignment="1">
      <alignment wrapText="1"/>
    </xf>
    <xf numFmtId="0" fontId="10" fillId="0" borderId="0" xfId="0" applyFont="1" applyAlignment="1">
      <alignment wrapText="1"/>
    </xf>
    <xf numFmtId="0" fontId="24" fillId="0" borderId="0" xfId="21"/>
    <xf numFmtId="167" fontId="10" fillId="0" borderId="0" xfId="16" applyNumberFormat="1" applyFont="1"/>
    <xf numFmtId="170" fontId="10" fillId="0" borderId="0" xfId="0" applyNumberFormat="1" applyFont="1"/>
    <xf numFmtId="9" fontId="10" fillId="0" borderId="0" xfId="0" applyNumberFormat="1" applyFont="1"/>
    <xf numFmtId="2" fontId="10" fillId="0" borderId="0" xfId="0" applyNumberFormat="1" applyFont="1"/>
    <xf numFmtId="0" fontId="10" fillId="0" borderId="1" xfId="0" applyFont="1" applyBorder="1" applyAlignment="1">
      <alignment horizontal="left" wrapText="1"/>
    </xf>
    <xf numFmtId="167" fontId="10" fillId="0" borderId="1" xfId="16" applyNumberFormat="1" applyFont="1" applyBorder="1"/>
    <xf numFmtId="169" fontId="10" fillId="0" borderId="0" xfId="0" applyNumberFormat="1" applyFont="1"/>
    <xf numFmtId="0" fontId="10" fillId="0" borderId="7" xfId="0" applyFont="1" applyFill="1" applyBorder="1"/>
    <xf numFmtId="171" fontId="10" fillId="0" borderId="1" xfId="1" applyNumberFormat="1" applyFont="1" applyBorder="1"/>
    <xf numFmtId="167" fontId="10" fillId="0" borderId="1" xfId="16" applyNumberFormat="1" applyFont="1" applyFill="1" applyBorder="1" applyAlignment="1">
      <alignment wrapText="1"/>
    </xf>
    <xf numFmtId="0" fontId="10" fillId="0" borderId="1" xfId="0" applyFont="1" applyFill="1" applyBorder="1" applyAlignment="1">
      <alignment vertical="top" wrapText="1"/>
    </xf>
    <xf numFmtId="0" fontId="25" fillId="0" borderId="0" xfId="0" applyFont="1" applyFill="1"/>
    <xf numFmtId="0" fontId="26" fillId="4" borderId="0" xfId="4" applyFont="1" applyFill="1" applyAlignment="1">
      <alignment vertical="center"/>
    </xf>
    <xf numFmtId="0" fontId="25" fillId="0" borderId="0" xfId="0" applyFont="1"/>
    <xf numFmtId="0" fontId="25" fillId="4" borderId="0" xfId="0" applyFont="1" applyFill="1"/>
    <xf numFmtId="0" fontId="27" fillId="0" borderId="0" xfId="0" applyFont="1"/>
    <xf numFmtId="0" fontId="25" fillId="0" borderId="0" xfId="0" applyFont="1" applyAlignment="1">
      <alignment wrapText="1"/>
    </xf>
    <xf numFmtId="0" fontId="29" fillId="0" borderId="1" xfId="0" applyFont="1" applyBorder="1" applyAlignment="1">
      <alignment horizontal="left" wrapText="1"/>
    </xf>
    <xf numFmtId="0" fontId="28" fillId="0" borderId="1" xfId="0" applyFont="1" applyBorder="1" applyAlignment="1">
      <alignment horizontal="left" wrapText="1"/>
    </xf>
    <xf numFmtId="0" fontId="28" fillId="0" borderId="1" xfId="0" applyFont="1" applyFill="1" applyBorder="1" applyAlignment="1">
      <alignment horizontal="left" wrapText="1"/>
    </xf>
    <xf numFmtId="164" fontId="25" fillId="0" borderId="1" xfId="1" applyFont="1" applyBorder="1" applyAlignment="1">
      <alignment wrapText="1"/>
    </xf>
    <xf numFmtId="0" fontId="28" fillId="4" borderId="0" xfId="4" applyFont="1" applyFill="1"/>
    <xf numFmtId="0" fontId="28" fillId="0" borderId="0" xfId="4" applyFont="1" applyFill="1"/>
    <xf numFmtId="0" fontId="27" fillId="0" borderId="1" xfId="0" applyFont="1" applyBorder="1" applyAlignment="1">
      <alignment wrapText="1"/>
    </xf>
    <xf numFmtId="0" fontId="30" fillId="4" borderId="0" xfId="0" applyFont="1" applyFill="1"/>
    <xf numFmtId="172" fontId="27" fillId="0" borderId="1" xfId="1" applyNumberFormat="1" applyFont="1" applyBorder="1" applyAlignment="1">
      <alignment wrapText="1"/>
    </xf>
    <xf numFmtId="0" fontId="10" fillId="0" borderId="0" xfId="0" applyFont="1" applyFill="1"/>
    <xf numFmtId="0" fontId="10" fillId="3" borderId="0" xfId="0" applyFont="1" applyFill="1"/>
    <xf numFmtId="0" fontId="31" fillId="0" borderId="0" xfId="0" applyFont="1" applyAlignment="1">
      <alignment vertical="center" wrapText="1"/>
    </xf>
    <xf numFmtId="0" fontId="10" fillId="0" borderId="0" xfId="0" applyFont="1" applyFill="1" applyBorder="1" applyAlignment="1">
      <alignment horizontal="right"/>
    </xf>
    <xf numFmtId="0" fontId="10" fillId="0" borderId="0" xfId="0" applyFont="1" applyFill="1" applyBorder="1"/>
    <xf numFmtId="0" fontId="25" fillId="0" borderId="1" xfId="0" applyFont="1" applyBorder="1"/>
    <xf numFmtId="0" fontId="29" fillId="0" borderId="0" xfId="0" applyFont="1"/>
    <xf numFmtId="0" fontId="27" fillId="0" borderId="1" xfId="0" applyFont="1" applyBorder="1"/>
    <xf numFmtId="164" fontId="25" fillId="0" borderId="1" xfId="1" applyFont="1" applyBorder="1"/>
    <xf numFmtId="0" fontId="25" fillId="0" borderId="0" xfId="0" applyFont="1" applyBorder="1"/>
    <xf numFmtId="0" fontId="25" fillId="0" borderId="0" xfId="0" applyFont="1" applyBorder="1" applyAlignment="1">
      <alignment wrapText="1"/>
    </xf>
    <xf numFmtId="0" fontId="29" fillId="0" borderId="2" xfId="0" applyFont="1" applyBorder="1" applyAlignment="1">
      <alignment horizontal="centerContinuous"/>
    </xf>
    <xf numFmtId="0" fontId="28" fillId="0" borderId="4" xfId="0" applyFont="1" applyBorder="1" applyAlignment="1">
      <alignment horizontal="centerContinuous"/>
    </xf>
    <xf numFmtId="0" fontId="28" fillId="0" borderId="0" xfId="0" applyFont="1"/>
    <xf numFmtId="168" fontId="0" fillId="0" borderId="0" xfId="0" applyNumberFormat="1"/>
    <xf numFmtId="0" fontId="17" fillId="5" borderId="0" xfId="0" applyFont="1" applyFill="1"/>
    <xf numFmtId="0" fontId="10" fillId="5" borderId="0" xfId="0" applyFont="1" applyFill="1"/>
    <xf numFmtId="0" fontId="32" fillId="5" borderId="1" xfId="0" applyFont="1" applyFill="1" applyBorder="1" applyAlignment="1">
      <alignment vertical="top"/>
    </xf>
    <xf numFmtId="164" fontId="32" fillId="5" borderId="1" xfId="1" applyFont="1" applyFill="1" applyBorder="1"/>
    <xf numFmtId="0" fontId="32" fillId="5" borderId="0" xfId="0" quotePrefix="1" applyFont="1" applyFill="1"/>
    <xf numFmtId="0" fontId="32" fillId="5" borderId="0" xfId="0" applyFont="1" applyFill="1"/>
    <xf numFmtId="0" fontId="14" fillId="5" borderId="0" xfId="0" applyFont="1" applyFill="1"/>
    <xf numFmtId="0" fontId="32" fillId="5" borderId="1" xfId="0" quotePrefix="1" applyFont="1" applyFill="1" applyBorder="1" applyAlignment="1">
      <alignment vertical="top" wrapText="1"/>
    </xf>
    <xf numFmtId="0" fontId="32" fillId="5" borderId="1" xfId="0" applyFont="1" applyFill="1" applyBorder="1"/>
    <xf numFmtId="0" fontId="32" fillId="5" borderId="0" xfId="0" applyFont="1" applyFill="1" applyBorder="1" applyAlignment="1">
      <alignment horizontal="right"/>
    </xf>
    <xf numFmtId="0" fontId="32" fillId="5" borderId="0" xfId="0" applyFont="1" applyFill="1" applyBorder="1"/>
    <xf numFmtId="0" fontId="33" fillId="5" borderId="0" xfId="0" applyFont="1" applyFill="1"/>
    <xf numFmtId="0" fontId="32" fillId="5" borderId="1" xfId="0" applyFont="1" applyFill="1" applyBorder="1" applyAlignment="1">
      <alignment wrapText="1"/>
    </xf>
    <xf numFmtId="170" fontId="32" fillId="5" borderId="1" xfId="0" applyNumberFormat="1" applyFont="1" applyFill="1" applyBorder="1"/>
    <xf numFmtId="0" fontId="33" fillId="5" borderId="0" xfId="0" quotePrefix="1" applyFont="1" applyFill="1" applyAlignment="1">
      <alignment wrapText="1"/>
    </xf>
    <xf numFmtId="10" fontId="32" fillId="5" borderId="1" xfId="16" applyNumberFormat="1" applyFont="1" applyFill="1" applyBorder="1"/>
    <xf numFmtId="0" fontId="32" fillId="5" borderId="1" xfId="0" applyFont="1" applyFill="1" applyBorder="1" applyAlignment="1">
      <alignment vertical="top" wrapText="1"/>
    </xf>
    <xf numFmtId="0" fontId="33" fillId="5" borderId="1" xfId="0" applyFont="1" applyFill="1" applyBorder="1" applyAlignment="1">
      <alignment vertical="top" wrapText="1"/>
    </xf>
    <xf numFmtId="0" fontId="32" fillId="5" borderId="0" xfId="0" applyFont="1" applyFill="1" applyBorder="1" applyAlignment="1">
      <alignment vertical="top"/>
    </xf>
    <xf numFmtId="2" fontId="32" fillId="5" borderId="0" xfId="0" applyNumberFormat="1" applyFont="1" applyFill="1" applyBorder="1" applyAlignment="1">
      <alignment vertical="top"/>
    </xf>
    <xf numFmtId="10" fontId="31" fillId="0" borderId="0" xfId="0" applyNumberFormat="1" applyFont="1" applyAlignment="1">
      <alignment vertical="center" wrapText="1"/>
    </xf>
    <xf numFmtId="0" fontId="15" fillId="3" borderId="0" xfId="0" applyFont="1" applyFill="1" applyBorder="1" applyAlignment="1">
      <alignment vertical="top"/>
    </xf>
    <xf numFmtId="2" fontId="31" fillId="0" borderId="0" xfId="0" applyNumberFormat="1" applyFont="1" applyAlignment="1">
      <alignment vertical="center" wrapText="1"/>
    </xf>
    <xf numFmtId="0" fontId="13" fillId="3" borderId="0" xfId="0" applyFont="1" applyFill="1" applyBorder="1" applyAlignment="1">
      <alignment vertical="top"/>
    </xf>
    <xf numFmtId="164" fontId="31" fillId="0" borderId="0" xfId="1" applyFont="1" applyAlignment="1">
      <alignment vertical="center" wrapText="1"/>
    </xf>
    <xf numFmtId="164" fontId="31" fillId="0" borderId="0" xfId="0" applyNumberFormat="1" applyFont="1" applyAlignment="1">
      <alignment vertical="center" wrapText="1"/>
    </xf>
    <xf numFmtId="170" fontId="31" fillId="0" borderId="0" xfId="0" applyNumberFormat="1" applyFont="1" applyAlignment="1">
      <alignment vertical="center" wrapText="1"/>
    </xf>
    <xf numFmtId="173" fontId="31" fillId="0" borderId="0" xfId="0" applyNumberFormat="1" applyFont="1" applyAlignment="1">
      <alignment vertical="center" wrapText="1"/>
    </xf>
    <xf numFmtId="0" fontId="31" fillId="0" borderId="0" xfId="0" applyFont="1" applyAlignment="1">
      <alignment vertical="center"/>
    </xf>
    <xf numFmtId="164" fontId="10" fillId="0" borderId="0" xfId="0" applyNumberFormat="1" applyFont="1"/>
    <xf numFmtId="0" fontId="34" fillId="3" borderId="0" xfId="0" applyFont="1" applyFill="1" applyBorder="1" applyAlignment="1">
      <alignment vertical="top"/>
    </xf>
    <xf numFmtId="0" fontId="10" fillId="0" borderId="0" xfId="0" applyFont="1" applyAlignment="1">
      <alignment horizontal="center" vertical="top"/>
    </xf>
    <xf numFmtId="164" fontId="10" fillId="0" borderId="0" xfId="0" applyNumberFormat="1" applyFont="1" applyAlignment="1">
      <alignment horizontal="left" vertical="top"/>
    </xf>
    <xf numFmtId="164" fontId="10" fillId="0" borderId="0" xfId="0" applyNumberFormat="1" applyFont="1" applyAlignment="1">
      <alignment horizontal="center" vertical="top"/>
    </xf>
    <xf numFmtId="175" fontId="10" fillId="0" borderId="0" xfId="0" applyNumberFormat="1" applyFont="1" applyAlignment="1">
      <alignment horizontal="center" vertical="top"/>
    </xf>
    <xf numFmtId="0" fontId="35" fillId="0" borderId="0" xfId="0" applyFont="1" applyFill="1" applyBorder="1" applyAlignment="1">
      <alignment horizontal="left"/>
    </xf>
    <xf numFmtId="170" fontId="36" fillId="0" borderId="0" xfId="0" applyNumberFormat="1" applyFont="1" applyAlignment="1">
      <alignment vertical="center" wrapText="1"/>
    </xf>
    <xf numFmtId="0" fontId="31" fillId="0" borderId="0" xfId="0" applyFont="1" applyAlignment="1">
      <alignment horizontal="center" vertical="center" wrapText="1"/>
    </xf>
    <xf numFmtId="169" fontId="10" fillId="0" borderId="1" xfId="1" applyNumberFormat="1" applyFont="1" applyBorder="1"/>
    <xf numFmtId="169" fontId="10" fillId="0" borderId="7" xfId="0" applyNumberFormat="1" applyFont="1" applyFill="1" applyBorder="1"/>
    <xf numFmtId="0" fontId="27" fillId="0" borderId="1" xfId="0" applyFont="1" applyBorder="1" applyAlignment="1">
      <alignment horizontal="left" vertical="center" wrapText="1"/>
    </xf>
    <xf numFmtId="164" fontId="25" fillId="0" borderId="1" xfId="1" applyFont="1" applyBorder="1" applyAlignment="1">
      <alignment horizontal="left" vertical="center" wrapText="1"/>
    </xf>
    <xf numFmtId="0" fontId="27" fillId="0" borderId="1" xfId="0" applyFont="1" applyBorder="1" applyAlignment="1">
      <alignment horizontal="left" vertical="center"/>
    </xf>
    <xf numFmtId="164" fontId="25" fillId="0" borderId="1" xfId="1" applyFont="1" applyFill="1" applyBorder="1" applyAlignment="1">
      <alignment horizontal="left" vertical="center" wrapText="1"/>
    </xf>
    <xf numFmtId="164" fontId="25" fillId="0" borderId="1" xfId="1" applyFont="1" applyFill="1" applyBorder="1" applyAlignment="1">
      <alignment horizontal="lef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12" fillId="6" borderId="0" xfId="0" applyFont="1" applyFill="1"/>
    <xf numFmtId="0" fontId="12" fillId="0" borderId="0" xfId="0" applyFont="1" applyAlignment="1">
      <alignment horizontal="left" wrapText="1"/>
    </xf>
    <xf numFmtId="0" fontId="0" fillId="0" borderId="0" xfId="0" applyAlignment="1">
      <alignment horizontal="center" vertical="center"/>
    </xf>
    <xf numFmtId="0" fontId="0" fillId="0" borderId="0" xfId="0" applyAlignment="1">
      <alignment horizontal="center"/>
    </xf>
    <xf numFmtId="174" fontId="10" fillId="0" borderId="1" xfId="1" applyNumberFormat="1" applyFont="1" applyBorder="1"/>
    <xf numFmtId="174" fontId="10" fillId="0" borderId="1" xfId="1" applyNumberFormat="1" applyFont="1" applyBorder="1" applyAlignment="1">
      <alignment wrapText="1"/>
    </xf>
    <xf numFmtId="174" fontId="10" fillId="0" borderId="1" xfId="1" applyNumberFormat="1" applyFont="1" applyFill="1" applyBorder="1" applyAlignment="1">
      <alignment wrapText="1"/>
    </xf>
    <xf numFmtId="0" fontId="13" fillId="3" borderId="0" xfId="0" applyFont="1" applyFill="1" applyBorder="1" applyAlignment="1">
      <alignment vertical="center"/>
    </xf>
    <xf numFmtId="0" fontId="13" fillId="3" borderId="0" xfId="0" applyFont="1" applyFill="1" applyBorder="1" applyAlignment="1"/>
    <xf numFmtId="0" fontId="31" fillId="0" borderId="0" xfId="0" applyFont="1" applyAlignment="1">
      <alignment horizontal="left" vertical="center" wrapText="1"/>
    </xf>
    <xf numFmtId="0" fontId="15" fillId="3" borderId="0" xfId="0" applyFont="1" applyFill="1" applyBorder="1" applyAlignment="1">
      <alignment horizontal="left" vertical="center"/>
    </xf>
    <xf numFmtId="0" fontId="10" fillId="0" borderId="1" xfId="0" applyFont="1" applyBorder="1" applyAlignment="1">
      <alignment horizontal="center" vertical="center"/>
    </xf>
    <xf numFmtId="164" fontId="10" fillId="0" borderId="1" xfId="1" applyFont="1" applyBorder="1" applyAlignment="1">
      <alignment horizontal="center"/>
    </xf>
    <xf numFmtId="174" fontId="27" fillId="0" borderId="1" xfId="1" applyNumberFormat="1" applyFont="1" applyBorder="1" applyAlignment="1">
      <alignment horizontal="left" vertical="center" wrapText="1"/>
    </xf>
    <xf numFmtId="0" fontId="25" fillId="0" borderId="0" xfId="25" applyFont="1"/>
    <xf numFmtId="0" fontId="38" fillId="2" borderId="0" xfId="4" applyFont="1" applyFill="1" applyAlignment="1">
      <alignment vertical="center"/>
    </xf>
    <xf numFmtId="0" fontId="39" fillId="2" borderId="0" xfId="25" applyFont="1" applyFill="1"/>
    <xf numFmtId="0" fontId="25" fillId="0" borderId="0" xfId="25" applyFont="1" applyFill="1"/>
    <xf numFmtId="0" fontId="39" fillId="0" borderId="0" xfId="25" applyFont="1" applyFill="1"/>
    <xf numFmtId="0" fontId="28" fillId="0" borderId="0" xfId="25" applyFont="1"/>
    <xf numFmtId="0" fontId="25" fillId="0" borderId="1" xfId="25" applyFont="1" applyBorder="1" applyAlignment="1"/>
    <xf numFmtId="169" fontId="25" fillId="0" borderId="1" xfId="25" applyNumberFormat="1" applyFont="1" applyBorder="1"/>
    <xf numFmtId="0" fontId="25" fillId="0" borderId="0" xfId="25" applyFont="1" applyAlignment="1">
      <alignment horizontal="left" wrapText="1"/>
    </xf>
    <xf numFmtId="0" fontId="25" fillId="0" borderId="1" xfId="25" applyFont="1" applyBorder="1" applyAlignment="1">
      <alignment vertical="top"/>
    </xf>
    <xf numFmtId="0" fontId="25" fillId="0" borderId="1" xfId="25" applyFont="1" applyBorder="1" applyAlignment="1">
      <alignment vertical="top" wrapText="1"/>
    </xf>
    <xf numFmtId="0" fontId="25" fillId="0" borderId="0" xfId="25" applyFont="1" applyAlignment="1">
      <alignment wrapText="1"/>
    </xf>
    <xf numFmtId="0" fontId="10" fillId="0" borderId="1" xfId="25" applyFont="1" applyBorder="1" applyAlignment="1">
      <alignment vertical="top" wrapText="1"/>
    </xf>
    <xf numFmtId="0" fontId="25" fillId="0" borderId="1" xfId="25" applyFont="1" applyFill="1" applyBorder="1" applyAlignment="1">
      <alignment vertical="top"/>
    </xf>
    <xf numFmtId="0" fontId="25" fillId="0" borderId="0" xfId="25" applyFont="1" applyBorder="1" applyAlignment="1">
      <alignment vertical="top"/>
    </xf>
    <xf numFmtId="0" fontId="31" fillId="0" borderId="0" xfId="0" applyFont="1" applyAlignment="1">
      <alignment horizontal="left" vertical="center" wrapText="1"/>
    </xf>
    <xf numFmtId="174" fontId="10" fillId="0" borderId="1" xfId="1" applyNumberFormat="1" applyFont="1" applyFill="1" applyBorder="1"/>
    <xf numFmtId="0" fontId="38" fillId="7" borderId="0" xfId="4" applyFont="1" applyFill="1" applyAlignment="1">
      <alignment vertical="center"/>
    </xf>
    <xf numFmtId="0" fontId="17" fillId="7" borderId="0" xfId="4" applyFont="1" applyFill="1" applyAlignment="1">
      <alignment vertical="center"/>
    </xf>
    <xf numFmtId="0" fontId="14" fillId="7" borderId="0" xfId="0" applyFont="1" applyFill="1"/>
    <xf numFmtId="0" fontId="12" fillId="7" borderId="0" xfId="0" applyFont="1" applyFill="1"/>
    <xf numFmtId="0" fontId="10" fillId="7" borderId="0" xfId="0" applyFont="1" applyFill="1"/>
    <xf numFmtId="0" fontId="10" fillId="7" borderId="1" xfId="0" applyFont="1" applyFill="1" applyBorder="1" applyAlignment="1">
      <alignment horizontal="left"/>
    </xf>
    <xf numFmtId="0" fontId="23" fillId="7" borderId="1" xfId="0" applyFont="1" applyFill="1" applyBorder="1" applyAlignment="1" applyProtection="1">
      <alignment horizontal="left"/>
      <protection locked="0"/>
    </xf>
    <xf numFmtId="14" fontId="23" fillId="7" borderId="1" xfId="0" applyNumberFormat="1" applyFont="1" applyFill="1" applyBorder="1" applyAlignment="1" applyProtection="1">
      <alignment horizontal="left"/>
      <protection locked="0"/>
    </xf>
    <xf numFmtId="0" fontId="0" fillId="7" borderId="0" xfId="0" applyFill="1" applyAlignment="1">
      <alignment horizontal="right"/>
    </xf>
    <xf numFmtId="14" fontId="22" fillId="7" borderId="0" xfId="0" applyNumberFormat="1" applyFont="1" applyFill="1" applyAlignment="1" applyProtection="1">
      <alignment horizontal="left"/>
      <protection locked="0"/>
    </xf>
    <xf numFmtId="0" fontId="10" fillId="7" borderId="1" xfId="0" applyFont="1" applyFill="1" applyBorder="1" applyAlignment="1">
      <alignment vertical="top" wrapText="1"/>
    </xf>
    <xf numFmtId="0" fontId="10" fillId="7" borderId="1" xfId="0" applyFont="1" applyFill="1" applyBorder="1" applyAlignment="1">
      <alignment horizontal="left" wrapText="1"/>
    </xf>
    <xf numFmtId="0" fontId="10" fillId="7" borderId="0" xfId="0" applyFont="1" applyFill="1" applyAlignment="1">
      <alignment horizontal="left" wrapText="1"/>
    </xf>
    <xf numFmtId="0" fontId="10" fillId="7" borderId="1" xfId="0" applyFont="1" applyFill="1" applyBorder="1"/>
    <xf numFmtId="0" fontId="10" fillId="7" borderId="0" xfId="0" quotePrefix="1" applyFont="1" applyFill="1" applyAlignment="1">
      <alignment wrapText="1"/>
    </xf>
    <xf numFmtId="174" fontId="10" fillId="7" borderId="1" xfId="1" applyNumberFormat="1" applyFont="1" applyFill="1" applyBorder="1"/>
    <xf numFmtId="0" fontId="10" fillId="7" borderId="0" xfId="0" quotePrefix="1" applyFont="1" applyFill="1"/>
    <xf numFmtId="0" fontId="10" fillId="7" borderId="0" xfId="0" applyFont="1" applyFill="1" applyAlignment="1">
      <alignment wrapText="1"/>
    </xf>
    <xf numFmtId="0" fontId="12" fillId="7" borderId="0" xfId="0" applyFont="1" applyFill="1" applyAlignment="1">
      <alignment wrapText="1"/>
    </xf>
    <xf numFmtId="0" fontId="10" fillId="7" borderId="1" xfId="0" applyFont="1" applyFill="1" applyBorder="1" applyAlignment="1">
      <alignment vertical="top"/>
    </xf>
    <xf numFmtId="0" fontId="10" fillId="7" borderId="1" xfId="0" applyFont="1" applyFill="1" applyBorder="1" applyAlignment="1">
      <alignment wrapText="1"/>
    </xf>
    <xf numFmtId="169" fontId="10" fillId="7" borderId="1" xfId="1" applyNumberFormat="1" applyFont="1" applyFill="1" applyBorder="1"/>
    <xf numFmtId="169" fontId="10" fillId="7" borderId="7" xfId="0" applyNumberFormat="1" applyFont="1" applyFill="1" applyBorder="1"/>
    <xf numFmtId="0" fontId="10" fillId="7" borderId="7" xfId="0" applyFont="1" applyFill="1" applyBorder="1"/>
    <xf numFmtId="0" fontId="10" fillId="7" borderId="0" xfId="0" applyFont="1" applyFill="1" applyBorder="1" applyAlignment="1">
      <alignment horizontal="right"/>
    </xf>
    <xf numFmtId="0" fontId="10" fillId="7" borderId="0" xfId="0" applyFont="1" applyFill="1" applyBorder="1"/>
    <xf numFmtId="0" fontId="12" fillId="7" borderId="0" xfId="0" applyFont="1" applyFill="1" applyAlignment="1">
      <alignment horizontal="left" wrapText="1"/>
    </xf>
    <xf numFmtId="174" fontId="10" fillId="7" borderId="1" xfId="1" applyNumberFormat="1" applyFont="1" applyFill="1" applyBorder="1" applyAlignment="1">
      <alignment wrapText="1"/>
    </xf>
    <xf numFmtId="0" fontId="12" fillId="7" borderId="0" xfId="0" quotePrefix="1" applyFont="1" applyFill="1" applyAlignment="1">
      <alignment wrapText="1"/>
    </xf>
    <xf numFmtId="167" fontId="10" fillId="7" borderId="1" xfId="16" applyNumberFormat="1" applyFont="1" applyFill="1" applyBorder="1" applyAlignment="1">
      <alignment wrapText="1"/>
    </xf>
    <xf numFmtId="10" fontId="10" fillId="7" borderId="0" xfId="0" quotePrefix="1" applyNumberFormat="1" applyFont="1" applyFill="1"/>
    <xf numFmtId="0" fontId="10" fillId="7" borderId="1" xfId="0" quotePrefix="1" applyFont="1" applyFill="1" applyBorder="1" applyAlignment="1">
      <alignment vertical="top" wrapText="1"/>
    </xf>
    <xf numFmtId="172" fontId="10" fillId="7" borderId="1" xfId="1" applyNumberFormat="1" applyFont="1" applyFill="1" applyBorder="1"/>
    <xf numFmtId="0" fontId="10" fillId="7" borderId="1" xfId="0" applyFont="1" applyFill="1" applyBorder="1" applyAlignment="1">
      <alignment horizontal="center" vertical="center"/>
    </xf>
    <xf numFmtId="164" fontId="10" fillId="7" borderId="1" xfId="1" applyFont="1" applyFill="1" applyBorder="1" applyAlignment="1">
      <alignment horizontal="center"/>
    </xf>
    <xf numFmtId="167" fontId="10" fillId="7" borderId="0" xfId="16" applyNumberFormat="1" applyFont="1" applyFill="1"/>
    <xf numFmtId="171" fontId="10" fillId="7" borderId="1" xfId="1" applyNumberFormat="1" applyFont="1" applyFill="1" applyBorder="1"/>
    <xf numFmtId="167" fontId="10" fillId="7" borderId="1" xfId="16" applyNumberFormat="1" applyFont="1" applyFill="1" applyBorder="1"/>
    <xf numFmtId="0" fontId="24" fillId="7" borderId="0" xfId="21" applyFill="1"/>
    <xf numFmtId="0" fontId="0" fillId="0" borderId="0" xfId="0"/>
    <xf numFmtId="0" fontId="31" fillId="0" borderId="0" xfId="0" applyFont="1" applyAlignment="1">
      <alignment horizontal="left" vertical="center" wrapText="1"/>
    </xf>
    <xf numFmtId="0" fontId="37" fillId="0" borderId="0" xfId="23"/>
    <xf numFmtId="0" fontId="71" fillId="0" borderId="0" xfId="23" applyFont="1" applyAlignment="1">
      <alignment horizontal="center"/>
    </xf>
    <xf numFmtId="0" fontId="37" fillId="0" borderId="0" xfId="23" applyAlignment="1">
      <alignment horizontal="center"/>
    </xf>
    <xf numFmtId="170" fontId="31" fillId="0" borderId="0" xfId="0" applyNumberFormat="1" applyFont="1" applyAlignment="1">
      <alignment horizontal="left" vertical="center" wrapText="1"/>
    </xf>
    <xf numFmtId="175" fontId="10" fillId="0" borderId="0" xfId="0" applyNumberFormat="1" applyFont="1"/>
    <xf numFmtId="2" fontId="31" fillId="0" borderId="0" xfId="0" applyNumberFormat="1" applyFont="1" applyAlignment="1">
      <alignment horizontal="left" vertical="center"/>
    </xf>
    <xf numFmtId="0" fontId="31" fillId="0" borderId="0" xfId="0" applyFont="1" applyAlignment="1">
      <alignment horizontal="left" vertical="center" wrapText="1"/>
    </xf>
    <xf numFmtId="10" fontId="10" fillId="0" borderId="1" xfId="0" quotePrefix="1" applyNumberFormat="1" applyFont="1" applyBorder="1" applyAlignment="1">
      <alignment wrapText="1"/>
    </xf>
    <xf numFmtId="0" fontId="10" fillId="0" borderId="1" xfId="25" applyFont="1" applyBorder="1" applyAlignment="1">
      <alignment vertical="top"/>
    </xf>
    <xf numFmtId="0" fontId="10" fillId="0" borderId="1" xfId="25" applyFont="1" applyFill="1" applyBorder="1" applyAlignment="1">
      <alignment vertical="top"/>
    </xf>
    <xf numFmtId="0" fontId="12" fillId="5" borderId="0" xfId="0" applyFont="1" applyFill="1"/>
    <xf numFmtId="0" fontId="32" fillId="5" borderId="23" xfId="0" applyFont="1" applyFill="1" applyBorder="1" applyAlignment="1">
      <alignment vertical="top" wrapText="1"/>
    </xf>
    <xf numFmtId="0" fontId="0" fillId="7" borderId="0" xfId="0" applyFill="1"/>
    <xf numFmtId="0" fontId="39" fillId="7" borderId="0" xfId="278" applyFont="1" applyFill="1"/>
    <xf numFmtId="0" fontId="25" fillId="7" borderId="0" xfId="25" applyFont="1" applyFill="1"/>
    <xf numFmtId="0" fontId="28" fillId="0" borderId="0" xfId="25" applyFont="1" applyBorder="1" applyAlignment="1">
      <alignment vertical="top"/>
    </xf>
    <xf numFmtId="169" fontId="0" fillId="0" borderId="0" xfId="0" applyNumberFormat="1" applyFont="1"/>
    <xf numFmtId="0" fontId="15" fillId="3" borderId="0" xfId="6" applyFont="1" applyFill="1"/>
    <xf numFmtId="0" fontId="15" fillId="3" borderId="0" xfId="5" applyFont="1" applyFill="1"/>
    <xf numFmtId="0" fontId="12" fillId="3" borderId="0" xfId="7" applyFont="1" applyFill="1"/>
    <xf numFmtId="0" fontId="14" fillId="0" borderId="0" xfId="0" applyFont="1" applyFill="1"/>
    <xf numFmtId="0" fontId="31" fillId="0" borderId="0" xfId="0" applyFont="1" applyFill="1" applyAlignment="1">
      <alignment horizontal="left" vertical="center" wrapText="1"/>
    </xf>
    <xf numFmtId="164" fontId="10" fillId="0" borderId="0" xfId="0" applyNumberFormat="1" applyFont="1" applyFill="1" applyAlignment="1">
      <alignment horizontal="center" vertical="top"/>
    </xf>
    <xf numFmtId="175" fontId="10" fillId="0" borderId="0" xfId="0" applyNumberFormat="1" applyFont="1" applyFill="1" applyAlignment="1">
      <alignment horizontal="center" vertical="top"/>
    </xf>
    <xf numFmtId="0" fontId="0" fillId="0" borderId="0" xfId="0" applyFill="1"/>
    <xf numFmtId="0" fontId="72" fillId="7" borderId="0" xfId="4" applyFont="1" applyFill="1" applyAlignment="1">
      <alignment vertical="center"/>
    </xf>
    <xf numFmtId="0" fontId="25" fillId="0" borderId="1" xfId="25" applyFont="1" applyBorder="1"/>
    <xf numFmtId="0" fontId="25" fillId="33" borderId="1" xfId="25" applyFont="1" applyFill="1" applyBorder="1" applyAlignment="1">
      <alignment wrapText="1"/>
    </xf>
    <xf numFmtId="9" fontId="25" fillId="0" borderId="1" xfId="16" applyFont="1" applyBorder="1"/>
    <xf numFmtId="171" fontId="25" fillId="0" borderId="1" xfId="1" applyNumberFormat="1" applyFont="1" applyBorder="1"/>
    <xf numFmtId="171" fontId="25" fillId="0" borderId="0" xfId="1" applyNumberFormat="1" applyFont="1"/>
    <xf numFmtId="0" fontId="25" fillId="33" borderId="1" xfId="25" applyFont="1" applyFill="1" applyBorder="1"/>
    <xf numFmtId="0" fontId="10" fillId="0" borderId="1" xfId="0" applyFont="1" applyFill="1" applyBorder="1" applyAlignment="1">
      <alignment horizontal="center" vertical="center" wrapText="1"/>
    </xf>
    <xf numFmtId="9" fontId="28" fillId="0" borderId="0" xfId="25" applyNumberFormat="1" applyFont="1"/>
    <xf numFmtId="9" fontId="28" fillId="0" borderId="0" xfId="16" applyFont="1"/>
    <xf numFmtId="174" fontId="27" fillId="0" borderId="1" xfId="1" applyNumberFormat="1" applyFont="1" applyBorder="1" applyAlignment="1">
      <alignment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7" borderId="2" xfId="0" applyFont="1" applyFill="1" applyBorder="1" applyAlignment="1">
      <alignment horizontal="left" vertical="top" wrapText="1"/>
    </xf>
    <xf numFmtId="0" fontId="10" fillId="7" borderId="4" xfId="0" applyFont="1" applyFill="1" applyBorder="1" applyAlignment="1">
      <alignment horizontal="left" vertical="top" wrapText="1"/>
    </xf>
    <xf numFmtId="0" fontId="32" fillId="5"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7" borderId="1" xfId="0" applyFont="1" applyFill="1" applyBorder="1" applyAlignment="1">
      <alignment horizontal="left" vertical="top" wrapText="1"/>
    </xf>
    <xf numFmtId="0" fontId="0" fillId="0" borderId="1" xfId="0" applyBorder="1" applyAlignment="1">
      <alignment horizontal="center"/>
    </xf>
  </cellXfs>
  <cellStyles count="279">
    <cellStyle name="20% - Accent1 2" xfId="71"/>
    <cellStyle name="20% - Accent2 2" xfId="72"/>
    <cellStyle name="20% - Accent3 2" xfId="73"/>
    <cellStyle name="20% - Accent4 2" xfId="74"/>
    <cellStyle name="20% - Accent5 2" xfId="75"/>
    <cellStyle name="20% - Accent6 2" xfId="76"/>
    <cellStyle name="40% - Accent1 2" xfId="77"/>
    <cellStyle name="40% - Accent2 2" xfId="78"/>
    <cellStyle name="40% - Accent3 2" xfId="79"/>
    <cellStyle name="40% - Accent4 2" xfId="80"/>
    <cellStyle name="40% - Accent5 2" xfId="81"/>
    <cellStyle name="40% - Accent6 2" xfId="82"/>
    <cellStyle name="60% - Accent1 2" xfId="83"/>
    <cellStyle name="60% - Accent2 2" xfId="84"/>
    <cellStyle name="60% - Accent3 2" xfId="85"/>
    <cellStyle name="60% - Accent4 2" xfId="86"/>
    <cellStyle name="60% - Accent5 2" xfId="87"/>
    <cellStyle name="60% - Accent6 2" xfId="88"/>
    <cellStyle name="Accent1 2" xfId="89"/>
    <cellStyle name="Accent2 2" xfId="90"/>
    <cellStyle name="Accent3 2" xfId="91"/>
    <cellStyle name="Accent4 2" xfId="92"/>
    <cellStyle name="Accent5 2" xfId="93"/>
    <cellStyle name="Accent6 2" xfId="94"/>
    <cellStyle name="Bad 2" xfId="95"/>
    <cellStyle name="Calculation 2" xfId="12"/>
    <cellStyle name="Calculation 2 2" xfId="34"/>
    <cellStyle name="Calculation 2 3" xfId="96"/>
    <cellStyle name="Check Cell 2" xfId="33"/>
    <cellStyle name="Check Cell 2 2" xfId="97"/>
    <cellStyle name="Comma" xfId="1" builtinId="3"/>
    <cellStyle name="Comma 2" xfId="8"/>
    <cellStyle name="Comma 2 10" xfId="271"/>
    <cellStyle name="Comma 2 2" xfId="15"/>
    <cellStyle name="Comma 2 2 2" xfId="151"/>
    <cellStyle name="Comma 2 2 2 2" xfId="189"/>
    <cellStyle name="Comma 2 2 2 2 2" xfId="258"/>
    <cellStyle name="Comma 2 2 3" xfId="166"/>
    <cellStyle name="Comma 2 2 3 2" xfId="197"/>
    <cellStyle name="Comma 2 2 3 2 2" xfId="266"/>
    <cellStyle name="Comma 2 2 4" xfId="187"/>
    <cellStyle name="Comma 2 2 4 2" xfId="256"/>
    <cellStyle name="Comma 2 2 5" xfId="218"/>
    <cellStyle name="Comma 2 2 6" xfId="143"/>
    <cellStyle name="Comma 2 2 7" xfId="272"/>
    <cellStyle name="Comma 2 3" xfId="149"/>
    <cellStyle name="Comma 2 3 2" xfId="188"/>
    <cellStyle name="Comma 2 3 2 2" xfId="257"/>
    <cellStyle name="Comma 2 4" xfId="138"/>
    <cellStyle name="Comma 2 4 2" xfId="186"/>
    <cellStyle name="Comma 2 4 2 2" xfId="255"/>
    <cellStyle name="Comma 2 5" xfId="98"/>
    <cellStyle name="Comma 2 5 2" xfId="185"/>
    <cellStyle name="Comma 2 5 2 2" xfId="254"/>
    <cellStyle name="Comma 2 6" xfId="179"/>
    <cellStyle name="Comma 2 6 2" xfId="248"/>
    <cellStyle name="Comma 2 7" xfId="205"/>
    <cellStyle name="Comma 2 7 2" xfId="269"/>
    <cellStyle name="Comma 2 8" xfId="215"/>
    <cellStyle name="Comma 2 9" xfId="45"/>
    <cellStyle name="Comma 3" xfId="28"/>
    <cellStyle name="Comma 3 2" xfId="183"/>
    <cellStyle name="Comma 3 2 2" xfId="252"/>
    <cellStyle name="Comma 3 3" xfId="207"/>
    <cellStyle name="Comma 3 4" xfId="217"/>
    <cellStyle name="Comma 3 5" xfId="49"/>
    <cellStyle name="Comma 4" xfId="176"/>
    <cellStyle name="Comma 4 2" xfId="162"/>
    <cellStyle name="Comma 4 2 2" xfId="193"/>
    <cellStyle name="Comma 4 2 2 2" xfId="262"/>
    <cellStyle name="Comma 4 2 3" xfId="232"/>
    <cellStyle name="Comma 4 3" xfId="245"/>
    <cellStyle name="Comma 5" xfId="200"/>
    <cellStyle name="Comma 6" xfId="211"/>
    <cellStyle name="Comma 7" xfId="42"/>
    <cellStyle name="Comma 8" xfId="270"/>
    <cellStyle name="Explanatory Text 2" xfId="99"/>
    <cellStyle name="Good 2" xfId="100"/>
    <cellStyle name="Heading 1 2" xfId="10"/>
    <cellStyle name="Heading 1 2 2" xfId="30"/>
    <cellStyle name="Heading 1 2 3" xfId="101"/>
    <cellStyle name="Heading 2 2" xfId="31"/>
    <cellStyle name="Heading 2 2 2" xfId="102"/>
    <cellStyle name="Heading 3 2" xfId="103"/>
    <cellStyle name="Heading 4 2" xfId="13"/>
    <cellStyle name="Heading 4 2 2" xfId="104"/>
    <cellStyle name="Hyperlink" xfId="21" builtinId="8"/>
    <cellStyle name="Hyperlink 2" xfId="27"/>
    <cellStyle name="Hyperlink 2 2" xfId="105"/>
    <cellStyle name="Hyperlink 3" xfId="53"/>
    <cellStyle name="Input 2" xfId="32"/>
    <cellStyle name="Input 2 2" xfId="106"/>
    <cellStyle name="Input 3" xfId="209"/>
    <cellStyle name="Linked Cell 2" xfId="107"/>
    <cellStyle name="Neutral 2" xfId="108"/>
    <cellStyle name="Normal" xfId="0" builtinId="0"/>
    <cellStyle name="Normal 10" xfId="23"/>
    <cellStyle name="Normal 10 2" xfId="154"/>
    <cellStyle name="Normal 11" xfId="25"/>
    <cellStyle name="Normal 11 2" xfId="157"/>
    <cellStyle name="Normal 11 3" xfId="278"/>
    <cellStyle name="Normal 12" xfId="26"/>
    <cellStyle name="Normal 12 2" xfId="204"/>
    <cellStyle name="Normal 12 2 2" xfId="268"/>
    <cellStyle name="Normal 12 3" xfId="68"/>
    <cellStyle name="Normal 13" xfId="52"/>
    <cellStyle name="Normal 14" xfId="165"/>
    <cellStyle name="Normal 14 2" xfId="167"/>
    <cellStyle name="Normal 14 2 2" xfId="173"/>
    <cellStyle name="Normal 14 2 2 2" xfId="242"/>
    <cellStyle name="Normal 14 2 3" xfId="236"/>
    <cellStyle name="Normal 14 3" xfId="196"/>
    <cellStyle name="Normal 14 3 2" xfId="265"/>
    <cellStyle name="Normal 14 4" xfId="235"/>
    <cellStyle name="Normal 15" xfId="169"/>
    <cellStyle name="Normal 15 2" xfId="198"/>
    <cellStyle name="Normal 15 2 2" xfId="267"/>
    <cellStyle name="Normal 15 3" xfId="238"/>
    <cellStyle name="Normal 16" xfId="199"/>
    <cellStyle name="Normal 17" xfId="210"/>
    <cellStyle name="Normal 2" xfId="5"/>
    <cellStyle name="Normal 2 2" xfId="38"/>
    <cellStyle name="Normal 2 2 2" xfId="4"/>
    <cellStyle name="Normal 2 2 2 2" xfId="147"/>
    <cellStyle name="Normal 2 2 2 3" xfId="67"/>
    <cellStyle name="Normal 2 2 3" xfId="142"/>
    <cellStyle name="Normal 2 2 3 2" xfId="158"/>
    <cellStyle name="Normal 2 2 4" xfId="137"/>
    <cellStyle name="Normal 2 2 5" xfId="130"/>
    <cellStyle name="Normal 2 2 6" xfId="123"/>
    <cellStyle name="Normal 2 2 7" xfId="61"/>
    <cellStyle name="Normal 2 3" xfId="36"/>
    <cellStyle name="Normal 2 3 2" xfId="144"/>
    <cellStyle name="Normal 2 3 3" xfId="171"/>
    <cellStyle name="Normal 2 3 3 2" xfId="240"/>
    <cellStyle name="Normal 2 3 4" xfId="206"/>
    <cellStyle name="Normal 2 3 5" xfId="139"/>
    <cellStyle name="Normal 2 4" xfId="141"/>
    <cellStyle name="Normal 2 4 2" xfId="208"/>
    <cellStyle name="Normal 2 5" xfId="60"/>
    <cellStyle name="Normal 2 5 2" xfId="156"/>
    <cellStyle name="Normal 2 5 3" xfId="136"/>
    <cellStyle name="Normal 2 6" xfId="50"/>
    <cellStyle name="Normal 2 6 2" xfId="129"/>
    <cellStyle name="Normal 20" xfId="18"/>
    <cellStyle name="Normal 20 2" xfId="178"/>
    <cellStyle name="Normal 20 2 2" xfId="247"/>
    <cellStyle name="Normal 20 3" xfId="201"/>
    <cellStyle name="Normal 20 4" xfId="213"/>
    <cellStyle name="Normal 20 5" xfId="224"/>
    <cellStyle name="Normal 20 6" xfId="44"/>
    <cellStyle name="Normal 20 7" xfId="274"/>
    <cellStyle name="Normal 3" xfId="7"/>
    <cellStyle name="Normal 3 10" xfId="214"/>
    <cellStyle name="Normal 3 11" xfId="221"/>
    <cellStyle name="Normal 3 12" xfId="39"/>
    <cellStyle name="Normal 3 2" xfId="3"/>
    <cellStyle name="Normal 3 2 2" xfId="121"/>
    <cellStyle name="Normal 3 2 3" xfId="114"/>
    <cellStyle name="Normal 3 2 4" xfId="59"/>
    <cellStyle name="Normal 3 2 5" xfId="160"/>
    <cellStyle name="Normal 3 2 5 2" xfId="191"/>
    <cellStyle name="Normal 3 2 5 2 2" xfId="260"/>
    <cellStyle name="Normal 3 2 5 3" xfId="230"/>
    <cellStyle name="Normal 3 2 6" xfId="170"/>
    <cellStyle name="Normal 3 2 6 2" xfId="239"/>
    <cellStyle name="Normal 3 2 7" xfId="181"/>
    <cellStyle name="Normal 3 2 7 2" xfId="250"/>
    <cellStyle name="Normal 3 2 8" xfId="226"/>
    <cellStyle name="Normal 3 2 9" xfId="47"/>
    <cellStyle name="Normal 3 3" xfId="37"/>
    <cellStyle name="Normal 3 3 2" xfId="150"/>
    <cellStyle name="Normal 3 3 3" xfId="140"/>
    <cellStyle name="Normal 3 3 4" xfId="117"/>
    <cellStyle name="Normal 3 4" xfId="131"/>
    <cellStyle name="Normal 3 5" xfId="124"/>
    <cellStyle name="Normal 3 6" xfId="69"/>
    <cellStyle name="Normal 3 7" xfId="62"/>
    <cellStyle name="Normal 3 8" xfId="54"/>
    <cellStyle name="Normal 3 9" xfId="174"/>
    <cellStyle name="Normal 3 9 2" xfId="243"/>
    <cellStyle name="Normal 4" xfId="6"/>
    <cellStyle name="Normal 4 10" xfId="222"/>
    <cellStyle name="Normal 4 11" xfId="41"/>
    <cellStyle name="Normal 4 2" xfId="48"/>
    <cellStyle name="Normal 4 2 2" xfId="146"/>
    <cellStyle name="Normal 4 2 3" xfId="182"/>
    <cellStyle name="Normal 4 2 3 2" xfId="251"/>
    <cellStyle name="Normal 4 2 4" xfId="227"/>
    <cellStyle name="Normal 4 3" xfId="132"/>
    <cellStyle name="Normal 4 4" xfId="125"/>
    <cellStyle name="Normal 4 5" xfId="115"/>
    <cellStyle name="Normal 4 6" xfId="63"/>
    <cellStyle name="Normal 4 7" xfId="55"/>
    <cellStyle name="Normal 4 8" xfId="175"/>
    <cellStyle name="Normal 4 8 2" xfId="244"/>
    <cellStyle name="Normal 4 9" xfId="219"/>
    <cellStyle name="Normal 5" xfId="2"/>
    <cellStyle name="Normal 5 10" xfId="43"/>
    <cellStyle name="Normal 5 2" xfId="46"/>
    <cellStyle name="Normal 5 2 2" xfId="118"/>
    <cellStyle name="Normal 5 2 2 2" xfId="161"/>
    <cellStyle name="Normal 5 2 2 2 2" xfId="22"/>
    <cellStyle name="Normal 5 2 2 2 2 2" xfId="241"/>
    <cellStyle name="Normal 5 2 2 2 2 3" xfId="172"/>
    <cellStyle name="Normal 5 2 2 2 2 4" xfId="277"/>
    <cellStyle name="Normal 5 2 2 2 3" xfId="192"/>
    <cellStyle name="Normal 5 2 2 2 3 2" xfId="261"/>
    <cellStyle name="Normal 5 2 2 2 4" xfId="231"/>
    <cellStyle name="Normal 5 2 3" xfId="180"/>
    <cellStyle name="Normal 5 2 3 2" xfId="249"/>
    <cellStyle name="Normal 5 2 4" xfId="225"/>
    <cellStyle name="Normal 5 3" xfId="126"/>
    <cellStyle name="Normal 5 4" xfId="70"/>
    <cellStyle name="Normal 5 5" xfId="64"/>
    <cellStyle name="Normal 5 6" xfId="56"/>
    <cellStyle name="Normal 5 7" xfId="177"/>
    <cellStyle name="Normal 5 7 2" xfId="246"/>
    <cellStyle name="Normal 5 8" xfId="220"/>
    <cellStyle name="Normal 5 9" xfId="223"/>
    <cellStyle name="Normal 6" xfId="9"/>
    <cellStyle name="Normal 6 2" xfId="133"/>
    <cellStyle name="Normal 6 3" xfId="127"/>
    <cellStyle name="Normal 6 4" xfId="119"/>
    <cellStyle name="Normal 6 5" xfId="65"/>
    <cellStyle name="Normal 6 6" xfId="159"/>
    <cellStyle name="Normal 6 6 2" xfId="168"/>
    <cellStyle name="Normal 6 6 2 2" xfId="237"/>
    <cellStyle name="Normal 6 6 3" xfId="190"/>
    <cellStyle name="Normal 6 6 3 2" xfId="259"/>
    <cellStyle name="Normal 6 6 4" xfId="229"/>
    <cellStyle name="Normal 6 7" xfId="57"/>
    <cellStyle name="Normal 7" xfId="17"/>
    <cellStyle name="Normal 7 2" xfId="148"/>
    <cellStyle name="Normal 7 3" xfId="152"/>
    <cellStyle name="Normal 7 4" xfId="135"/>
    <cellStyle name="Normal 7 5" xfId="202"/>
    <cellStyle name="Normal 7 6" xfId="116"/>
    <cellStyle name="Normal 7 7" xfId="203"/>
    <cellStyle name="Normal 7 8" xfId="273"/>
    <cellStyle name="Normal 8" xfId="19"/>
    <cellStyle name="Normal 8 2" xfId="122"/>
    <cellStyle name="Normal 8 3" xfId="275"/>
    <cellStyle name="Normal 87" xfId="216"/>
    <cellStyle name="Normal 9" xfId="20"/>
    <cellStyle name="Normal 9 2" xfId="153"/>
    <cellStyle name="Normal 9 3" xfId="40"/>
    <cellStyle name="Normal 9 4" xfId="276"/>
    <cellStyle name="Note 2" xfId="11"/>
    <cellStyle name="Note 2 2" xfId="145"/>
    <cellStyle name="Note 2 3" xfId="109"/>
    <cellStyle name="Output 2" xfId="35"/>
    <cellStyle name="Output 2 2" xfId="110"/>
    <cellStyle name="Percent" xfId="16" builtinId="5"/>
    <cellStyle name="Percent 2" xfId="14"/>
    <cellStyle name="Percent 2 10" xfId="228"/>
    <cellStyle name="Percent 2 11" xfId="51"/>
    <cellStyle name="Percent 2 2" xfId="134"/>
    <cellStyle name="Percent 2 3" xfId="128"/>
    <cellStyle name="Percent 2 4" xfId="120"/>
    <cellStyle name="Percent 2 5" xfId="66"/>
    <cellStyle name="Percent 2 6" xfId="58"/>
    <cellStyle name="Percent 2 7" xfId="163"/>
    <cellStyle name="Percent 2 7 2" xfId="194"/>
    <cellStyle name="Percent 2 7 2 2" xfId="263"/>
    <cellStyle name="Percent 2 7 3" xfId="233"/>
    <cellStyle name="Percent 2 8" xfId="164"/>
    <cellStyle name="Percent 2 8 2" xfId="195"/>
    <cellStyle name="Percent 2 8 2 2" xfId="264"/>
    <cellStyle name="Percent 2 8 3" xfId="234"/>
    <cellStyle name="Percent 2 9" xfId="184"/>
    <cellStyle name="Percent 2 9 2" xfId="253"/>
    <cellStyle name="Percent 3" xfId="24"/>
    <cellStyle name="Percent 3 2" xfId="155"/>
    <cellStyle name="Percent 4" xfId="29"/>
    <cellStyle name="Percent 5" xfId="212"/>
    <cellStyle name="Title 2" xfId="111"/>
    <cellStyle name="Total 2" xfId="112"/>
    <cellStyle name="Warning Text 2" xfId="113"/>
  </cellStyles>
  <dxfs count="52">
    <dxf>
      <font>
        <color rgb="FF9C0006"/>
      </font>
      <fill>
        <patternFill>
          <bgColor rgb="FFFFC7CE"/>
        </patternFill>
      </fill>
    </dxf>
    <dxf>
      <font>
        <color rgb="FF006100"/>
      </font>
      <fill>
        <patternFill>
          <bgColor rgb="FFC6EFCE"/>
        </patternFill>
      </fill>
    </dxf>
    <dxf>
      <fill>
        <patternFill>
          <bgColor theme="4"/>
        </patternFill>
      </fill>
    </dxf>
    <dxf>
      <fill>
        <patternFill>
          <bgColor theme="7"/>
        </patternFill>
      </fill>
    </dxf>
    <dxf>
      <fill>
        <patternFill>
          <bgColor theme="6"/>
        </patternFill>
      </fill>
    </dxf>
    <dxf>
      <fill>
        <patternFill>
          <bgColor theme="9"/>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'WR_Botex allowance'!$H$42</c:f>
              <c:strCache>
                <c:ptCount val="1"/>
                <c:pt idx="0">
                  <c:v>Water: infrastructure</c:v>
                </c:pt>
              </c:strCache>
            </c:strRef>
          </c:tx>
          <c:spPr>
            <a:ln w="28575" cap="rnd">
              <a:solidFill>
                <a:schemeClr val="accent1"/>
              </a:solidFill>
              <a:prstDash val="lgDash"/>
              <a:round/>
            </a:ln>
            <a:effectLst/>
          </c:spPr>
          <c:marker>
            <c:symbol val="none"/>
          </c:marker>
          <c:cat>
            <c:multiLvlStrRef>
              <c:f>'WR_Botex allowance'!$I$40:$AO$41</c:f>
              <c:multiLvlStrCache>
                <c:ptCount val="33"/>
                <c:lvl>
                  <c:pt idx="0">
                    <c:v>1992-93</c:v>
                  </c:pt>
                  <c:pt idx="1">
                    <c:v>1993-94</c:v>
                  </c:pt>
                  <c:pt idx="2">
                    <c:v>1994-95</c:v>
                  </c:pt>
                  <c:pt idx="3">
                    <c:v>1995-96</c:v>
                  </c:pt>
                  <c:pt idx="4">
                    <c:v>1996-97</c:v>
                  </c:pt>
                  <c:pt idx="5">
                    <c:v>1997-98</c:v>
                  </c:pt>
                  <c:pt idx="6">
                    <c:v>1998-99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pt idx="18">
                    <c:v>2010-11</c:v>
                  </c:pt>
                  <c:pt idx="19">
                    <c:v>2011-12</c:v>
                  </c:pt>
                  <c:pt idx="20">
                    <c:v>2012-13</c:v>
                  </c:pt>
                  <c:pt idx="21">
                    <c:v>2013-14</c:v>
                  </c:pt>
                  <c:pt idx="22">
                    <c:v>2014-15</c:v>
                  </c:pt>
                  <c:pt idx="23">
                    <c:v>2015-16</c:v>
                  </c:pt>
                  <c:pt idx="24">
                    <c:v>2016-17</c:v>
                  </c:pt>
                  <c:pt idx="25">
                    <c:v>2017-18</c:v>
                  </c:pt>
                  <c:pt idx="26">
                    <c:v>2018-19</c:v>
                  </c:pt>
                  <c:pt idx="27">
                    <c:v>2019-20</c:v>
                  </c:pt>
                  <c:pt idx="28">
                    <c:v>2020-21</c:v>
                  </c:pt>
                  <c:pt idx="29">
                    <c:v>2021-22</c:v>
                  </c:pt>
                  <c:pt idx="30">
                    <c:v>2022-23</c:v>
                  </c:pt>
                  <c:pt idx="31">
                    <c:v>2023-24</c:v>
                  </c:pt>
                  <c:pt idx="32">
                    <c:v>2024-25</c:v>
                  </c:pt>
                </c:lvl>
                <c:lvl>
                  <c:pt idx="0">
                    <c:v>AMP1</c:v>
                  </c:pt>
                  <c:pt idx="3">
                    <c:v>AMP2</c:v>
                  </c:pt>
                  <c:pt idx="8">
                    <c:v>AMP3</c:v>
                  </c:pt>
                  <c:pt idx="13">
                    <c:v>AMP4</c:v>
                  </c:pt>
                  <c:pt idx="18">
                    <c:v>AMP5</c:v>
                  </c:pt>
                  <c:pt idx="23">
                    <c:v>AMP6</c:v>
                  </c:pt>
                  <c:pt idx="28">
                    <c:v>AMP7</c:v>
                  </c:pt>
                </c:lvl>
              </c:multiLvlStrCache>
            </c:multiLvlStrRef>
          </c:cat>
          <c:val>
            <c:numRef>
              <c:f>'WR_Botex allowance'!$I$42:$AO$42</c:f>
              <c:numCache>
                <c:formatCode>General</c:formatCode>
                <c:ptCount val="33"/>
                <c:pt idx="0">
                  <c:v>338.74998690364822</c:v>
                </c:pt>
                <c:pt idx="1">
                  <c:v>287.16378083801072</c:v>
                </c:pt>
                <c:pt idx="2">
                  <c:v>236.30399210828759</c:v>
                </c:pt>
                <c:pt idx="3">
                  <c:v>295.56110307785917</c:v>
                </c:pt>
                <c:pt idx="4">
                  <c:v>451.76289030149906</c:v>
                </c:pt>
                <c:pt idx="5">
                  <c:v>402.21965467393113</c:v>
                </c:pt>
                <c:pt idx="6">
                  <c:v>436.35908148994076</c:v>
                </c:pt>
                <c:pt idx="7">
                  <c:v>414.2150475562936</c:v>
                </c:pt>
                <c:pt idx="8">
                  <c:v>411.58790392644573</c:v>
                </c:pt>
                <c:pt idx="9">
                  <c:v>506.33277592319689</c:v>
                </c:pt>
                <c:pt idx="10">
                  <c:v>518.08240143960495</c:v>
                </c:pt>
                <c:pt idx="11">
                  <c:v>443.28113258785322</c:v>
                </c:pt>
                <c:pt idx="12">
                  <c:v>444.4615125045334</c:v>
                </c:pt>
                <c:pt idx="13">
                  <c:v>476.86933188140716</c:v>
                </c:pt>
                <c:pt idx="14">
                  <c:v>651.71453835829084</c:v>
                </c:pt>
                <c:pt idx="15">
                  <c:v>726.91034863306481</c:v>
                </c:pt>
                <c:pt idx="16">
                  <c:v>643.49368152604802</c:v>
                </c:pt>
                <c:pt idx="17">
                  <c:v>569.73228417734629</c:v>
                </c:pt>
                <c:pt idx="18">
                  <c:v>658.7549434634816</c:v>
                </c:pt>
                <c:pt idx="19">
                  <c:v>806.87829150177993</c:v>
                </c:pt>
                <c:pt idx="20">
                  <c:v>762.84348431532271</c:v>
                </c:pt>
                <c:pt idx="21">
                  <c:v>693.51752417173759</c:v>
                </c:pt>
                <c:pt idx="22">
                  <c:v>604.68762062338101</c:v>
                </c:pt>
                <c:pt idx="23">
                  <c:v>652.36036518718754</c:v>
                </c:pt>
                <c:pt idx="24">
                  <c:v>760.18410175757197</c:v>
                </c:pt>
                <c:pt idx="25">
                  <c:v>790.53871979577355</c:v>
                </c:pt>
                <c:pt idx="26">
                  <c:v>820.14078878240718</c:v>
                </c:pt>
                <c:pt idx="27">
                  <c:v>864.23517519825589</c:v>
                </c:pt>
                <c:pt idx="28">
                  <c:v>757.1232106906956</c:v>
                </c:pt>
                <c:pt idx="29">
                  <c:v>800.09962466857257</c:v>
                </c:pt>
                <c:pt idx="30">
                  <c:v>768.75853424305751</c:v>
                </c:pt>
                <c:pt idx="31">
                  <c:v>729.04603910510195</c:v>
                </c:pt>
                <c:pt idx="32">
                  <c:v>701.14781332481243</c:v>
                </c:pt>
              </c:numCache>
            </c:numRef>
          </c:val>
          <c:smooth val="0"/>
        </c:ser>
        <c:ser>
          <c:idx val="1"/>
          <c:order val="1"/>
          <c:tx>
            <c:strRef>
              <c:f>'WR_Botex allowance'!$H$43</c:f>
              <c:strCache>
                <c:ptCount val="1"/>
                <c:pt idx="0">
                  <c:v>Water: non-infrastructure</c:v>
                </c:pt>
              </c:strCache>
            </c:strRef>
          </c:tx>
          <c:spPr>
            <a:ln w="28575" cap="rnd">
              <a:solidFill>
                <a:schemeClr val="accent2"/>
              </a:solidFill>
              <a:prstDash val="sysDash"/>
              <a:round/>
            </a:ln>
            <a:effectLst/>
          </c:spPr>
          <c:marker>
            <c:symbol val="none"/>
          </c:marker>
          <c:cat>
            <c:multiLvlStrRef>
              <c:f>'WR_Botex allowance'!$I$40:$AO$41</c:f>
              <c:multiLvlStrCache>
                <c:ptCount val="33"/>
                <c:lvl>
                  <c:pt idx="0">
                    <c:v>1992-93</c:v>
                  </c:pt>
                  <c:pt idx="1">
                    <c:v>1993-94</c:v>
                  </c:pt>
                  <c:pt idx="2">
                    <c:v>1994-95</c:v>
                  </c:pt>
                  <c:pt idx="3">
                    <c:v>1995-96</c:v>
                  </c:pt>
                  <c:pt idx="4">
                    <c:v>1996-97</c:v>
                  </c:pt>
                  <c:pt idx="5">
                    <c:v>1997-98</c:v>
                  </c:pt>
                  <c:pt idx="6">
                    <c:v>1998-99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pt idx="18">
                    <c:v>2010-11</c:v>
                  </c:pt>
                  <c:pt idx="19">
                    <c:v>2011-12</c:v>
                  </c:pt>
                  <c:pt idx="20">
                    <c:v>2012-13</c:v>
                  </c:pt>
                  <c:pt idx="21">
                    <c:v>2013-14</c:v>
                  </c:pt>
                  <c:pt idx="22">
                    <c:v>2014-15</c:v>
                  </c:pt>
                  <c:pt idx="23">
                    <c:v>2015-16</c:v>
                  </c:pt>
                  <c:pt idx="24">
                    <c:v>2016-17</c:v>
                  </c:pt>
                  <c:pt idx="25">
                    <c:v>2017-18</c:v>
                  </c:pt>
                  <c:pt idx="26">
                    <c:v>2018-19</c:v>
                  </c:pt>
                  <c:pt idx="27">
                    <c:v>2019-20</c:v>
                  </c:pt>
                  <c:pt idx="28">
                    <c:v>2020-21</c:v>
                  </c:pt>
                  <c:pt idx="29">
                    <c:v>2021-22</c:v>
                  </c:pt>
                  <c:pt idx="30">
                    <c:v>2022-23</c:v>
                  </c:pt>
                  <c:pt idx="31">
                    <c:v>2023-24</c:v>
                  </c:pt>
                  <c:pt idx="32">
                    <c:v>2024-25</c:v>
                  </c:pt>
                </c:lvl>
                <c:lvl>
                  <c:pt idx="0">
                    <c:v>AMP1</c:v>
                  </c:pt>
                  <c:pt idx="3">
                    <c:v>AMP2</c:v>
                  </c:pt>
                  <c:pt idx="8">
                    <c:v>AMP3</c:v>
                  </c:pt>
                  <c:pt idx="13">
                    <c:v>AMP4</c:v>
                  </c:pt>
                  <c:pt idx="18">
                    <c:v>AMP5</c:v>
                  </c:pt>
                  <c:pt idx="23">
                    <c:v>AMP6</c:v>
                  </c:pt>
                  <c:pt idx="28">
                    <c:v>AMP7</c:v>
                  </c:pt>
                </c:lvl>
              </c:multiLvlStrCache>
            </c:multiLvlStrRef>
          </c:cat>
          <c:val>
            <c:numRef>
              <c:f>'WR_Botex allowance'!$I$43:$AO$43</c:f>
              <c:numCache>
                <c:formatCode>General</c:formatCode>
                <c:ptCount val="33"/>
                <c:pt idx="0">
                  <c:v>736.03400347454215</c:v>
                </c:pt>
                <c:pt idx="1">
                  <c:v>641.29693865030652</c:v>
                </c:pt>
                <c:pt idx="2">
                  <c:v>580.04779517303018</c:v>
                </c:pt>
                <c:pt idx="3">
                  <c:v>538.24056419073622</c:v>
                </c:pt>
                <c:pt idx="4">
                  <c:v>634.3918483933752</c:v>
                </c:pt>
                <c:pt idx="5">
                  <c:v>817.73353395499214</c:v>
                </c:pt>
                <c:pt idx="6">
                  <c:v>666.80429440818705</c:v>
                </c:pt>
                <c:pt idx="7">
                  <c:v>770.34480285511393</c:v>
                </c:pt>
                <c:pt idx="8">
                  <c:v>548.5268957967636</c:v>
                </c:pt>
                <c:pt idx="9">
                  <c:v>572.22737156567234</c:v>
                </c:pt>
                <c:pt idx="10">
                  <c:v>659.65550357476695</c:v>
                </c:pt>
                <c:pt idx="11">
                  <c:v>598.56652208963942</c:v>
                </c:pt>
                <c:pt idx="12">
                  <c:v>583.46720589248002</c:v>
                </c:pt>
                <c:pt idx="13">
                  <c:v>603.83101677544619</c:v>
                </c:pt>
                <c:pt idx="14">
                  <c:v>807.27117378942</c:v>
                </c:pt>
                <c:pt idx="15">
                  <c:v>811.05043068217503</c:v>
                </c:pt>
                <c:pt idx="16">
                  <c:v>744.53522281377707</c:v>
                </c:pt>
                <c:pt idx="17">
                  <c:v>670.45334314417619</c:v>
                </c:pt>
                <c:pt idx="18">
                  <c:v>752.6060724265642</c:v>
                </c:pt>
                <c:pt idx="19">
                  <c:v>881.1552079641599</c:v>
                </c:pt>
                <c:pt idx="20">
                  <c:v>913.56799843428939</c:v>
                </c:pt>
                <c:pt idx="21">
                  <c:v>914.64499712643669</c:v>
                </c:pt>
                <c:pt idx="22">
                  <c:v>967.71693440294166</c:v>
                </c:pt>
                <c:pt idx="23">
                  <c:v>727.42586724513865</c:v>
                </c:pt>
                <c:pt idx="24">
                  <c:v>950.47584514696382</c:v>
                </c:pt>
                <c:pt idx="25">
                  <c:v>1045.0176004523114</c:v>
                </c:pt>
                <c:pt idx="26">
                  <c:v>1052.5479236500796</c:v>
                </c:pt>
                <c:pt idx="27">
                  <c:v>1016.0701797592028</c:v>
                </c:pt>
                <c:pt idx="28">
                  <c:v>924.70601322847494</c:v>
                </c:pt>
                <c:pt idx="29">
                  <c:v>929.67887220603029</c:v>
                </c:pt>
                <c:pt idx="30">
                  <c:v>914.8268383158802</c:v>
                </c:pt>
                <c:pt idx="31">
                  <c:v>797.21016489040073</c:v>
                </c:pt>
                <c:pt idx="32">
                  <c:v>716.6871219701394</c:v>
                </c:pt>
              </c:numCache>
            </c:numRef>
          </c:val>
          <c:smooth val="0"/>
        </c:ser>
        <c:ser>
          <c:idx val="2"/>
          <c:order val="2"/>
          <c:tx>
            <c:strRef>
              <c:f>'WR_Botex allowance'!$H$44</c:f>
              <c:strCache>
                <c:ptCount val="1"/>
                <c:pt idx="0">
                  <c:v>Water: Total</c:v>
                </c:pt>
              </c:strCache>
            </c:strRef>
          </c:tx>
          <c:spPr>
            <a:ln w="28575" cap="rnd">
              <a:solidFill>
                <a:schemeClr val="accent3"/>
              </a:solidFill>
              <a:prstDash val="sysDash"/>
              <a:round/>
            </a:ln>
            <a:effectLst/>
          </c:spPr>
          <c:marker>
            <c:symbol val="none"/>
          </c:marker>
          <c:val>
            <c:numRef>
              <c:f>'WR_Botex allowance'!$I$44:$AO$44</c:f>
              <c:numCache>
                <c:formatCode>General</c:formatCode>
                <c:ptCount val="33"/>
                <c:pt idx="0">
                  <c:v>1074.7839903781903</c:v>
                </c:pt>
                <c:pt idx="1">
                  <c:v>928.46071948831718</c:v>
                </c:pt>
                <c:pt idx="2">
                  <c:v>816.3517872813178</c:v>
                </c:pt>
                <c:pt idx="3">
                  <c:v>833.80166726859534</c:v>
                </c:pt>
                <c:pt idx="4">
                  <c:v>1086.1547386948741</c:v>
                </c:pt>
                <c:pt idx="5">
                  <c:v>1219.9531886289233</c:v>
                </c:pt>
                <c:pt idx="6">
                  <c:v>1103.1633758981279</c:v>
                </c:pt>
                <c:pt idx="7">
                  <c:v>1184.5598504114075</c:v>
                </c:pt>
                <c:pt idx="8">
                  <c:v>960.11479972320933</c:v>
                </c:pt>
                <c:pt idx="9">
                  <c:v>1078.5601474888692</c:v>
                </c:pt>
                <c:pt idx="10">
                  <c:v>1177.7379050143718</c:v>
                </c:pt>
                <c:pt idx="11">
                  <c:v>1041.8476546774928</c:v>
                </c:pt>
                <c:pt idx="12">
                  <c:v>1027.9287183970134</c:v>
                </c:pt>
                <c:pt idx="13">
                  <c:v>1080.7003486568533</c:v>
                </c:pt>
                <c:pt idx="14">
                  <c:v>1458.9857121477107</c:v>
                </c:pt>
                <c:pt idx="15">
                  <c:v>1537.96077931524</c:v>
                </c:pt>
                <c:pt idx="16">
                  <c:v>1388.0289043398252</c:v>
                </c:pt>
                <c:pt idx="17">
                  <c:v>1240.1856273215226</c:v>
                </c:pt>
                <c:pt idx="18">
                  <c:v>1411.3610158900458</c:v>
                </c:pt>
                <c:pt idx="19">
                  <c:v>1688.0334994659397</c:v>
                </c:pt>
                <c:pt idx="20">
                  <c:v>1676.4114827496121</c:v>
                </c:pt>
                <c:pt idx="21">
                  <c:v>1608.1625212981744</c:v>
                </c:pt>
                <c:pt idx="22">
                  <c:v>1572.4045550263227</c:v>
                </c:pt>
                <c:pt idx="23">
                  <c:v>1379.7862324323262</c:v>
                </c:pt>
                <c:pt idx="24">
                  <c:v>1710.6599469045359</c:v>
                </c:pt>
                <c:pt idx="25">
                  <c:v>1835.5563202480848</c:v>
                </c:pt>
                <c:pt idx="26">
                  <c:v>1872.6887124324867</c:v>
                </c:pt>
                <c:pt idx="27">
                  <c:v>1880.3053549574588</c:v>
                </c:pt>
                <c:pt idx="28">
                  <c:v>1681.8292239191705</c:v>
                </c:pt>
                <c:pt idx="29">
                  <c:v>1729.7784968746028</c:v>
                </c:pt>
                <c:pt idx="30">
                  <c:v>1683.5853725589377</c:v>
                </c:pt>
                <c:pt idx="31">
                  <c:v>1526.2562039955028</c:v>
                </c:pt>
                <c:pt idx="32">
                  <c:v>1417.8349352949517</c:v>
                </c:pt>
              </c:numCache>
            </c:numRef>
          </c:val>
          <c:smooth val="0"/>
        </c:ser>
        <c:ser>
          <c:idx val="3"/>
          <c:order val="3"/>
          <c:tx>
            <c:strRef>
              <c:f>'WR_Botex allowance'!$H$45</c:f>
              <c:strCache>
                <c:ptCount val="1"/>
                <c:pt idx="0">
                  <c:v>Wastewater: infrastructure</c:v>
                </c:pt>
              </c:strCache>
            </c:strRef>
          </c:tx>
          <c:spPr>
            <a:ln w="28575" cap="rnd">
              <a:solidFill>
                <a:schemeClr val="accent4"/>
              </a:solidFill>
              <a:prstDash val="sysDash"/>
              <a:round/>
            </a:ln>
            <a:effectLst/>
          </c:spPr>
          <c:marker>
            <c:symbol val="none"/>
          </c:marker>
          <c:val>
            <c:numRef>
              <c:f>'WR_Botex allowance'!$I$45:$AO$45</c:f>
              <c:numCache>
                <c:formatCode>0.000</c:formatCode>
                <c:ptCount val="33"/>
                <c:pt idx="0">
                  <c:v>325.34318054256306</c:v>
                </c:pt>
                <c:pt idx="1">
                  <c:v>279.72890588695992</c:v>
                </c:pt>
                <c:pt idx="2">
                  <c:v>225.44656110330735</c:v>
                </c:pt>
                <c:pt idx="3">
                  <c:v>219.20053396249841</c:v>
                </c:pt>
                <c:pt idx="4">
                  <c:v>261.23510058027074</c:v>
                </c:pt>
                <c:pt idx="5">
                  <c:v>306.51031386947761</c:v>
                </c:pt>
                <c:pt idx="6">
                  <c:v>309.62115994883135</c:v>
                </c:pt>
                <c:pt idx="7">
                  <c:v>255.75493345550331</c:v>
                </c:pt>
                <c:pt idx="8">
                  <c:v>232.43441869412689</c:v>
                </c:pt>
                <c:pt idx="9">
                  <c:v>257.28895592163843</c:v>
                </c:pt>
                <c:pt idx="10">
                  <c:v>295.10455534832693</c:v>
                </c:pt>
                <c:pt idx="11">
                  <c:v>291.29759922052614</c:v>
                </c:pt>
                <c:pt idx="12">
                  <c:v>249.16220714666667</c:v>
                </c:pt>
                <c:pt idx="13">
                  <c:v>291.31227820565812</c:v>
                </c:pt>
                <c:pt idx="14">
                  <c:v>360.55192390640894</c:v>
                </c:pt>
                <c:pt idx="15">
                  <c:v>403.48913684203194</c:v>
                </c:pt>
                <c:pt idx="16">
                  <c:v>363.42810952029163</c:v>
                </c:pt>
                <c:pt idx="17">
                  <c:v>330.50499839257441</c:v>
                </c:pt>
                <c:pt idx="18">
                  <c:v>323.78734447287587</c:v>
                </c:pt>
                <c:pt idx="19">
                  <c:v>396.97556710740639</c:v>
                </c:pt>
                <c:pt idx="20">
                  <c:v>426.14380566801111</c:v>
                </c:pt>
                <c:pt idx="21">
                  <c:v>451.46744557133195</c:v>
                </c:pt>
                <c:pt idx="22">
                  <c:v>422.23712994067029</c:v>
                </c:pt>
                <c:pt idx="23">
                  <c:v>463.67899563023968</c:v>
                </c:pt>
                <c:pt idx="24">
                  <c:v>479.1922587802332</c:v>
                </c:pt>
                <c:pt idx="25">
                  <c:v>476.6104736408264</c:v>
                </c:pt>
                <c:pt idx="26">
                  <c:v>490.72622654441579</c:v>
                </c:pt>
                <c:pt idx="27">
                  <c:v>475.25351291048111</c:v>
                </c:pt>
                <c:pt idx="28">
                  <c:v>562.41704665954308</c:v>
                </c:pt>
                <c:pt idx="29">
                  <c:v>535.29004494902381</c:v>
                </c:pt>
                <c:pt idx="30">
                  <c:v>503.84665830798951</c:v>
                </c:pt>
                <c:pt idx="31">
                  <c:v>490.23570356684371</c:v>
                </c:pt>
                <c:pt idx="32">
                  <c:v>468.23933918467185</c:v>
                </c:pt>
              </c:numCache>
            </c:numRef>
          </c:val>
          <c:smooth val="0"/>
        </c:ser>
        <c:ser>
          <c:idx val="4"/>
          <c:order val="4"/>
          <c:tx>
            <c:strRef>
              <c:f>'WR_Botex allowance'!$H$46</c:f>
              <c:strCache>
                <c:ptCount val="1"/>
                <c:pt idx="0">
                  <c:v>Wastewater: non-infrastructure</c:v>
                </c:pt>
              </c:strCache>
            </c:strRef>
          </c:tx>
          <c:spPr>
            <a:ln w="28575" cap="rnd">
              <a:solidFill>
                <a:schemeClr val="accent5"/>
              </a:solidFill>
              <a:prstDash val="lgDash"/>
              <a:round/>
            </a:ln>
            <a:effectLst/>
          </c:spPr>
          <c:marker>
            <c:symbol val="none"/>
          </c:marker>
          <c:val>
            <c:numRef>
              <c:f>'WR_Botex allowance'!$I$46:$AO$46</c:f>
              <c:numCache>
                <c:formatCode>0.000</c:formatCode>
                <c:ptCount val="33"/>
                <c:pt idx="0">
                  <c:v>872.76604730722954</c:v>
                </c:pt>
                <c:pt idx="1">
                  <c:v>638.12269024931459</c:v>
                </c:pt>
                <c:pt idx="2">
                  <c:v>576.86659839101003</c:v>
                </c:pt>
                <c:pt idx="3">
                  <c:v>496.03924034595804</c:v>
                </c:pt>
                <c:pt idx="4">
                  <c:v>676.21039601063819</c:v>
                </c:pt>
                <c:pt idx="5">
                  <c:v>807.87835714319544</c:v>
                </c:pt>
                <c:pt idx="6">
                  <c:v>789.44444085521582</c:v>
                </c:pt>
                <c:pt idx="7">
                  <c:v>804.8998247852478</c:v>
                </c:pt>
                <c:pt idx="8">
                  <c:v>665.05116374335171</c:v>
                </c:pt>
                <c:pt idx="9">
                  <c:v>695.60031300089042</c:v>
                </c:pt>
                <c:pt idx="10">
                  <c:v>819.91654720789904</c:v>
                </c:pt>
                <c:pt idx="11">
                  <c:v>975.60060800801125</c:v>
                </c:pt>
                <c:pt idx="12">
                  <c:v>781.59087429418673</c:v>
                </c:pt>
                <c:pt idx="13">
                  <c:v>951.03649825702041</c:v>
                </c:pt>
                <c:pt idx="14">
                  <c:v>1213.3097287894198</c:v>
                </c:pt>
                <c:pt idx="15">
                  <c:v>1251.4297138584352</c:v>
                </c:pt>
                <c:pt idx="16">
                  <c:v>1137.1153738629951</c:v>
                </c:pt>
                <c:pt idx="17">
                  <c:v>909.4391424528834</c:v>
                </c:pt>
                <c:pt idx="18">
                  <c:v>980.34517310627075</c:v>
                </c:pt>
                <c:pt idx="19">
                  <c:v>908.7748264317247</c:v>
                </c:pt>
                <c:pt idx="20">
                  <c:v>951.76782741349439</c:v>
                </c:pt>
                <c:pt idx="21">
                  <c:v>1121.95900540906</c:v>
                </c:pt>
                <c:pt idx="22">
                  <c:v>1111.8165277847413</c:v>
                </c:pt>
                <c:pt idx="23">
                  <c:v>1141.7911596765466</c:v>
                </c:pt>
                <c:pt idx="24">
                  <c:v>1306.4554134947484</c:v>
                </c:pt>
                <c:pt idx="25">
                  <c:v>1255.1824170310515</c:v>
                </c:pt>
                <c:pt idx="26">
                  <c:v>1243.0810732642522</c:v>
                </c:pt>
                <c:pt idx="27">
                  <c:v>1246.0100204481585</c:v>
                </c:pt>
                <c:pt idx="28">
                  <c:v>1206.3723575627218</c:v>
                </c:pt>
                <c:pt idx="29">
                  <c:v>1326.9997533072938</c:v>
                </c:pt>
                <c:pt idx="30">
                  <c:v>1248.8652432761933</c:v>
                </c:pt>
                <c:pt idx="31">
                  <c:v>1155.1668078112764</c:v>
                </c:pt>
                <c:pt idx="32">
                  <c:v>1033.3936918725276</c:v>
                </c:pt>
              </c:numCache>
            </c:numRef>
          </c:val>
          <c:smooth val="0"/>
        </c:ser>
        <c:ser>
          <c:idx val="5"/>
          <c:order val="5"/>
          <c:tx>
            <c:strRef>
              <c:f>'WR_Botex allowance'!$H$47</c:f>
              <c:strCache>
                <c:ptCount val="1"/>
                <c:pt idx="0">
                  <c:v>Wastewater: Total</c:v>
                </c:pt>
              </c:strCache>
            </c:strRef>
          </c:tx>
          <c:spPr>
            <a:ln w="28575" cap="rnd">
              <a:solidFill>
                <a:schemeClr val="accent6"/>
              </a:solidFill>
              <a:prstDash val="lgDash"/>
              <a:round/>
            </a:ln>
            <a:effectLst/>
          </c:spPr>
          <c:marker>
            <c:symbol val="none"/>
          </c:marker>
          <c:val>
            <c:numRef>
              <c:f>'WR_Botex allowance'!$I$47:$AO$47</c:f>
              <c:numCache>
                <c:formatCode>General</c:formatCode>
                <c:ptCount val="33"/>
                <c:pt idx="0">
                  <c:v>1198.1092278497927</c:v>
                </c:pt>
                <c:pt idx="1">
                  <c:v>917.85159613627457</c:v>
                </c:pt>
                <c:pt idx="2">
                  <c:v>802.31315949431735</c:v>
                </c:pt>
                <c:pt idx="3">
                  <c:v>715.23977430845639</c:v>
                </c:pt>
                <c:pt idx="4">
                  <c:v>937.44549659090899</c:v>
                </c:pt>
                <c:pt idx="5">
                  <c:v>1114.3886710126731</c:v>
                </c:pt>
                <c:pt idx="6">
                  <c:v>1099.0656008040471</c:v>
                </c:pt>
                <c:pt idx="7">
                  <c:v>1060.6547582407511</c:v>
                </c:pt>
                <c:pt idx="8">
                  <c:v>897.48558243747857</c:v>
                </c:pt>
                <c:pt idx="9">
                  <c:v>952.8892689225288</c:v>
                </c:pt>
                <c:pt idx="10">
                  <c:v>1115.021102556226</c:v>
                </c:pt>
                <c:pt idx="11">
                  <c:v>1266.8982072285373</c:v>
                </c:pt>
                <c:pt idx="12">
                  <c:v>1030.7530814408533</c:v>
                </c:pt>
                <c:pt idx="13">
                  <c:v>1242.3487764626784</c:v>
                </c:pt>
                <c:pt idx="14">
                  <c:v>1573.8616526958288</c:v>
                </c:pt>
                <c:pt idx="15">
                  <c:v>1654.9188507004671</c:v>
                </c:pt>
                <c:pt idx="16">
                  <c:v>1500.5434833832867</c:v>
                </c:pt>
                <c:pt idx="17">
                  <c:v>1239.9441408454577</c:v>
                </c:pt>
                <c:pt idx="18">
                  <c:v>1304.1325175791467</c:v>
                </c:pt>
                <c:pt idx="19">
                  <c:v>1305.750393539131</c:v>
                </c:pt>
                <c:pt idx="20">
                  <c:v>1377.9116330815054</c:v>
                </c:pt>
                <c:pt idx="21">
                  <c:v>1573.426450980392</c:v>
                </c:pt>
                <c:pt idx="22">
                  <c:v>1534.0536577254115</c:v>
                </c:pt>
                <c:pt idx="23">
                  <c:v>1605.4701553067862</c:v>
                </c:pt>
                <c:pt idx="24">
                  <c:v>1785.6476722749817</c:v>
                </c:pt>
                <c:pt idx="25">
                  <c:v>1731.792890671878</c:v>
                </c:pt>
                <c:pt idx="26">
                  <c:v>1733.8072998086679</c:v>
                </c:pt>
                <c:pt idx="27">
                  <c:v>1721.2635333586395</c:v>
                </c:pt>
                <c:pt idx="28">
                  <c:v>1768.7894042222649</c:v>
                </c:pt>
                <c:pt idx="29">
                  <c:v>1862.2897982563177</c:v>
                </c:pt>
                <c:pt idx="30">
                  <c:v>1752.7119015841827</c:v>
                </c:pt>
                <c:pt idx="31">
                  <c:v>1645.4025113781202</c:v>
                </c:pt>
                <c:pt idx="32">
                  <c:v>1501.6330310571993</c:v>
                </c:pt>
              </c:numCache>
            </c:numRef>
          </c:val>
          <c:smooth val="0"/>
        </c:ser>
        <c:dLbls>
          <c:showLegendKey val="0"/>
          <c:showVal val="0"/>
          <c:showCatName val="0"/>
          <c:showSerName val="0"/>
          <c:showPercent val="0"/>
          <c:showBubbleSize val="0"/>
        </c:dLbls>
        <c:smooth val="0"/>
        <c:axId val="1176701632"/>
        <c:axId val="1176702024"/>
      </c:lineChart>
      <c:catAx>
        <c:axId val="117670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702024"/>
        <c:crosses val="autoZero"/>
        <c:auto val="1"/>
        <c:lblAlgn val="ctr"/>
        <c:lblOffset val="100"/>
        <c:noMultiLvlLbl val="0"/>
      </c:catAx>
      <c:valAx>
        <c:axId val="1176702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701632"/>
        <c:crosses val="autoZero"/>
        <c:crossBetween val="between"/>
      </c:valAx>
      <c:spPr>
        <a:noFill/>
        <a:ln>
          <a:noFill/>
        </a:ln>
        <a:effectLst/>
      </c:spPr>
    </c:plotArea>
    <c:legend>
      <c:legendPos val="b"/>
      <c:layout>
        <c:manualLayout>
          <c:xMode val="edge"/>
          <c:yMode val="edge"/>
          <c:x val="0.10078113129818379"/>
          <c:y val="0.95953413427278333"/>
          <c:w val="0.74583453291851298"/>
          <c:h val="2.9851922962276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70038</xdr:colOff>
      <xdr:row>25</xdr:row>
      <xdr:rowOff>158750</xdr:rowOff>
    </xdr:to>
    <xdr:sp macro="" textlink="">
      <xdr:nvSpPr>
        <xdr:cNvPr id="7" name="TextBox 6">
          <a:extLst>
            <a:ext uri="{FF2B5EF4-FFF2-40B4-BE49-F238E27FC236}">
              <a16:creationId xmlns:a16="http://schemas.microsoft.com/office/drawing/2014/main" xmlns="" id="{00000000-0008-0000-0000-000002000000}"/>
            </a:ext>
          </a:extLst>
        </xdr:cNvPr>
        <xdr:cNvSpPr txBox="1"/>
      </xdr:nvSpPr>
      <xdr:spPr>
        <a:xfrm>
          <a:off x="107950" y="381000"/>
          <a:ext cx="9366438" cy="4832350"/>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technical</a:t>
          </a:r>
          <a:r>
            <a:rPr lang="en-GB" sz="1100" b="0" i="0" baseline="0">
              <a:solidFill>
                <a:sysClr val="windowText" lastClr="000000"/>
              </a:solidFill>
              <a:effectLst/>
              <a:latin typeface="+mn-lt"/>
              <a:ea typeface="+mn-ea"/>
              <a:cs typeface="+mn-cs"/>
            </a:rPr>
            <a:t> appendix</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workbook</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includes</a:t>
          </a:r>
          <a:r>
            <a:rPr lang="en-GB" sz="1100" baseline="0">
              <a:solidFill>
                <a:schemeClr val="dk1"/>
              </a:solidFill>
              <a:effectLst/>
              <a:latin typeface="+mn-lt"/>
              <a:ea typeface="+mn-ea"/>
              <a:cs typeface="+mn-cs"/>
            </a:rPr>
            <a:t> our deep dive assessment of the company's proposed growth expenditure for water and wastewater, and our adjustment decision.</a:t>
          </a:r>
          <a:endParaRPr lang="en-GB" sz="1100">
            <a:solidFill>
              <a:sysClr val="windowText" lastClr="000000"/>
            </a:solidFill>
            <a:effectLst/>
            <a:latin typeface="+mn-lt"/>
            <a:ea typeface="+mn-ea"/>
            <a:cs typeface="+mn-cs"/>
          </a:endParaRP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167518</xdr:colOff>
      <xdr:row>22</xdr:row>
      <xdr:rowOff>181987</xdr:rowOff>
    </xdr:from>
    <xdr:ext cx="7134982" cy="654095"/>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4554310" y="6897113"/>
          <a:ext cx="7134982" cy="65409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solidFill>
                <a:schemeClr val="dk1"/>
              </a:solidFill>
              <a:effectLst/>
              <a:latin typeface="+mn-lt"/>
              <a:ea typeface="+mn-ea"/>
              <a:cs typeface="+mn-cs"/>
            </a:rPr>
            <a:t>Implicit allowance</a:t>
          </a:r>
        </a:p>
        <a:p>
          <a:r>
            <a:rPr lang="en-GB" sz="1100" b="0">
              <a:solidFill>
                <a:schemeClr val="dk1"/>
              </a:solidFill>
              <a:effectLst/>
              <a:latin typeface="+mn-lt"/>
              <a:ea typeface="+mn-ea"/>
              <a:cs typeface="+mn-cs"/>
            </a:rPr>
            <a:t>No</a:t>
          </a:r>
          <a:r>
            <a:rPr lang="en-GB" sz="1100" b="0" baseline="0">
              <a:solidFill>
                <a:schemeClr val="dk1"/>
              </a:solidFill>
              <a:effectLst/>
              <a:latin typeface="+mn-lt"/>
              <a:ea typeface="+mn-ea"/>
              <a:cs typeface="+mn-cs"/>
            </a:rPr>
            <a:t> implicit allowance is required to be calculated because no allowance is made. We provide detail of our base modelling, including consideration of alternative model specifications, in the 'Securing cost efficiency technical appendix'</a:t>
          </a:r>
          <a:endParaRPr lang="en-GB" sz="1100" b="0">
            <a:solidFill>
              <a:schemeClr val="dk1"/>
            </a:solidFill>
            <a:effectLst/>
            <a:latin typeface="+mn-lt"/>
            <a:ea typeface="+mn-ea"/>
            <a:cs typeface="+mn-cs"/>
          </a:endParaRPr>
        </a:p>
        <a:p>
          <a:endParaRPr lang="en-GB" sz="1100" b="1">
            <a:solidFill>
              <a:schemeClr val="dk1"/>
            </a:solidFill>
            <a:effectLst/>
            <a:latin typeface="+mn-lt"/>
            <a:ea typeface="+mn-ea"/>
            <a:cs typeface="+mn-cs"/>
          </a:endParaRPr>
        </a:p>
      </xdr:txBody>
    </xdr:sp>
    <xdr:clientData/>
  </xdr:oneCellAnchor>
  <xdr:twoCellAnchor editAs="oneCell">
    <xdr:from>
      <xdr:col>14</xdr:col>
      <xdr:colOff>371258</xdr:colOff>
      <xdr:row>55</xdr:row>
      <xdr:rowOff>185738</xdr:rowOff>
    </xdr:from>
    <xdr:to>
      <xdr:col>17</xdr:col>
      <xdr:colOff>3193291</xdr:colOff>
      <xdr:row>77</xdr:row>
      <xdr:rowOff>187843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3322011" y="31179872"/>
          <a:ext cx="8044005" cy="5317548"/>
        </a:xfrm>
        <a:prstGeom prst="rect">
          <a:avLst/>
        </a:prstGeom>
      </xdr:spPr>
    </xdr:pic>
    <xdr:clientData/>
  </xdr:twoCellAnchor>
  <xdr:oneCellAnchor>
    <xdr:from>
      <xdr:col>17</xdr:col>
      <xdr:colOff>369057</xdr:colOff>
      <xdr:row>16</xdr:row>
      <xdr:rowOff>65809</xdr:rowOff>
    </xdr:from>
    <xdr:ext cx="8246738" cy="1295913"/>
    <xdr:sp macro="" textlink="">
      <xdr:nvSpPr>
        <xdr:cNvPr id="5" name="TextBox 4">
          <a:extLst>
            <a:ext uri="{FF2B5EF4-FFF2-40B4-BE49-F238E27FC236}">
              <a16:creationId xmlns="" xmlns:a16="http://schemas.microsoft.com/office/drawing/2014/main" id="{00000000-0008-0000-0400-000002000000}"/>
            </a:ext>
          </a:extLst>
        </xdr:cNvPr>
        <xdr:cNvSpPr txBox="1"/>
      </xdr:nvSpPr>
      <xdr:spPr>
        <a:xfrm>
          <a:off x="33847668" y="5794920"/>
          <a:ext cx="8246738" cy="12959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solidFill>
                <a:schemeClr val="dk1"/>
              </a:solidFill>
              <a:effectLst/>
              <a:latin typeface="+mn-lt"/>
              <a:ea typeface="+mn-ea"/>
              <a:cs typeface="+mn-cs"/>
            </a:rPr>
            <a:t>Implicit allowance</a:t>
          </a:r>
          <a:endParaRPr lang="en-GB">
            <a:effectLst/>
          </a:endParaRPr>
        </a:p>
        <a:p>
          <a:r>
            <a:rPr lang="en-GB" sz="1100">
              <a:solidFill>
                <a:schemeClr val="dk1"/>
              </a:solidFill>
              <a:effectLst/>
              <a:latin typeface="+mn-lt"/>
              <a:ea typeface="+mn-ea"/>
              <a:cs typeface="+mn-cs"/>
            </a:rPr>
            <a:t>The company has assumed in its calculation of the cost adjustment claim that base costs will maintain performance at the sustainable economic level of leakage (SELL). It has therefore claimed for the variance in expenditure between this level (211 Ml/d) and maintaining its current 'frontier' level of leakage performance (172 Ml/d). This variance is the £147.86m quoted in C13 and therefore no implicit allowance reduction is made in C24.  </a:t>
          </a:r>
          <a:endParaRPr lang="en-GB">
            <a:effectLst/>
          </a:endParaRPr>
        </a:p>
        <a:p>
          <a:r>
            <a:rPr lang="en-GB" sz="1100">
              <a:solidFill>
                <a:schemeClr val="dk1"/>
              </a:solidFill>
              <a:effectLst/>
              <a:latin typeface="+mn-lt"/>
              <a:ea typeface="+mn-ea"/>
              <a:cs typeface="+mn-cs"/>
            </a:rPr>
            <a:t>However, we consider that base allowance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provides expenditure sufficient for companies to achieve an upper quartile level of performance by 2024-25. We have not calculated what that implicit allowance is, but rather have calculated our allowance for the claim on the difference between upper quartile performance and the company’s expected level of performance in 2024-25.</a:t>
          </a:r>
          <a:endParaRPr lang="en-GB">
            <a:effectLst/>
          </a:endParaRPr>
        </a:p>
      </xdr:txBody>
    </xdr:sp>
    <xdr:clientData/>
  </xdr:oneCellAnchor>
  <xdr:oneCellAnchor>
    <xdr:from>
      <xdr:col>10</xdr:col>
      <xdr:colOff>141587</xdr:colOff>
      <xdr:row>24</xdr:row>
      <xdr:rowOff>141587</xdr:rowOff>
    </xdr:from>
    <xdr:ext cx="3614450" cy="662963"/>
    <xdr:sp macro="" textlink="">
      <xdr:nvSpPr>
        <xdr:cNvPr id="6" name="TextBox 5">
          <a:extLst>
            <a:ext uri="{FF2B5EF4-FFF2-40B4-BE49-F238E27FC236}">
              <a16:creationId xmlns="" xmlns:a16="http://schemas.microsoft.com/office/drawing/2014/main" id="{00000000-0008-0000-0400-000002000000}"/>
            </a:ext>
          </a:extLst>
        </xdr:cNvPr>
        <xdr:cNvSpPr txBox="1"/>
      </xdr:nvSpPr>
      <xdr:spPr>
        <a:xfrm>
          <a:off x="19140101" y="8398733"/>
          <a:ext cx="3614450" cy="66296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solidFill>
                <a:schemeClr val="dk1"/>
              </a:solidFill>
              <a:effectLst/>
              <a:latin typeface="+mn-lt"/>
              <a:ea typeface="+mn-ea"/>
              <a:cs typeface="+mn-cs"/>
            </a:rPr>
            <a:t>Implicit allowance</a:t>
          </a:r>
        </a:p>
        <a:p>
          <a:r>
            <a:rPr lang="en-GB" sz="1100" b="0">
              <a:solidFill>
                <a:schemeClr val="dk1"/>
              </a:solidFill>
              <a:effectLst/>
              <a:latin typeface="+mn-lt"/>
              <a:ea typeface="+mn-ea"/>
              <a:cs typeface="+mn-cs"/>
            </a:rPr>
            <a:t>No</a:t>
          </a:r>
          <a:r>
            <a:rPr lang="en-GB" sz="1100" b="0" baseline="0">
              <a:solidFill>
                <a:schemeClr val="dk1"/>
              </a:solidFill>
              <a:effectLst/>
              <a:latin typeface="+mn-lt"/>
              <a:ea typeface="+mn-ea"/>
              <a:cs typeface="+mn-cs"/>
            </a:rPr>
            <a:t> implicit allowance is required to be calculated because no allowance is made.</a:t>
          </a:r>
          <a:endParaRPr lang="en-GB" sz="1100" b="0">
            <a:solidFill>
              <a:schemeClr val="dk1"/>
            </a:solidFill>
            <a:effectLst/>
            <a:latin typeface="+mn-lt"/>
            <a:ea typeface="+mn-ea"/>
            <a:cs typeface="+mn-cs"/>
          </a:endParaRPr>
        </a:p>
        <a:p>
          <a:endParaRPr lang="en-GB" sz="1100" b="1">
            <a:solidFill>
              <a:schemeClr val="dk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926828" y="207331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4128" y="100714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16</xdr:col>
      <xdr:colOff>177800</xdr:colOff>
      <xdr:row>22</xdr:row>
      <xdr:rowOff>185737</xdr:rowOff>
    </xdr:from>
    <xdr:ext cx="4546600" cy="781240"/>
    <xdr:sp macro="" textlink="">
      <xdr:nvSpPr>
        <xdr:cNvPr id="5" name="TextBox 4">
          <a:extLst>
            <a:ext uri="{FF2B5EF4-FFF2-40B4-BE49-F238E27FC236}">
              <a16:creationId xmlns:a16="http://schemas.microsoft.com/office/drawing/2014/main" xmlns="" id="{00000000-0008-0000-0400-000002000000}"/>
            </a:ext>
          </a:extLst>
        </xdr:cNvPr>
        <xdr:cNvSpPr txBox="1"/>
      </xdr:nvSpPr>
      <xdr:spPr>
        <a:xfrm>
          <a:off x="14855825" y="8201025"/>
          <a:ext cx="4546600"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p>
        <a:p>
          <a:r>
            <a:rPr lang="en-GB" sz="1100" baseline="0">
              <a:solidFill>
                <a:schemeClr val="dk1"/>
              </a:solidFill>
              <a:effectLst/>
              <a:latin typeface="+mn-lt"/>
              <a:ea typeface="+mn-ea"/>
              <a:cs typeface="+mn-cs"/>
            </a:rPr>
            <a:t>We have not calculated an implicit allowance for this claim. However our assessment response describes why we consider the modelled allowance to be sufficient for this need.</a:t>
          </a:r>
          <a:endParaRPr lang="en-GB">
            <a:effectLst/>
          </a:endParaRPr>
        </a:p>
      </xdr:txBody>
    </xdr:sp>
    <xdr:clientData/>
  </xdr:oneCellAnchor>
  <xdr:oneCellAnchor>
    <xdr:from>
      <xdr:col>10</xdr:col>
      <xdr:colOff>216647</xdr:colOff>
      <xdr:row>22</xdr:row>
      <xdr:rowOff>179295</xdr:rowOff>
    </xdr:from>
    <xdr:ext cx="4546600" cy="1125693"/>
    <xdr:sp macro="" textlink="">
      <xdr:nvSpPr>
        <xdr:cNvPr id="7" name="TextBox 6">
          <a:extLst>
            <a:ext uri="{FF2B5EF4-FFF2-40B4-BE49-F238E27FC236}">
              <a16:creationId xmlns="" xmlns:a16="http://schemas.microsoft.com/office/drawing/2014/main" id="{00000000-0008-0000-0400-000002000000}"/>
            </a:ext>
          </a:extLst>
        </xdr:cNvPr>
        <xdr:cNvSpPr txBox="1"/>
      </xdr:nvSpPr>
      <xdr:spPr>
        <a:xfrm>
          <a:off x="16823765" y="8426824"/>
          <a:ext cx="4546600" cy="112569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p>
        <a:p>
          <a:r>
            <a:rPr lang="en-GB" sz="1100" b="0">
              <a:solidFill>
                <a:schemeClr val="dk1"/>
              </a:solidFill>
              <a:effectLst/>
              <a:latin typeface="+mn-lt"/>
              <a:ea typeface="+mn-ea"/>
              <a:cs typeface="+mn-cs"/>
            </a:rPr>
            <a:t>One of our bioresources models adopted</a:t>
          </a:r>
          <a:r>
            <a:rPr lang="en-GB" sz="1100" b="0" baseline="0">
              <a:solidFill>
                <a:schemeClr val="dk1"/>
              </a:solidFill>
              <a:effectLst/>
              <a:latin typeface="+mn-lt"/>
              <a:ea typeface="+mn-ea"/>
              <a:cs typeface="+mn-cs"/>
            </a:rPr>
            <a:t> at draft determination includes a variable to account for transport costs in bioresources (i.e. the proportion of load treated in bands 1-3). The inclusion of this variable gives Anglian Water an implicit allowance of around £17.5m in bioresources.</a:t>
          </a:r>
          <a:endParaRPr lang="en-GB" sz="1100" b="0">
            <a:solidFill>
              <a:schemeClr val="dk1"/>
            </a:solidFill>
            <a:effectLst/>
            <a:latin typeface="+mn-lt"/>
            <a:ea typeface="+mn-ea"/>
            <a:cs typeface="+mn-cs"/>
          </a:endParaRPr>
        </a:p>
        <a:p>
          <a:endParaRPr lang="en-GB" sz="1100" b="1">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126999</xdr:colOff>
      <xdr:row>42</xdr:row>
      <xdr:rowOff>70970</xdr:rowOff>
    </xdr:from>
    <xdr:to>
      <xdr:col>6</xdr:col>
      <xdr:colOff>194236</xdr:colOff>
      <xdr:row>85</xdr:row>
      <xdr:rowOff>138953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4855881</xdr:colOff>
      <xdr:row>42</xdr:row>
      <xdr:rowOff>55655</xdr:rowOff>
    </xdr:from>
    <xdr:to>
      <xdr:col>4</xdr:col>
      <xdr:colOff>22411</xdr:colOff>
      <xdr:row>78</xdr:row>
      <xdr:rowOff>130362</xdr:rowOff>
    </xdr:to>
    <xdr:sp macro="" textlink="">
      <xdr:nvSpPr>
        <xdr:cNvPr id="3" name="Rectangle 2"/>
        <xdr:cNvSpPr/>
      </xdr:nvSpPr>
      <xdr:spPr>
        <a:xfrm>
          <a:off x="9123081" y="14286005"/>
          <a:ext cx="3358030" cy="6056407"/>
        </a:xfrm>
        <a:prstGeom prst="rect">
          <a:avLst/>
        </a:prstGeom>
        <a:solidFill>
          <a:srgbClr val="F1EC0F">
            <a:alpha val="27059"/>
          </a:srgb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5236883</xdr:colOff>
      <xdr:row>42</xdr:row>
      <xdr:rowOff>44824</xdr:rowOff>
    </xdr:from>
    <xdr:ext cx="2846294" cy="436786"/>
    <xdr:sp macro="" textlink="">
      <xdr:nvSpPr>
        <xdr:cNvPr id="4" name="TextBox 3"/>
        <xdr:cNvSpPr txBox="1"/>
      </xdr:nvSpPr>
      <xdr:spPr>
        <a:xfrm>
          <a:off x="9502589" y="13768295"/>
          <a:ext cx="284629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100"/>
            <a:t>Shaded area represents the historical data included in the base model</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0.11524</cdr:x>
      <cdr:y>0.01451</cdr:y>
    </cdr:from>
    <cdr:to>
      <cdr:x>0.1159</cdr:x>
      <cdr:y>0.8707</cdr:y>
    </cdr:to>
    <cdr:cxnSp macro="">
      <cdr:nvCxnSpPr>
        <cdr:cNvPr id="2" name="Straight Connector 1"/>
        <cdr:cNvCxnSpPr/>
      </cdr:nvCxnSpPr>
      <cdr:spPr>
        <a:xfrm xmlns:a="http://schemas.openxmlformats.org/drawingml/2006/main" flipH="1">
          <a:off x="1752808" y="104182"/>
          <a:ext cx="10038" cy="6146790"/>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0.26064</cdr:x>
      <cdr:y>0.01283</cdr:y>
    </cdr:from>
    <cdr:to>
      <cdr:x>0.26129</cdr:x>
      <cdr:y>0.86901</cdr:y>
    </cdr:to>
    <cdr:cxnSp macro="">
      <cdr:nvCxnSpPr>
        <cdr:cNvPr id="4" name="Straight Connector 3"/>
        <cdr:cNvCxnSpPr/>
      </cdr:nvCxnSpPr>
      <cdr:spPr>
        <a:xfrm xmlns:a="http://schemas.openxmlformats.org/drawingml/2006/main" flipH="1">
          <a:off x="3964383" y="92112"/>
          <a:ext cx="9887" cy="6146719"/>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0.40517</cdr:x>
      <cdr:y>0.01289</cdr:y>
    </cdr:from>
    <cdr:to>
      <cdr:x>0.40583</cdr:x>
      <cdr:y>0.86907</cdr:y>
    </cdr:to>
    <cdr:cxnSp macro="">
      <cdr:nvCxnSpPr>
        <cdr:cNvPr id="5" name="Straight Connector 4"/>
        <cdr:cNvCxnSpPr/>
      </cdr:nvCxnSpPr>
      <cdr:spPr>
        <a:xfrm xmlns:a="http://schemas.openxmlformats.org/drawingml/2006/main" flipH="1">
          <a:off x="6162645" y="92547"/>
          <a:ext cx="10039" cy="6146718"/>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0.55174</cdr:x>
      <cdr:y>0.0085</cdr:y>
    </cdr:from>
    <cdr:to>
      <cdr:x>0.55239</cdr:x>
      <cdr:y>0.86468</cdr:y>
    </cdr:to>
    <cdr:cxnSp macro="">
      <cdr:nvCxnSpPr>
        <cdr:cNvPr id="6" name="Straight Connector 5"/>
        <cdr:cNvCxnSpPr/>
      </cdr:nvCxnSpPr>
      <cdr:spPr>
        <a:xfrm xmlns:a="http://schemas.openxmlformats.org/drawingml/2006/main" flipH="1">
          <a:off x="8391987" y="60996"/>
          <a:ext cx="9886" cy="6146718"/>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0.69592</cdr:x>
      <cdr:y>0.01064</cdr:y>
    </cdr:from>
    <cdr:to>
      <cdr:x>0.69658</cdr:x>
      <cdr:y>0.86682</cdr:y>
    </cdr:to>
    <cdr:cxnSp macro="">
      <cdr:nvCxnSpPr>
        <cdr:cNvPr id="7" name="Straight Connector 6"/>
        <cdr:cNvCxnSpPr/>
      </cdr:nvCxnSpPr>
      <cdr:spPr>
        <a:xfrm xmlns:a="http://schemas.openxmlformats.org/drawingml/2006/main" flipH="1">
          <a:off x="10585024" y="76372"/>
          <a:ext cx="10039" cy="6146719"/>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dr:relSizeAnchor xmlns:cdr="http://schemas.openxmlformats.org/drawingml/2006/chartDrawing">
    <cdr:from>
      <cdr:x>0.84396</cdr:x>
      <cdr:y>0.01502</cdr:y>
    </cdr:from>
    <cdr:to>
      <cdr:x>0.84462</cdr:x>
      <cdr:y>0.87121</cdr:y>
    </cdr:to>
    <cdr:cxnSp macro="">
      <cdr:nvCxnSpPr>
        <cdr:cNvPr id="8" name="Straight Connector 7"/>
        <cdr:cNvCxnSpPr/>
      </cdr:nvCxnSpPr>
      <cdr:spPr>
        <a:xfrm xmlns:a="http://schemas.openxmlformats.org/drawingml/2006/main" flipH="1">
          <a:off x="12836779" y="107851"/>
          <a:ext cx="10039" cy="6146790"/>
        </a:xfrm>
        <a:prstGeom xmlns:a="http://schemas.openxmlformats.org/drawingml/2006/main" prst="line">
          <a:avLst/>
        </a:prstGeom>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ura.gatzschulz\Documents\Copy%20of%20FM_E_WWW_conservation%20driv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hona.labor\AppData\Local\Microsoft\Windows\INetCache\IE\QJKFE5G1\PR19-14h-for-publication.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OFWSHARE\Cost%20assessment\Retail\Modelling%20-%20phase%204\Cost%20allowances\xls\FM_R2_v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OFWSHARE\PR14\Cost%20assessment\Menus\Analysis\Menu%20assessment\PR14%20menu%20assessm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pproach chart"/>
      <sheetName val="QA_Checklist"/>
      <sheetName val="Changes log"/>
      <sheetName val="Variables selection"/>
      <sheetName val="BoN codes"/>
      <sheetName val="Data"/>
      <sheetName val="Assessor's analysis&gt;&gt;"/>
      <sheetName val="Gates &amp; Shallow dive"/>
      <sheetName val="Deep dive_SRN"/>
      <sheetName val="Deep dive_TMS"/>
      <sheetName val="Deep dive_WSX"/>
      <sheetName val="Test...."/>
      <sheetName val="Feeder models&gt;&gt;"/>
      <sheetName val="Summary"/>
      <sheetName val="Allowance"/>
      <sheetName val="Allowed capex 5YRS"/>
      <sheetName val="Profilling"/>
      <sheetName val="Trends&gt;&gt;&gt;"/>
      <sheetName val="Exp'ture &amp; materiality"/>
      <sheetName val="Drivers"/>
      <sheetName val="Unit costs&gt;&gt;"/>
      <sheetName val="Avg unit costs"/>
      <sheetName val="Simple regr'on unit costs"/>
      <sheetName val="Econometrics&gt;&gt;"/>
      <sheetName val="Correlations &amp; basic stats"/>
      <sheetName val="Ec'metric analysis"/>
      <sheetName val="Selected models"/>
      <sheetName val="List of enhancement l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6">
          <cell r="A66" t="str">
            <v>ANH</v>
          </cell>
          <cell r="AG66">
            <v>0</v>
          </cell>
        </row>
        <row r="67">
          <cell r="A67" t="str">
            <v>NES</v>
          </cell>
          <cell r="AG67">
            <v>0</v>
          </cell>
        </row>
        <row r="68">
          <cell r="A68" t="str">
            <v>NWT</v>
          </cell>
          <cell r="AG68">
            <v>0.7618580323894687</v>
          </cell>
        </row>
        <row r="69">
          <cell r="A69" t="str">
            <v>SRN</v>
          </cell>
          <cell r="AG69">
            <v>18.954000000000001</v>
          </cell>
        </row>
        <row r="70">
          <cell r="A70" t="str">
            <v>SVT</v>
          </cell>
          <cell r="AG70">
            <v>0</v>
          </cell>
        </row>
        <row r="71">
          <cell r="A71" t="str">
            <v>SWB</v>
          </cell>
          <cell r="AG71">
            <v>4.2300000000000004</v>
          </cell>
        </row>
        <row r="72">
          <cell r="A72" t="str">
            <v>TMS</v>
          </cell>
          <cell r="AG72">
            <v>4.9437447595999986</v>
          </cell>
        </row>
        <row r="73">
          <cell r="A73" t="str">
            <v>WSH</v>
          </cell>
          <cell r="AG73">
            <v>1.593</v>
          </cell>
        </row>
        <row r="74">
          <cell r="A74" t="str">
            <v>WSX</v>
          </cell>
          <cell r="AG74">
            <v>14.072221384615391</v>
          </cell>
        </row>
        <row r="75">
          <cell r="A75" t="str">
            <v>YKY</v>
          </cell>
          <cell r="AG75">
            <v>0</v>
          </cell>
        </row>
        <row r="76">
          <cell r="A76" t="str">
            <v>AFW</v>
          </cell>
          <cell r="AG76">
            <v>0</v>
          </cell>
        </row>
        <row r="77">
          <cell r="A77" t="str">
            <v>BRL</v>
          </cell>
          <cell r="AG77">
            <v>0</v>
          </cell>
        </row>
        <row r="78">
          <cell r="A78" t="str">
            <v>DVW</v>
          </cell>
          <cell r="AG78">
            <v>0</v>
          </cell>
        </row>
        <row r="79">
          <cell r="A79" t="str">
            <v>PRT</v>
          </cell>
          <cell r="AG79">
            <v>0</v>
          </cell>
        </row>
        <row r="80">
          <cell r="A80" t="str">
            <v>SES</v>
          </cell>
          <cell r="AG80">
            <v>0</v>
          </cell>
        </row>
        <row r="81">
          <cell r="A81" t="str">
            <v>SEW</v>
          </cell>
          <cell r="AG81">
            <v>0</v>
          </cell>
        </row>
        <row r="82">
          <cell r="A82" t="str">
            <v>SSC</v>
          </cell>
          <cell r="AG82">
            <v>0</v>
          </cell>
        </row>
        <row r="83">
          <cell r="A83" t="str">
            <v>SVE</v>
          </cell>
          <cell r="AG83">
            <v>0</v>
          </cell>
        </row>
        <row r="84">
          <cell r="A84" t="str">
            <v>HDD</v>
          </cell>
          <cell r="AG84">
            <v>0</v>
          </cell>
        </row>
        <row r="182">
          <cell r="A182" t="str">
            <v>ANH</v>
          </cell>
          <cell r="AE182">
            <v>3328.7444331702227</v>
          </cell>
        </row>
        <row r="183">
          <cell r="A183" t="str">
            <v>NES</v>
          </cell>
          <cell r="AE183">
            <v>1243.377</v>
          </cell>
        </row>
        <row r="184">
          <cell r="A184" t="str">
            <v>NWT</v>
          </cell>
          <cell r="AE184">
            <v>3013.0588535929037</v>
          </cell>
        </row>
        <row r="185">
          <cell r="A185" t="str">
            <v>SRN</v>
          </cell>
          <cell r="AE185">
            <v>2609.462</v>
          </cell>
        </row>
        <row r="186">
          <cell r="A186" t="str">
            <v>SVT</v>
          </cell>
          <cell r="AE186">
            <v>0</v>
          </cell>
        </row>
        <row r="187">
          <cell r="A187" t="str">
            <v>SWB</v>
          </cell>
          <cell r="AE187">
            <v>951.08800000000008</v>
          </cell>
        </row>
        <row r="188">
          <cell r="A188" t="str">
            <v>TMS</v>
          </cell>
          <cell r="AE188">
            <v>4997.1676900586726</v>
          </cell>
        </row>
        <row r="189">
          <cell r="A189" t="str">
            <v>WSH</v>
          </cell>
          <cell r="AE189">
            <v>1529.0949999999998</v>
          </cell>
        </row>
        <row r="190">
          <cell r="A190" t="str">
            <v>WSX</v>
          </cell>
          <cell r="AE190">
            <v>1573.2079316710249</v>
          </cell>
        </row>
        <row r="191">
          <cell r="A191" t="str">
            <v>YKY</v>
          </cell>
          <cell r="AE191">
            <v>2894.0260000000003</v>
          </cell>
        </row>
        <row r="192">
          <cell r="A192" t="str">
            <v>AFW</v>
          </cell>
          <cell r="AE192">
            <v>0</v>
          </cell>
        </row>
        <row r="193">
          <cell r="A193" t="str">
            <v>BRL</v>
          </cell>
          <cell r="AE193">
            <v>0</v>
          </cell>
        </row>
        <row r="194">
          <cell r="A194" t="str">
            <v>DVW</v>
          </cell>
          <cell r="AE194">
            <v>0</v>
          </cell>
        </row>
        <row r="195">
          <cell r="A195" t="str">
            <v>PRT</v>
          </cell>
          <cell r="AE195">
            <v>0</v>
          </cell>
        </row>
        <row r="196">
          <cell r="A196" t="str">
            <v>SES</v>
          </cell>
          <cell r="AE196">
            <v>0</v>
          </cell>
        </row>
        <row r="197">
          <cell r="A197" t="str">
            <v>SEW</v>
          </cell>
          <cell r="AE197">
            <v>0</v>
          </cell>
        </row>
        <row r="198">
          <cell r="A198" t="str">
            <v>SSC</v>
          </cell>
          <cell r="AE198">
            <v>0</v>
          </cell>
        </row>
        <row r="199">
          <cell r="A199" t="str">
            <v>SVE</v>
          </cell>
          <cell r="AE199">
            <v>2952.671035202944</v>
          </cell>
        </row>
        <row r="200">
          <cell r="A200" t="str">
            <v>HDD</v>
          </cell>
          <cell r="AE200">
            <v>24.896364460930961</v>
          </cell>
        </row>
      </sheetData>
      <sheetData sheetId="20"/>
      <sheetData sheetId="21"/>
      <sheetData sheetId="22"/>
      <sheetData sheetId="23"/>
      <sheetData sheetId="24"/>
      <sheetData sheetId="25"/>
      <sheetData sheetId="26"/>
      <sheetData sheetId="27"/>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refreshError="1"/>
      <sheetData sheetId="2" refreshError="1"/>
      <sheetData sheetId="3">
        <row r="1">
          <cell r="A1" t="str">
            <v>User guide</v>
          </cell>
        </row>
      </sheetData>
      <sheetData sheetId="4">
        <row r="1">
          <cell r="A1" t="str">
            <v>Rulebook Contents</v>
          </cell>
        </row>
      </sheetData>
      <sheetData sheetId="5">
        <row r="1">
          <cell r="A1" t="str">
            <v>Rulebook</v>
          </cell>
        </row>
      </sheetData>
      <sheetData sheetId="6" refreshError="1"/>
      <sheetData sheetId="7">
        <row r="177">
          <cell r="H177" t="str">
            <v>Water resources RCV ~ 1 April 2020 + Water resources IFRS16 RCV adjustment</v>
          </cell>
        </row>
      </sheetData>
      <sheetData sheetId="8" refreshError="1"/>
      <sheetData sheetId="9" refreshError="1"/>
      <sheetData sheetId="10">
        <row r="1891">
          <cell r="F1891">
            <v>9.9999999999999995E-7</v>
          </cell>
        </row>
        <row r="1893">
          <cell r="F1893">
            <v>1E-4</v>
          </cell>
        </row>
        <row r="1895">
          <cell r="F1895">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12">
          <cell r="E12" t="str">
            <v>Operating income - Wholesale - nominal</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06">
          <cell r="E406" t="str">
            <v>Water resources grants and contributions - real</v>
          </cell>
        </row>
      </sheetData>
      <sheetData sheetId="31" refreshError="1"/>
      <sheetData sheetId="32">
        <row r="28">
          <cell r="E28" t="str">
            <v>Bulk supplies ~ wastewater network plus</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07">
          <cell r="F107">
            <v>0</v>
          </cell>
        </row>
      </sheetData>
      <sheetData sheetId="52" refreshError="1"/>
      <sheetData sheetId="53" refreshError="1"/>
      <sheetData sheetId="54">
        <row r="178">
          <cell r="E178" t="str">
            <v>Operating expenditure - Wholesale - nominal</v>
          </cell>
        </row>
      </sheetData>
      <sheetData sheetId="55">
        <row r="1383">
          <cell r="E1383" t="str">
            <v>Earnings after tax (EAT) - Retail - nominal</v>
          </cell>
        </row>
      </sheetData>
      <sheetData sheetId="56" refreshError="1"/>
      <sheetData sheetId="57" refreshError="1"/>
      <sheetData sheetId="58" refreshError="1"/>
      <sheetData sheetId="59" refreshError="1"/>
      <sheetData sheetId="60">
        <row r="10">
          <cell r="F1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tabSelected="1" workbookViewId="0"/>
  </sheetViews>
  <sheetFormatPr defaultColWidth="9.26953125" defaultRowHeight="16" x14ac:dyDescent="0.5"/>
  <cols>
    <col min="1" max="1" width="1.54296875" style="213" customWidth="1"/>
    <col min="2" max="2" width="9.26953125" style="213" customWidth="1"/>
    <col min="3" max="3" width="9.26953125" style="213"/>
    <col min="4" max="5" width="9.26953125" style="213" customWidth="1"/>
    <col min="6" max="8" width="9.26953125" style="213"/>
    <col min="9" max="9" width="3.26953125" style="213" customWidth="1"/>
    <col min="10" max="10" width="9.26953125" style="213"/>
    <col min="11" max="11" width="16.26953125" style="213" bestFit="1" customWidth="1"/>
    <col min="12" max="12" width="9.26953125" style="213" customWidth="1"/>
    <col min="13" max="13" width="11.54296875" style="213" bestFit="1" customWidth="1"/>
    <col min="14" max="16384" width="9.26953125" style="213"/>
  </cols>
  <sheetData>
    <row r="1" spans="1:11" ht="21" x14ac:dyDescent="0.6">
      <c r="A1" s="212"/>
      <c r="B1" s="7" t="s">
        <v>0</v>
      </c>
      <c r="C1" s="8"/>
      <c r="D1" s="9"/>
      <c r="K1" s="214"/>
    </row>
    <row r="2" spans="1:11" ht="9" customHeight="1" x14ac:dyDescent="0.5"/>
  </sheetData>
  <conditionalFormatting sqref="L11:L15">
    <cfRule type="expression" dxfId="51" priority="3">
      <formula>L11="Error"</formula>
    </cfRule>
    <cfRule type="expression" dxfId="50" priority="4">
      <formula>L11="Ok"</formula>
    </cfRule>
  </conditionalFormatting>
  <conditionalFormatting sqref="L11:L15">
    <cfRule type="expression" dxfId="49" priority="1">
      <formula>$BZ$6="Error"</formula>
    </cfRule>
    <cfRule type="expression" dxfId="48" priority="2">
      <formula>$BZ$6="Ok"</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58"/>
  <sheetViews>
    <sheetView zoomScale="90" zoomScaleNormal="90" workbookViewId="0"/>
  </sheetViews>
  <sheetFormatPr defaultColWidth="8.453125" defaultRowHeight="13" x14ac:dyDescent="0.3"/>
  <cols>
    <col min="1" max="1" width="1.81640625" style="137" customWidth="1"/>
    <col min="2" max="2" width="43.453125" style="137" customWidth="1"/>
    <col min="3" max="3" width="15.81640625" style="137" customWidth="1"/>
    <col min="4" max="4" width="117.26953125" style="137" customWidth="1"/>
    <col min="5" max="5" width="18.54296875" style="137" customWidth="1"/>
    <col min="6" max="6" width="30.1796875" style="137" customWidth="1"/>
    <col min="7" max="7" width="18" style="137" customWidth="1"/>
    <col min="8" max="8" width="31.54296875" style="137" customWidth="1"/>
    <col min="9" max="9" width="16.90625" style="137" customWidth="1"/>
    <col min="10" max="10" width="20.81640625" style="137" customWidth="1"/>
    <col min="11" max="143" width="8.453125" style="137"/>
    <col min="144" max="16384" width="8.453125" style="140"/>
  </cols>
  <sheetData>
    <row r="1" spans="1:146" s="141" customFormat="1" ht="21" x14ac:dyDescent="0.5">
      <c r="A1" s="137"/>
      <c r="B1" s="138" t="s">
        <v>436</v>
      </c>
      <c r="C1" s="138"/>
      <c r="D1" s="138"/>
      <c r="E1" s="138"/>
      <c r="F1" s="139"/>
      <c r="G1" s="139"/>
      <c r="H1" s="154" t="s">
        <v>419</v>
      </c>
      <c r="I1" s="155"/>
      <c r="J1" s="155"/>
      <c r="K1" s="155"/>
      <c r="L1" s="156"/>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40"/>
      <c r="EO1" s="140"/>
      <c r="EP1" s="140"/>
    </row>
    <row r="2" spans="1:146" s="193" customFormat="1" ht="21" x14ac:dyDescent="0.5">
      <c r="B2" s="11" t="s">
        <v>20</v>
      </c>
      <c r="C2" s="18"/>
      <c r="D2" s="18"/>
      <c r="H2" s="155"/>
      <c r="I2" s="155"/>
      <c r="J2" s="155"/>
      <c r="K2" s="155"/>
      <c r="L2" s="155"/>
    </row>
    <row r="3" spans="1:146" s="193" customFormat="1" ht="21" x14ac:dyDescent="0.5">
      <c r="B3" s="17" t="s">
        <v>21</v>
      </c>
      <c r="C3" s="19" t="s">
        <v>401</v>
      </c>
      <c r="D3" s="1"/>
      <c r="H3" s="155" t="s">
        <v>421</v>
      </c>
      <c r="I3" s="155"/>
      <c r="J3" s="155"/>
      <c r="K3" s="155"/>
      <c r="L3" s="155"/>
    </row>
    <row r="4" spans="1:146" s="193" customFormat="1" ht="21" x14ac:dyDescent="0.5">
      <c r="B4" s="17" t="s">
        <v>22</v>
      </c>
      <c r="C4" s="26">
        <v>43721</v>
      </c>
      <c r="D4" s="1"/>
      <c r="H4" s="155"/>
      <c r="I4" s="155"/>
      <c r="J4" s="155"/>
      <c r="K4" s="155"/>
      <c r="L4" s="155"/>
    </row>
    <row r="5" spans="1:146" s="193" customFormat="1" ht="21" x14ac:dyDescent="0.5">
      <c r="B5" s="17" t="s">
        <v>23</v>
      </c>
      <c r="C5" s="26" t="s">
        <v>447</v>
      </c>
      <c r="D5" s="1"/>
      <c r="H5" s="155"/>
      <c r="I5" s="155"/>
      <c r="J5" s="155"/>
      <c r="K5" s="155"/>
      <c r="L5" s="155"/>
    </row>
    <row r="6" spans="1:146" s="193" customFormat="1" ht="21" x14ac:dyDescent="0.35">
      <c r="B6" s="15"/>
      <c r="C6" s="16"/>
      <c r="D6" s="16"/>
      <c r="H6" s="155"/>
      <c r="I6" s="155"/>
      <c r="J6" s="155"/>
      <c r="K6" s="155"/>
      <c r="L6" s="155"/>
    </row>
    <row r="7" spans="1:146" s="193" customFormat="1" ht="21" x14ac:dyDescent="0.5">
      <c r="B7" s="11" t="s">
        <v>24</v>
      </c>
      <c r="C7" s="1"/>
      <c r="D7" s="1"/>
      <c r="H7" s="155"/>
      <c r="I7" s="155"/>
      <c r="J7" s="155"/>
      <c r="K7" s="155"/>
      <c r="L7" s="155"/>
    </row>
    <row r="8" spans="1:146" s="193" customFormat="1" ht="165.75" customHeight="1" x14ac:dyDescent="0.35">
      <c r="B8" s="24" t="s">
        <v>25</v>
      </c>
      <c r="C8" s="236" t="s">
        <v>477</v>
      </c>
      <c r="D8" s="236"/>
      <c r="H8" s="155"/>
      <c r="I8" s="155"/>
      <c r="J8" s="155"/>
      <c r="K8" s="155"/>
      <c r="L8" s="155"/>
    </row>
    <row r="9" spans="1:146" s="193" customFormat="1" ht="21" x14ac:dyDescent="0.5">
      <c r="B9" s="24" t="s">
        <v>1</v>
      </c>
      <c r="C9" s="39" t="s">
        <v>48</v>
      </c>
      <c r="D9" s="14"/>
      <c r="H9" s="155"/>
      <c r="I9" s="155"/>
      <c r="J9" s="155"/>
      <c r="K9" s="155"/>
      <c r="L9" s="155"/>
    </row>
    <row r="10" spans="1:146" s="193" customFormat="1" ht="21" x14ac:dyDescent="0.5">
      <c r="B10" s="24" t="s">
        <v>26</v>
      </c>
      <c r="C10" s="143" t="s">
        <v>375</v>
      </c>
      <c r="D10" s="31"/>
      <c r="H10" s="155"/>
      <c r="I10" s="155"/>
      <c r="J10" s="155"/>
      <c r="K10" s="155"/>
      <c r="L10" s="155"/>
    </row>
    <row r="11" spans="1:146" s="193" customFormat="1" ht="21" x14ac:dyDescent="0.5">
      <c r="B11" s="24" t="s">
        <v>27</v>
      </c>
      <c r="C11" s="5"/>
      <c r="D11" s="14"/>
      <c r="H11" s="155"/>
      <c r="I11" s="155"/>
      <c r="J11" s="155"/>
      <c r="K11" s="155"/>
      <c r="L11" s="155"/>
    </row>
    <row r="12" spans="1:146" s="193" customFormat="1" ht="21" x14ac:dyDescent="0.5">
      <c r="B12" s="24" t="s">
        <v>28</v>
      </c>
      <c r="C12" s="144">
        <v>28</v>
      </c>
      <c r="D12" s="22"/>
      <c r="H12" s="155"/>
      <c r="I12" s="155"/>
      <c r="J12" s="155"/>
      <c r="K12" s="155"/>
      <c r="L12" s="155"/>
    </row>
    <row r="13" spans="1:146" s="193" customFormat="1" ht="21" x14ac:dyDescent="0.5">
      <c r="B13" s="33"/>
      <c r="C13" s="1"/>
      <c r="D13" s="1"/>
      <c r="H13" s="155"/>
      <c r="I13" s="155"/>
      <c r="J13" s="155"/>
      <c r="K13" s="155"/>
      <c r="L13" s="155"/>
    </row>
    <row r="14" spans="1:146" s="193" customFormat="1" ht="21" x14ac:dyDescent="0.5">
      <c r="B14" s="6" t="s">
        <v>377</v>
      </c>
      <c r="C14" s="1"/>
      <c r="D14" s="1"/>
      <c r="H14" s="155"/>
      <c r="I14" s="155"/>
      <c r="J14" s="155"/>
      <c r="K14" s="155"/>
      <c r="L14" s="155"/>
    </row>
    <row r="15" spans="1:146" s="193" customFormat="1" ht="80" x14ac:dyDescent="0.35">
      <c r="B15" s="24" t="s">
        <v>44</v>
      </c>
      <c r="C15" s="13" t="s">
        <v>54</v>
      </c>
      <c r="D15" s="45" t="s">
        <v>580</v>
      </c>
      <c r="H15" s="155"/>
      <c r="I15" s="155"/>
      <c r="J15" s="155"/>
      <c r="K15" s="155"/>
      <c r="L15" s="155"/>
    </row>
    <row r="16" spans="1:146" s="193" customFormat="1" ht="21" x14ac:dyDescent="0.5">
      <c r="B16" s="21" t="s">
        <v>45</v>
      </c>
      <c r="C16" s="114">
        <v>0</v>
      </c>
      <c r="D16" s="1"/>
      <c r="H16" s="155"/>
      <c r="I16" s="155"/>
      <c r="J16" s="155"/>
      <c r="K16" s="155"/>
      <c r="L16" s="155"/>
    </row>
    <row r="17" spans="2:12" s="193" customFormat="1" ht="21" x14ac:dyDescent="0.5">
      <c r="B17" s="30" t="s">
        <v>367</v>
      </c>
      <c r="C17" s="115">
        <f xml:space="preserve"> C16</f>
        <v>0</v>
      </c>
      <c r="D17" s="1"/>
      <c r="H17" s="155"/>
      <c r="I17" s="155"/>
      <c r="J17" s="155"/>
      <c r="K17" s="155"/>
      <c r="L17" s="155"/>
    </row>
    <row r="18" spans="2:12" s="193" customFormat="1" ht="21" x14ac:dyDescent="0.5">
      <c r="B18" s="30" t="s">
        <v>19</v>
      </c>
      <c r="C18" s="42"/>
      <c r="D18" s="1"/>
      <c r="H18" s="155"/>
      <c r="I18" s="155"/>
      <c r="J18" s="155"/>
      <c r="K18" s="155"/>
      <c r="L18" s="155"/>
    </row>
    <row r="19" spans="2:12" s="193" customFormat="1" ht="21" x14ac:dyDescent="0.5">
      <c r="B19" s="30" t="s">
        <v>19</v>
      </c>
      <c r="C19" s="42"/>
      <c r="D19" s="1"/>
      <c r="H19" s="155"/>
      <c r="I19" s="155"/>
      <c r="J19" s="155"/>
      <c r="K19" s="155"/>
      <c r="L19" s="155"/>
    </row>
    <row r="20" spans="2:12" s="193" customFormat="1" ht="21" x14ac:dyDescent="0.5">
      <c r="B20" s="30" t="s">
        <v>19</v>
      </c>
      <c r="C20" s="30"/>
      <c r="D20" s="1"/>
      <c r="H20" s="155"/>
      <c r="I20" s="155"/>
      <c r="J20" s="155"/>
      <c r="K20" s="155"/>
      <c r="L20" s="155"/>
    </row>
    <row r="21" spans="2:12" s="193" customFormat="1" ht="21" x14ac:dyDescent="0.5">
      <c r="B21" s="64" t="s">
        <v>378</v>
      </c>
      <c r="C21" s="65" t="b">
        <f>SUM(C17:C20)=C16</f>
        <v>1</v>
      </c>
      <c r="D21" s="1"/>
      <c r="H21" s="155"/>
      <c r="I21" s="155"/>
      <c r="J21" s="155"/>
      <c r="K21" s="155"/>
      <c r="L21" s="155"/>
    </row>
    <row r="22" spans="2:12" s="193" customFormat="1" ht="21" x14ac:dyDescent="0.5">
      <c r="B22" s="6"/>
      <c r="C22" s="33"/>
      <c r="D22" s="1"/>
      <c r="H22" s="155"/>
      <c r="I22" s="155"/>
      <c r="J22" s="155"/>
      <c r="K22" s="155"/>
      <c r="L22" s="155"/>
    </row>
    <row r="23" spans="2:12" s="193" customFormat="1" ht="16" customHeight="1" x14ac:dyDescent="0.5">
      <c r="B23" s="124" t="s">
        <v>30</v>
      </c>
      <c r="C23" s="33"/>
      <c r="D23" s="1"/>
      <c r="H23" s="155"/>
      <c r="I23" s="155"/>
      <c r="J23" s="155"/>
      <c r="K23" s="155"/>
      <c r="L23" s="155"/>
    </row>
    <row r="24" spans="2:12" s="193" customFormat="1" ht="21" x14ac:dyDescent="0.5">
      <c r="B24" s="21" t="s">
        <v>31</v>
      </c>
      <c r="C24" s="129">
        <v>0</v>
      </c>
      <c r="D24" s="1"/>
      <c r="H24" s="155"/>
      <c r="I24" s="155"/>
      <c r="J24" s="155"/>
      <c r="K24" s="155"/>
      <c r="L24" s="155"/>
    </row>
    <row r="25" spans="2:12" s="193" customFormat="1" ht="21" x14ac:dyDescent="0.5">
      <c r="B25" s="21" t="s">
        <v>29</v>
      </c>
      <c r="C25" s="128">
        <f>SUM(F_Inputs!Q203:U204)</f>
        <v>2806.5010593840057</v>
      </c>
      <c r="D25" s="32"/>
      <c r="H25" s="155"/>
      <c r="I25" s="155"/>
      <c r="J25" s="155"/>
      <c r="K25" s="155"/>
      <c r="L25" s="155"/>
    </row>
    <row r="26" spans="2:12" s="193" customFormat="1" ht="21" x14ac:dyDescent="0.5">
      <c r="B26" s="21" t="s">
        <v>32</v>
      </c>
      <c r="C26" s="44">
        <f>(C12-C24)/C25</f>
        <v>9.9768357137715365E-3</v>
      </c>
      <c r="D26" s="23"/>
      <c r="H26" s="155"/>
      <c r="I26" s="155"/>
      <c r="J26" s="155"/>
      <c r="K26" s="155"/>
      <c r="L26" s="155"/>
    </row>
    <row r="27" spans="2:12" s="193" customFormat="1" ht="21" x14ac:dyDescent="0.5">
      <c r="B27" s="24" t="s">
        <v>33</v>
      </c>
      <c r="C27" s="45" t="s">
        <v>51</v>
      </c>
      <c r="D27" s="1"/>
      <c r="H27" s="155"/>
      <c r="I27" s="155"/>
      <c r="J27" s="155"/>
      <c r="K27" s="155"/>
      <c r="L27" s="155"/>
    </row>
    <row r="28" spans="2:12" s="193" customFormat="1" ht="21" x14ac:dyDescent="0.35">
      <c r="H28" s="155"/>
      <c r="I28" s="155"/>
      <c r="J28" s="155"/>
      <c r="K28" s="155"/>
      <c r="L28" s="155"/>
    </row>
    <row r="29" spans="2:12" ht="21" x14ac:dyDescent="0.3">
      <c r="D29" s="145"/>
      <c r="H29" s="155"/>
      <c r="I29" s="155"/>
      <c r="J29" s="155"/>
      <c r="K29" s="155"/>
      <c r="L29" s="155"/>
    </row>
    <row r="30" spans="2:12" ht="21" x14ac:dyDescent="0.3">
      <c r="B30" s="142" t="s">
        <v>387</v>
      </c>
      <c r="H30" s="155"/>
      <c r="I30" s="155"/>
      <c r="J30" s="155"/>
      <c r="K30" s="155"/>
      <c r="L30" s="155"/>
    </row>
    <row r="31" spans="2:12" ht="21" x14ac:dyDescent="0.3">
      <c r="B31" s="146" t="s">
        <v>36</v>
      </c>
      <c r="C31" s="146"/>
      <c r="D31" s="147"/>
      <c r="E31" s="148"/>
      <c r="F31" s="149"/>
      <c r="H31" s="155"/>
      <c r="I31" s="155"/>
      <c r="J31" s="155"/>
      <c r="K31" s="155"/>
      <c r="L31" s="155"/>
    </row>
    <row r="32" spans="2:12" ht="78" x14ac:dyDescent="0.3">
      <c r="B32" s="146" t="s">
        <v>37</v>
      </c>
      <c r="C32" s="146"/>
      <c r="D32" s="147" t="s">
        <v>474</v>
      </c>
      <c r="E32" s="148"/>
      <c r="F32" s="147" t="s">
        <v>475</v>
      </c>
      <c r="H32" s="155"/>
      <c r="I32" s="155"/>
      <c r="J32" s="155"/>
      <c r="K32" s="155"/>
      <c r="L32" s="155"/>
    </row>
    <row r="33" spans="2:12" ht="21" x14ac:dyDescent="0.3">
      <c r="B33" s="146" t="s">
        <v>38</v>
      </c>
      <c r="C33" s="146"/>
      <c r="D33" s="24" t="s">
        <v>448</v>
      </c>
      <c r="E33" s="148"/>
      <c r="F33" s="147"/>
      <c r="H33" s="155"/>
      <c r="I33" s="155"/>
      <c r="J33" s="155"/>
      <c r="K33" s="155"/>
      <c r="L33" s="155"/>
    </row>
    <row r="34" spans="2:12" ht="21" x14ac:dyDescent="0.3">
      <c r="B34" s="146" t="s">
        <v>39</v>
      </c>
      <c r="C34" s="146"/>
      <c r="D34" s="24" t="s">
        <v>448</v>
      </c>
      <c r="E34" s="148"/>
      <c r="F34" s="149"/>
      <c r="H34" s="155"/>
      <c r="I34" s="155"/>
      <c r="J34" s="155"/>
      <c r="K34" s="155"/>
      <c r="L34" s="155"/>
    </row>
    <row r="35" spans="2:12" ht="21" x14ac:dyDescent="0.3">
      <c r="B35" s="146" t="s">
        <v>40</v>
      </c>
      <c r="C35" s="146"/>
      <c r="D35" s="24" t="s">
        <v>448</v>
      </c>
      <c r="E35" s="148"/>
      <c r="F35" s="147"/>
      <c r="H35" s="155"/>
      <c r="I35" s="155"/>
      <c r="J35" s="155"/>
      <c r="K35" s="155"/>
      <c r="L35" s="155"/>
    </row>
    <row r="36" spans="2:12" ht="21" x14ac:dyDescent="0.3">
      <c r="B36" s="146" t="s">
        <v>41</v>
      </c>
      <c r="C36" s="150"/>
      <c r="D36" s="24" t="s">
        <v>448</v>
      </c>
      <c r="E36" s="148"/>
      <c r="F36" s="147"/>
      <c r="H36" s="155"/>
      <c r="I36" s="155"/>
      <c r="J36" s="155"/>
      <c r="K36" s="155"/>
      <c r="L36" s="155"/>
    </row>
    <row r="37" spans="2:12" ht="21" x14ac:dyDescent="0.3">
      <c r="B37" s="146" t="s">
        <v>42</v>
      </c>
      <c r="C37" s="146"/>
      <c r="D37" s="24"/>
      <c r="E37" s="148"/>
      <c r="F37" s="147"/>
      <c r="H37" s="155"/>
      <c r="I37" s="155"/>
      <c r="J37" s="155"/>
      <c r="K37" s="155"/>
      <c r="L37" s="155"/>
    </row>
    <row r="38" spans="2:12" ht="16" x14ac:dyDescent="0.3">
      <c r="B38" s="146" t="s">
        <v>43</v>
      </c>
      <c r="C38" s="146"/>
      <c r="D38" s="24"/>
      <c r="E38" s="148"/>
      <c r="F38" s="147"/>
      <c r="H38" s="209"/>
      <c r="I38" s="209"/>
      <c r="J38" s="209"/>
      <c r="K38" s="209"/>
      <c r="L38" s="209"/>
    </row>
    <row r="39" spans="2:12" x14ac:dyDescent="0.3">
      <c r="B39" s="151"/>
      <c r="C39" s="151"/>
      <c r="D39" s="151"/>
    </row>
    <row r="40" spans="2:12" x14ac:dyDescent="0.3">
      <c r="B40" s="210" t="s">
        <v>481</v>
      </c>
      <c r="C40" s="151"/>
      <c r="D40" s="151"/>
    </row>
    <row r="41" spans="2:12" x14ac:dyDescent="0.3">
      <c r="B41" s="151" t="s">
        <v>572</v>
      </c>
      <c r="C41" s="151"/>
      <c r="D41" s="151"/>
    </row>
    <row r="42" spans="2:12" x14ac:dyDescent="0.3">
      <c r="B42" s="137" t="s">
        <v>576</v>
      </c>
    </row>
    <row r="45" spans="2:12" x14ac:dyDescent="0.3">
      <c r="B45" s="137" t="s">
        <v>564</v>
      </c>
      <c r="C45" s="137" t="s">
        <v>565</v>
      </c>
      <c r="D45" s="137" t="s">
        <v>566</v>
      </c>
    </row>
    <row r="46" spans="2:12" ht="52" x14ac:dyDescent="0.3">
      <c r="B46" s="226" t="s">
        <v>524</v>
      </c>
      <c r="C46" s="226" t="s">
        <v>525</v>
      </c>
      <c r="D46" s="226" t="s">
        <v>571</v>
      </c>
      <c r="E46" s="222" t="s">
        <v>567</v>
      </c>
      <c r="F46" s="222" t="s">
        <v>568</v>
      </c>
      <c r="G46" s="222" t="s">
        <v>569</v>
      </c>
      <c r="H46" s="222" t="s">
        <v>573</v>
      </c>
      <c r="I46" s="222" t="s">
        <v>574</v>
      </c>
      <c r="J46" s="222" t="s">
        <v>575</v>
      </c>
    </row>
    <row r="47" spans="2:12" x14ac:dyDescent="0.3">
      <c r="B47" s="221" t="s">
        <v>48</v>
      </c>
      <c r="C47" s="221" t="s">
        <v>527</v>
      </c>
      <c r="D47" s="224">
        <v>45302</v>
      </c>
      <c r="E47" s="224">
        <v>8795.4</v>
      </c>
      <c r="F47" s="224">
        <v>6886.5</v>
      </c>
      <c r="G47" s="224">
        <v>15681.9</v>
      </c>
      <c r="H47" s="223">
        <f>E47/$D47</f>
        <v>0.19415036863714624</v>
      </c>
      <c r="I47" s="223">
        <f>F47/$D47</f>
        <v>0.15201315615204627</v>
      </c>
      <c r="J47" s="223">
        <f>G47/$D47</f>
        <v>0.34616352478919254</v>
      </c>
    </row>
    <row r="48" spans="2:12" x14ac:dyDescent="0.3">
      <c r="B48" s="221" t="s">
        <v>529</v>
      </c>
      <c r="C48" s="221" t="s">
        <v>527</v>
      </c>
      <c r="D48" s="224">
        <v>16552</v>
      </c>
      <c r="E48" s="224">
        <v>4485.2</v>
      </c>
      <c r="F48" s="224">
        <v>3404.4</v>
      </c>
      <c r="G48" s="224">
        <v>7889.6</v>
      </c>
      <c r="H48" s="223">
        <f>E48/$D48</f>
        <v>0.27097631706138231</v>
      </c>
      <c r="I48" s="223">
        <f t="shared" ref="I48:I56" si="0">F48/$D48</f>
        <v>0.20567907201546642</v>
      </c>
      <c r="J48" s="223">
        <f t="shared" ref="J48:J56" si="1">G48/$D48</f>
        <v>0.47665538907684873</v>
      </c>
    </row>
    <row r="49" spans="2:11" x14ac:dyDescent="0.3">
      <c r="B49" s="221" t="s">
        <v>531</v>
      </c>
      <c r="C49" s="221" t="s">
        <v>527</v>
      </c>
      <c r="D49" s="224">
        <v>41892.333333333299</v>
      </c>
      <c r="E49" s="224">
        <v>6655.5</v>
      </c>
      <c r="F49" s="224">
        <v>6788.6</v>
      </c>
      <c r="G49" s="224">
        <v>13444.1</v>
      </c>
      <c r="H49" s="223">
        <f t="shared" ref="H49:H56" si="2">E49/$D49</f>
        <v>0.15887155167612224</v>
      </c>
      <c r="I49" s="223">
        <f t="shared" si="0"/>
        <v>0.1620487440024827</v>
      </c>
      <c r="J49" s="223">
        <f t="shared" si="1"/>
        <v>0.32092029567860497</v>
      </c>
    </row>
    <row r="50" spans="2:11" x14ac:dyDescent="0.3">
      <c r="B50" s="221" t="s">
        <v>533</v>
      </c>
      <c r="C50" s="221" t="s">
        <v>527</v>
      </c>
      <c r="D50" s="224">
        <v>22192</v>
      </c>
      <c r="E50" s="224">
        <v>3409.21</v>
      </c>
      <c r="F50" s="224">
        <v>5798.37</v>
      </c>
      <c r="G50" s="224">
        <v>9207.58</v>
      </c>
      <c r="H50" s="223">
        <f t="shared" si="2"/>
        <v>0.15362337779379956</v>
      </c>
      <c r="I50" s="223">
        <f t="shared" si="0"/>
        <v>0.2612819935111752</v>
      </c>
      <c r="J50" s="223">
        <f t="shared" si="1"/>
        <v>0.41490537130497473</v>
      </c>
    </row>
    <row r="51" spans="2:11" x14ac:dyDescent="0.3">
      <c r="B51" s="221" t="s">
        <v>570</v>
      </c>
      <c r="C51" s="221" t="s">
        <v>527</v>
      </c>
      <c r="D51" s="224">
        <v>57016.3071736657</v>
      </c>
      <c r="E51" s="224">
        <v>8361.5406265014808</v>
      </c>
      <c r="F51" s="224">
        <v>9317.1378858888802</v>
      </c>
      <c r="G51" s="224">
        <v>17678.678512390361</v>
      </c>
      <c r="H51" s="223">
        <f t="shared" si="2"/>
        <v>0.14665173949328397</v>
      </c>
      <c r="I51" s="223">
        <f t="shared" si="0"/>
        <v>0.16341180879199796</v>
      </c>
      <c r="J51" s="223">
        <f t="shared" si="1"/>
        <v>0.31006354828528193</v>
      </c>
    </row>
    <row r="52" spans="2:11" x14ac:dyDescent="0.3">
      <c r="B52" s="221" t="s">
        <v>535</v>
      </c>
      <c r="C52" s="221" t="s">
        <v>527</v>
      </c>
      <c r="D52" s="224">
        <v>11108</v>
      </c>
      <c r="E52" s="224">
        <v>792.8</v>
      </c>
      <c r="F52" s="224">
        <v>3671.8</v>
      </c>
      <c r="G52" s="224">
        <v>4464.6000000000004</v>
      </c>
      <c r="H52" s="223">
        <f t="shared" si="2"/>
        <v>7.1371984155563548E-2</v>
      </c>
      <c r="I52" s="223">
        <f t="shared" si="0"/>
        <v>0.33055455527547717</v>
      </c>
      <c r="J52" s="223">
        <f t="shared" si="1"/>
        <v>0.40192653943104073</v>
      </c>
    </row>
    <row r="53" spans="2:11" x14ac:dyDescent="0.3">
      <c r="B53" s="221" t="s">
        <v>537</v>
      </c>
      <c r="C53" s="221" t="s">
        <v>527</v>
      </c>
      <c r="D53" s="224">
        <v>68997.732598401693</v>
      </c>
      <c r="E53" s="224">
        <v>4330.3453262026396</v>
      </c>
      <c r="F53" s="224">
        <v>9488.0626811597995</v>
      </c>
      <c r="G53" s="224">
        <v>13818.408007362439</v>
      </c>
      <c r="H53" s="223">
        <f t="shared" si="2"/>
        <v>6.2760690288291454E-2</v>
      </c>
      <c r="I53" s="223">
        <f t="shared" si="0"/>
        <v>0.13751267358863306</v>
      </c>
      <c r="J53" s="223">
        <f t="shared" si="1"/>
        <v>0.20027336387692452</v>
      </c>
    </row>
    <row r="54" spans="2:11" x14ac:dyDescent="0.3">
      <c r="B54" s="221" t="s">
        <v>539</v>
      </c>
      <c r="C54" s="221" t="s">
        <v>527</v>
      </c>
      <c r="D54" s="224">
        <v>19168</v>
      </c>
      <c r="E54" s="224">
        <v>3119.9</v>
      </c>
      <c r="F54" s="224">
        <v>3664.8</v>
      </c>
      <c r="G54" s="224">
        <v>6784.7000000000007</v>
      </c>
      <c r="H54" s="223">
        <f t="shared" si="2"/>
        <v>0.16276606844741237</v>
      </c>
      <c r="I54" s="223">
        <f t="shared" si="0"/>
        <v>0.19119365609348915</v>
      </c>
      <c r="J54" s="223">
        <f t="shared" si="1"/>
        <v>0.35395972454090152</v>
      </c>
    </row>
    <row r="55" spans="2:11" x14ac:dyDescent="0.3">
      <c r="B55" s="221" t="s">
        <v>541</v>
      </c>
      <c r="C55" s="221" t="s">
        <v>527</v>
      </c>
      <c r="D55" s="224">
        <v>18117.394465000001</v>
      </c>
      <c r="E55" s="224">
        <v>2278</v>
      </c>
      <c r="F55" s="224">
        <v>5083</v>
      </c>
      <c r="G55" s="224">
        <v>7361</v>
      </c>
      <c r="H55" s="223">
        <f t="shared" si="2"/>
        <v>0.1257355192216377</v>
      </c>
      <c r="I55" s="223">
        <f t="shared" si="0"/>
        <v>0.28055910632290798</v>
      </c>
      <c r="J55" s="223">
        <f t="shared" si="1"/>
        <v>0.40629462554454571</v>
      </c>
    </row>
    <row r="56" spans="2:11" x14ac:dyDescent="0.3">
      <c r="B56" s="221" t="s">
        <v>543</v>
      </c>
      <c r="C56" s="221" t="s">
        <v>527</v>
      </c>
      <c r="D56" s="224">
        <v>30746</v>
      </c>
      <c r="E56" s="224">
        <v>6087.3</v>
      </c>
      <c r="F56" s="224">
        <v>3369.3</v>
      </c>
      <c r="G56" s="224">
        <v>9456.6</v>
      </c>
      <c r="H56" s="223">
        <f t="shared" si="2"/>
        <v>0.19798672998113576</v>
      </c>
      <c r="I56" s="223">
        <f t="shared" si="0"/>
        <v>0.10958498666493204</v>
      </c>
      <c r="J56" s="223">
        <f t="shared" si="1"/>
        <v>0.30757171664606781</v>
      </c>
    </row>
    <row r="57" spans="2:11" x14ac:dyDescent="0.3">
      <c r="D57" s="225"/>
      <c r="F57" s="225"/>
      <c r="G57" s="142" t="s">
        <v>582</v>
      </c>
      <c r="H57" s="229">
        <f>AVERAGE(H47:H56)</f>
        <v>0.15448943467557749</v>
      </c>
      <c r="I57" s="229">
        <f t="shared" ref="I57:J57" si="3">AVERAGE(I47:I56)</f>
        <v>0.1993839752418608</v>
      </c>
      <c r="J57" s="229">
        <f t="shared" si="3"/>
        <v>0.35387340991743838</v>
      </c>
      <c r="K57" s="225"/>
    </row>
    <row r="58" spans="2:11" x14ac:dyDescent="0.3">
      <c r="G58" s="142" t="s">
        <v>583</v>
      </c>
      <c r="H58" s="228">
        <f>MEDIAN(H47:H56)</f>
        <v>0.1562474647349609</v>
      </c>
      <c r="I58" s="228">
        <f t="shared" ref="I58" si="4">MEDIAN(I47:I56)</f>
        <v>0.17730273244274355</v>
      </c>
      <c r="J58" s="228">
        <f>MEDIAN(J47:J56)</f>
        <v>0.35006162466504703</v>
      </c>
    </row>
  </sheetData>
  <mergeCells count="1">
    <mergeCell ref="C8:D8"/>
  </mergeCells>
  <conditionalFormatting sqref="C21">
    <cfRule type="containsText" dxfId="13" priority="3" operator="containsText" text="True">
      <formula>NOT(ISERROR(SEARCH("True",C21)))</formula>
    </cfRule>
    <cfRule type="containsText" dxfId="12" priority="4" operator="containsText" text="False">
      <formula>NOT(ISERROR(SEARCH("False",C21)))</formula>
    </cfRule>
  </conditionalFormatting>
  <conditionalFormatting sqref="I21">
    <cfRule type="containsText" dxfId="11" priority="1" operator="containsText" text="True">
      <formula>NOT(ISERROR(SEARCH("True",I21)))</formula>
    </cfRule>
    <cfRule type="containsText" dxfId="10" priority="2" operator="containsText" text="False">
      <formula>NOT(ISERROR(SEARCH("False",I21)))</formula>
    </cfRule>
  </conditionalFormatting>
  <dataValidations count="5">
    <dataValidation type="list" allowBlank="1" showInputMessage="1" showErrorMessage="1" sqref="C31:C38">
      <formula1>"Pass, Partial pass, Fail, ,Not assessed, N/A"</formula1>
    </dataValidation>
    <dataValidation type="list" allowBlank="1" showInputMessage="1" showErrorMessage="1" sqref="C39:C41">
      <formula1>"Pass,Marginal pass, Partial pass, Fail, ,Not assessed, N/A"</formula1>
    </dataValidation>
    <dataValidation type="list" allowBlank="1" showInputMessage="1" showErrorMessage="1" sqref="C9">
      <formula1>"ANH,NES,NWT,SRN,SVE,SWB,TMS,WSH,WSX,YKY,AFW,BRL,HDD,PRT,SES,SEW,SSC"</formula1>
    </dataValidation>
    <dataValidation type="list" allowBlank="1" showInputMessage="1" showErrorMessage="1" sqref="C15">
      <formula1>"Accept, Partial accept, Reject"</formula1>
    </dataValidation>
    <dataValidation type="list" allowBlank="1" showInputMessage="1" showErrorMessage="1" sqref="C27">
      <formula1>"Yes,No"</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1"/>
  <sheetViews>
    <sheetView zoomScale="90" zoomScaleNormal="90" workbookViewId="0"/>
  </sheetViews>
  <sheetFormatPr defaultColWidth="8.453125" defaultRowHeight="13" x14ac:dyDescent="0.3"/>
  <cols>
    <col min="1" max="1" width="1.81640625" style="137" customWidth="1"/>
    <col min="2" max="2" width="43.453125" style="137" customWidth="1"/>
    <col min="3" max="3" width="15.81640625" style="137" customWidth="1"/>
    <col min="4" max="4" width="117.26953125" style="137" customWidth="1"/>
    <col min="5" max="5" width="8.1796875" style="137" customWidth="1"/>
    <col min="6" max="6" width="30.1796875" style="137" customWidth="1"/>
    <col min="7" max="7" width="8.453125" style="137"/>
    <col min="8" max="8" width="31.54296875" style="137" customWidth="1"/>
    <col min="9" max="143" width="8.453125" style="137"/>
    <col min="144" max="16384" width="8.453125" style="140"/>
  </cols>
  <sheetData>
    <row r="1" spans="1:146" s="141" customFormat="1" ht="21" x14ac:dyDescent="0.5">
      <c r="A1" s="137"/>
      <c r="B1" s="138" t="s">
        <v>439</v>
      </c>
      <c r="C1" s="138"/>
      <c r="D1" s="138"/>
      <c r="E1" s="138"/>
      <c r="F1" s="139"/>
      <c r="G1" s="139"/>
      <c r="H1" s="154" t="s">
        <v>419</v>
      </c>
      <c r="I1" s="155"/>
      <c r="J1" s="155"/>
      <c r="K1" s="155"/>
      <c r="L1" s="156"/>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40"/>
      <c r="EO1" s="140"/>
      <c r="EP1" s="140"/>
    </row>
    <row r="2" spans="1:146" s="193" customFormat="1" ht="21" x14ac:dyDescent="0.5">
      <c r="B2" s="11" t="s">
        <v>20</v>
      </c>
      <c r="C2" s="18"/>
      <c r="D2" s="18"/>
      <c r="H2" s="155"/>
      <c r="I2" s="155"/>
      <c r="J2" s="155"/>
      <c r="K2" s="155"/>
      <c r="L2" s="155"/>
    </row>
    <row r="3" spans="1:146" s="193" customFormat="1" ht="21" x14ac:dyDescent="0.5">
      <c r="B3" s="17" t="s">
        <v>21</v>
      </c>
      <c r="C3" s="19" t="s">
        <v>401</v>
      </c>
      <c r="D3" s="1"/>
      <c r="H3" s="155" t="s">
        <v>421</v>
      </c>
      <c r="I3" s="155"/>
      <c r="J3" s="155"/>
      <c r="K3" s="155"/>
      <c r="L3" s="155"/>
    </row>
    <row r="4" spans="1:146" s="193" customFormat="1" ht="21" x14ac:dyDescent="0.5">
      <c r="B4" s="17" t="s">
        <v>22</v>
      </c>
      <c r="C4" s="26">
        <v>43721</v>
      </c>
      <c r="D4" s="1"/>
      <c r="H4" s="155"/>
      <c r="I4" s="155"/>
      <c r="J4" s="155"/>
      <c r="K4" s="155"/>
      <c r="L4" s="155"/>
    </row>
    <row r="5" spans="1:146" s="193" customFormat="1" ht="21" x14ac:dyDescent="0.5">
      <c r="B5" s="17" t="s">
        <v>23</v>
      </c>
      <c r="C5" s="26" t="s">
        <v>447</v>
      </c>
      <c r="D5" s="1"/>
      <c r="H5" s="155"/>
      <c r="I5" s="155"/>
      <c r="J5" s="155"/>
      <c r="K5" s="155"/>
      <c r="L5" s="155"/>
    </row>
    <row r="6" spans="1:146" s="193" customFormat="1" ht="21" x14ac:dyDescent="0.35">
      <c r="B6" s="15"/>
      <c r="C6" s="16"/>
      <c r="D6" s="16"/>
      <c r="H6" s="155"/>
      <c r="I6" s="155"/>
      <c r="J6" s="155"/>
      <c r="K6" s="155"/>
      <c r="L6" s="155"/>
    </row>
    <row r="7" spans="1:146" s="193" customFormat="1" ht="21" x14ac:dyDescent="0.5">
      <c r="B7" s="11" t="s">
        <v>24</v>
      </c>
      <c r="C7" s="1"/>
      <c r="D7" s="1"/>
      <c r="H7" s="155"/>
      <c r="I7" s="155"/>
      <c r="J7" s="155"/>
      <c r="K7" s="155"/>
      <c r="L7" s="155"/>
    </row>
    <row r="8" spans="1:146" s="193" customFormat="1" ht="109.5" customHeight="1" x14ac:dyDescent="0.35">
      <c r="B8" s="24" t="s">
        <v>25</v>
      </c>
      <c r="C8" s="236" t="s">
        <v>478</v>
      </c>
      <c r="D8" s="236"/>
      <c r="H8" s="155"/>
      <c r="I8" s="155"/>
      <c r="J8" s="155"/>
      <c r="K8" s="155"/>
      <c r="L8" s="155"/>
    </row>
    <row r="9" spans="1:146" s="193" customFormat="1" ht="21" x14ac:dyDescent="0.5">
      <c r="B9" s="24" t="s">
        <v>1</v>
      </c>
      <c r="C9" s="39" t="s">
        <v>48</v>
      </c>
      <c r="D9" s="14"/>
      <c r="H9" s="155"/>
      <c r="I9" s="155"/>
      <c r="J9" s="155"/>
      <c r="K9" s="155"/>
      <c r="L9" s="155"/>
    </row>
    <row r="10" spans="1:146" s="193" customFormat="1" ht="21" x14ac:dyDescent="0.5">
      <c r="B10" s="24" t="s">
        <v>26</v>
      </c>
      <c r="C10" s="143" t="s">
        <v>18</v>
      </c>
      <c r="D10" s="31"/>
      <c r="H10" s="155"/>
      <c r="I10" s="155"/>
      <c r="J10" s="155"/>
      <c r="K10" s="155"/>
      <c r="L10" s="155"/>
    </row>
    <row r="11" spans="1:146" s="193" customFormat="1" ht="21" x14ac:dyDescent="0.5">
      <c r="B11" s="24" t="s">
        <v>27</v>
      </c>
      <c r="C11" s="5"/>
      <c r="D11" s="14"/>
      <c r="H11" s="155"/>
      <c r="I11" s="155"/>
      <c r="J11" s="155"/>
      <c r="K11" s="155"/>
      <c r="L11" s="155"/>
    </row>
    <row r="12" spans="1:146" s="193" customFormat="1" ht="21" x14ac:dyDescent="0.5">
      <c r="B12" s="24" t="s">
        <v>28</v>
      </c>
      <c r="C12" s="144">
        <v>63</v>
      </c>
      <c r="D12" s="22"/>
      <c r="H12" s="155"/>
      <c r="I12" s="155"/>
      <c r="J12" s="155"/>
      <c r="K12" s="155"/>
      <c r="L12" s="155"/>
    </row>
    <row r="13" spans="1:146" s="193" customFormat="1" ht="21" x14ac:dyDescent="0.5">
      <c r="B13" s="33"/>
      <c r="C13" s="1"/>
      <c r="D13" s="1"/>
      <c r="H13" s="155"/>
      <c r="I13" s="155"/>
      <c r="J13" s="155"/>
      <c r="K13" s="155"/>
      <c r="L13" s="155"/>
    </row>
    <row r="14" spans="1:146" s="193" customFormat="1" ht="21" x14ac:dyDescent="0.5">
      <c r="B14" s="6" t="s">
        <v>377</v>
      </c>
      <c r="C14" s="1"/>
      <c r="D14" s="1"/>
      <c r="H14" s="155"/>
      <c r="I14" s="155"/>
      <c r="J14" s="155"/>
      <c r="K14" s="155"/>
      <c r="L14" s="155"/>
    </row>
    <row r="15" spans="1:146" s="193" customFormat="1" ht="80" x14ac:dyDescent="0.35">
      <c r="B15" s="24" t="s">
        <v>44</v>
      </c>
      <c r="C15" s="13" t="s">
        <v>54</v>
      </c>
      <c r="D15" s="45" t="s">
        <v>580</v>
      </c>
      <c r="H15" s="155"/>
      <c r="I15" s="155"/>
      <c r="J15" s="155"/>
      <c r="K15" s="155"/>
      <c r="L15" s="155"/>
    </row>
    <row r="16" spans="1:146" s="193" customFormat="1" ht="21" x14ac:dyDescent="0.5">
      <c r="B16" s="21" t="s">
        <v>45</v>
      </c>
      <c r="C16" s="114">
        <v>0</v>
      </c>
      <c r="D16" s="1"/>
      <c r="H16" s="155"/>
      <c r="I16" s="155"/>
      <c r="J16" s="155"/>
      <c r="K16" s="155"/>
      <c r="L16" s="155"/>
    </row>
    <row r="17" spans="2:12" s="193" customFormat="1" ht="21" x14ac:dyDescent="0.5">
      <c r="B17" s="30" t="s">
        <v>367</v>
      </c>
      <c r="C17" s="115">
        <f xml:space="preserve"> C16</f>
        <v>0</v>
      </c>
      <c r="D17" s="1"/>
      <c r="H17" s="155"/>
      <c r="I17" s="155"/>
      <c r="J17" s="155"/>
      <c r="K17" s="155"/>
      <c r="L17" s="155"/>
    </row>
    <row r="18" spans="2:12" s="193" customFormat="1" ht="21" x14ac:dyDescent="0.5">
      <c r="B18" s="30" t="s">
        <v>19</v>
      </c>
      <c r="C18" s="42"/>
      <c r="D18" s="1"/>
      <c r="H18" s="155"/>
      <c r="I18" s="155"/>
      <c r="J18" s="155"/>
      <c r="K18" s="155"/>
      <c r="L18" s="155"/>
    </row>
    <row r="19" spans="2:12" s="193" customFormat="1" ht="21" x14ac:dyDescent="0.5">
      <c r="B19" s="30" t="s">
        <v>19</v>
      </c>
      <c r="C19" s="42"/>
      <c r="D19" s="1"/>
      <c r="H19" s="155"/>
      <c r="I19" s="155"/>
      <c r="J19" s="155"/>
      <c r="K19" s="155"/>
      <c r="L19" s="155"/>
    </row>
    <row r="20" spans="2:12" s="193" customFormat="1" ht="21" x14ac:dyDescent="0.5">
      <c r="B20" s="30" t="s">
        <v>19</v>
      </c>
      <c r="C20" s="30"/>
      <c r="D20" s="1"/>
      <c r="H20" s="155"/>
      <c r="I20" s="155"/>
      <c r="J20" s="155"/>
      <c r="K20" s="155"/>
      <c r="L20" s="155"/>
    </row>
    <row r="21" spans="2:12" s="193" customFormat="1" ht="21" x14ac:dyDescent="0.5">
      <c r="B21" s="64" t="s">
        <v>378</v>
      </c>
      <c r="C21" s="65" t="b">
        <f>SUM(C17:C20)=C16</f>
        <v>1</v>
      </c>
      <c r="D21" s="1"/>
      <c r="H21" s="155"/>
      <c r="I21" s="155"/>
      <c r="J21" s="155"/>
      <c r="K21" s="155"/>
      <c r="L21" s="155"/>
    </row>
    <row r="22" spans="2:12" s="193" customFormat="1" ht="21" x14ac:dyDescent="0.5">
      <c r="B22" s="6"/>
      <c r="C22" s="33"/>
      <c r="D22" s="1"/>
      <c r="H22" s="155"/>
      <c r="I22" s="155"/>
      <c r="J22" s="155"/>
      <c r="K22" s="155"/>
      <c r="L22" s="155"/>
    </row>
    <row r="23" spans="2:12" s="193" customFormat="1" ht="16" customHeight="1" x14ac:dyDescent="0.5">
      <c r="B23" s="124" t="s">
        <v>30</v>
      </c>
      <c r="C23" s="33"/>
      <c r="D23" s="1"/>
      <c r="H23" s="155"/>
      <c r="I23" s="155"/>
      <c r="J23" s="155"/>
      <c r="K23" s="155"/>
      <c r="L23" s="155"/>
    </row>
    <row r="24" spans="2:12" s="193" customFormat="1" ht="21" x14ac:dyDescent="0.5">
      <c r="B24" s="21" t="s">
        <v>31</v>
      </c>
      <c r="C24" s="129">
        <v>0</v>
      </c>
      <c r="D24" s="1"/>
      <c r="H24" s="155"/>
      <c r="I24" s="155"/>
      <c r="J24" s="155"/>
      <c r="K24" s="155"/>
      <c r="L24" s="155"/>
    </row>
    <row r="25" spans="2:12" s="193" customFormat="1" ht="21" x14ac:dyDescent="0.5">
      <c r="B25" s="21" t="s">
        <v>29</v>
      </c>
      <c r="C25" s="128">
        <f>SUM(F_Inputs!Q206:U207)</f>
        <v>187.71107791031216</v>
      </c>
      <c r="D25" s="32"/>
      <c r="H25" s="155"/>
      <c r="I25" s="155"/>
      <c r="J25" s="155"/>
      <c r="K25" s="155"/>
      <c r="L25" s="155"/>
    </row>
    <row r="26" spans="2:12" s="193" customFormat="1" ht="21" x14ac:dyDescent="0.5">
      <c r="B26" s="21" t="s">
        <v>32</v>
      </c>
      <c r="C26" s="44">
        <f>(C12-C24)/C25</f>
        <v>0.3356221737222202</v>
      </c>
      <c r="D26" s="23"/>
      <c r="H26" s="155"/>
      <c r="I26" s="155"/>
      <c r="J26" s="155"/>
      <c r="K26" s="155"/>
      <c r="L26" s="155"/>
    </row>
    <row r="27" spans="2:12" s="193" customFormat="1" ht="21" x14ac:dyDescent="0.5">
      <c r="B27" s="24" t="s">
        <v>33</v>
      </c>
      <c r="C27" s="45" t="s">
        <v>51</v>
      </c>
      <c r="D27" s="1"/>
      <c r="H27" s="155"/>
      <c r="I27" s="155"/>
      <c r="J27" s="155"/>
      <c r="K27" s="155"/>
      <c r="L27" s="155"/>
    </row>
    <row r="28" spans="2:12" s="193" customFormat="1" ht="21" x14ac:dyDescent="0.35">
      <c r="H28" s="155"/>
      <c r="I28" s="155"/>
      <c r="J28" s="155"/>
      <c r="K28" s="155"/>
      <c r="L28" s="155"/>
    </row>
    <row r="29" spans="2:12" ht="21" x14ac:dyDescent="0.3">
      <c r="D29" s="145"/>
      <c r="H29" s="155"/>
      <c r="I29" s="155"/>
      <c r="J29" s="155"/>
      <c r="K29" s="155"/>
      <c r="L29" s="155"/>
    </row>
    <row r="30" spans="2:12" ht="21" x14ac:dyDescent="0.3">
      <c r="B30" s="142" t="s">
        <v>387</v>
      </c>
      <c r="H30" s="155"/>
      <c r="I30" s="155"/>
      <c r="J30" s="155"/>
      <c r="K30" s="155"/>
      <c r="L30" s="155"/>
    </row>
    <row r="31" spans="2:12" ht="21" x14ac:dyDescent="0.3">
      <c r="B31" s="146" t="s">
        <v>36</v>
      </c>
      <c r="C31" s="146" t="s">
        <v>19</v>
      </c>
      <c r="D31" s="147"/>
      <c r="E31" s="148"/>
      <c r="F31" s="149"/>
      <c r="H31" s="155"/>
      <c r="I31" s="155"/>
      <c r="J31" s="155"/>
      <c r="K31" s="155"/>
      <c r="L31" s="155"/>
    </row>
    <row r="32" spans="2:12" ht="78" x14ac:dyDescent="0.3">
      <c r="B32" s="146" t="s">
        <v>37</v>
      </c>
      <c r="C32" s="146" t="s">
        <v>53</v>
      </c>
      <c r="D32" s="147" t="s">
        <v>474</v>
      </c>
      <c r="E32" s="148"/>
      <c r="F32" s="147" t="s">
        <v>475</v>
      </c>
      <c r="H32" s="155"/>
      <c r="I32" s="155"/>
      <c r="J32" s="155"/>
      <c r="K32" s="155"/>
      <c r="L32" s="155"/>
    </row>
    <row r="33" spans="2:12" ht="21" x14ac:dyDescent="0.3">
      <c r="B33" s="146" t="s">
        <v>38</v>
      </c>
      <c r="C33" s="146" t="s">
        <v>19</v>
      </c>
      <c r="D33" s="24" t="s">
        <v>448</v>
      </c>
      <c r="E33" s="148"/>
      <c r="F33" s="147"/>
      <c r="H33" s="155"/>
      <c r="I33" s="155"/>
      <c r="J33" s="155"/>
      <c r="K33" s="155"/>
      <c r="L33" s="155"/>
    </row>
    <row r="34" spans="2:12" ht="21" x14ac:dyDescent="0.3">
      <c r="B34" s="146" t="s">
        <v>39</v>
      </c>
      <c r="C34" s="146" t="s">
        <v>19</v>
      </c>
      <c r="D34" s="24" t="s">
        <v>448</v>
      </c>
      <c r="E34" s="148"/>
      <c r="F34" s="149"/>
      <c r="H34" s="155"/>
      <c r="I34" s="155"/>
      <c r="J34" s="155"/>
      <c r="K34" s="155"/>
      <c r="L34" s="155"/>
    </row>
    <row r="35" spans="2:12" ht="21" x14ac:dyDescent="0.3">
      <c r="B35" s="146" t="s">
        <v>40</v>
      </c>
      <c r="C35" s="146" t="s">
        <v>19</v>
      </c>
      <c r="D35" s="24" t="s">
        <v>448</v>
      </c>
      <c r="E35" s="148"/>
      <c r="F35" s="147"/>
      <c r="H35" s="155"/>
      <c r="I35" s="155"/>
      <c r="J35" s="155"/>
      <c r="K35" s="155"/>
      <c r="L35" s="155"/>
    </row>
    <row r="36" spans="2:12" ht="21" x14ac:dyDescent="0.3">
      <c r="B36" s="146" t="s">
        <v>41</v>
      </c>
      <c r="C36" s="146" t="s">
        <v>19</v>
      </c>
      <c r="D36" s="24" t="s">
        <v>448</v>
      </c>
      <c r="E36" s="148"/>
      <c r="F36" s="147"/>
      <c r="H36" s="155"/>
      <c r="I36" s="155"/>
      <c r="J36" s="155"/>
      <c r="K36" s="155"/>
      <c r="L36" s="155"/>
    </row>
    <row r="37" spans="2:12" ht="21" x14ac:dyDescent="0.3">
      <c r="B37" s="146" t="s">
        <v>42</v>
      </c>
      <c r="C37" s="146" t="s">
        <v>19</v>
      </c>
      <c r="D37" s="24"/>
      <c r="E37" s="148"/>
      <c r="F37" s="147"/>
      <c r="H37" s="155"/>
      <c r="I37" s="155"/>
      <c r="J37" s="155"/>
      <c r="K37" s="155"/>
      <c r="L37" s="155"/>
    </row>
    <row r="38" spans="2:12" ht="16" x14ac:dyDescent="0.3">
      <c r="B38" s="146" t="s">
        <v>43</v>
      </c>
      <c r="C38" s="146" t="s">
        <v>19</v>
      </c>
      <c r="D38" s="24"/>
      <c r="E38" s="148"/>
      <c r="F38" s="147"/>
      <c r="H38" s="209"/>
      <c r="I38" s="209"/>
      <c r="J38" s="209"/>
      <c r="K38" s="209"/>
      <c r="L38" s="209"/>
    </row>
    <row r="39" spans="2:12" x14ac:dyDescent="0.3">
      <c r="B39" s="151"/>
      <c r="C39" s="151"/>
      <c r="D39" s="151"/>
    </row>
    <row r="40" spans="2:12" x14ac:dyDescent="0.3">
      <c r="B40" s="151"/>
      <c r="C40" s="151"/>
      <c r="D40" s="151"/>
    </row>
    <row r="41" spans="2:12" x14ac:dyDescent="0.3">
      <c r="B41" s="151"/>
      <c r="C41" s="151"/>
      <c r="D41" s="151"/>
    </row>
  </sheetData>
  <mergeCells count="1">
    <mergeCell ref="C8:D8"/>
  </mergeCells>
  <conditionalFormatting sqref="C21">
    <cfRule type="containsText" dxfId="9" priority="3" operator="containsText" text="True">
      <formula>NOT(ISERROR(SEARCH("True",C21)))</formula>
    </cfRule>
    <cfRule type="containsText" dxfId="8" priority="4" operator="containsText" text="False">
      <formula>NOT(ISERROR(SEARCH("False",C21)))</formula>
    </cfRule>
  </conditionalFormatting>
  <conditionalFormatting sqref="I21">
    <cfRule type="containsText" dxfId="7" priority="1" operator="containsText" text="True">
      <formula>NOT(ISERROR(SEARCH("True",I21)))</formula>
    </cfRule>
    <cfRule type="containsText" dxfId="6" priority="2" operator="containsText" text="False">
      <formula>NOT(ISERROR(SEARCH("False",I21)))</formula>
    </cfRule>
  </conditionalFormatting>
  <dataValidations count="5">
    <dataValidation type="list" allowBlank="1" showInputMessage="1" showErrorMessage="1" sqref="C27">
      <formula1>"Yes,No"</formula1>
    </dataValidation>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39:C41">
      <formula1>"Pass,Marginal pass, Partial pass, Fail, ,Not assessed, N/A"</formula1>
    </dataValidation>
    <dataValidation type="list" allowBlank="1" showInputMessage="1" showErrorMessage="1" sqref="C31:C38">
      <formula1>"Pass, Partial pass, Fail, ,Not assessed, N/A"</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Q23"/>
  <sheetViews>
    <sheetView zoomScaleNormal="100" workbookViewId="0"/>
  </sheetViews>
  <sheetFormatPr defaultColWidth="8.54296875" defaultRowHeight="13" x14ac:dyDescent="0.3"/>
  <cols>
    <col min="1" max="1" width="2.26953125" style="48" customWidth="1"/>
    <col min="2" max="2" width="21.26953125" style="50" customWidth="1"/>
    <col min="3" max="3" width="19.26953125" style="48" customWidth="1"/>
    <col min="4" max="4" width="16.26953125" style="48" bestFit="1" customWidth="1"/>
    <col min="5" max="5" width="12.26953125" style="48" customWidth="1"/>
    <col min="6" max="6" width="13.26953125" style="48" bestFit="1" customWidth="1"/>
    <col min="7" max="7" width="12.26953125" style="48" customWidth="1"/>
    <col min="8" max="8" width="12" style="48" customWidth="1"/>
    <col min="9" max="9" width="17" style="48" customWidth="1"/>
    <col min="10" max="10" width="9.26953125" style="48" customWidth="1"/>
    <col min="11" max="11" width="17" style="48" customWidth="1"/>
    <col min="12" max="12" width="9.26953125" style="48" customWidth="1"/>
    <col min="13" max="13" width="17" style="48" customWidth="1"/>
    <col min="14" max="14" width="9.26953125" style="48" customWidth="1"/>
    <col min="15" max="15" width="13.54296875" style="48" customWidth="1"/>
    <col min="16" max="16384" width="8.54296875" style="48"/>
  </cols>
  <sheetData>
    <row r="1" spans="2:17" s="46" customFormat="1" ht="15" customHeight="1" x14ac:dyDescent="0.3">
      <c r="B1" s="47" t="s">
        <v>331</v>
      </c>
      <c r="C1" s="56"/>
      <c r="D1" s="56"/>
      <c r="E1" s="56"/>
      <c r="F1" s="56"/>
      <c r="G1" s="57"/>
    </row>
    <row r="2" spans="2:17" ht="15" customHeight="1" x14ac:dyDescent="0.35">
      <c r="B2" s="59" t="s">
        <v>371</v>
      </c>
      <c r="C2" s="49"/>
      <c r="D2" s="49"/>
      <c r="E2" s="49"/>
      <c r="F2" s="49"/>
      <c r="I2" s="70"/>
      <c r="J2" s="70"/>
      <c r="K2" s="70"/>
      <c r="L2" s="70"/>
      <c r="M2" s="70"/>
      <c r="N2" s="70"/>
      <c r="O2" s="70"/>
      <c r="P2" s="70"/>
      <c r="Q2" s="70"/>
    </row>
    <row r="3" spans="2:17" x14ac:dyDescent="0.3">
      <c r="I3" s="72" t="s">
        <v>379</v>
      </c>
      <c r="J3" s="73"/>
      <c r="K3" s="72" t="s">
        <v>380</v>
      </c>
      <c r="L3" s="73"/>
      <c r="M3" s="72" t="s">
        <v>381</v>
      </c>
      <c r="N3" s="73"/>
      <c r="O3" s="70"/>
      <c r="P3" s="70"/>
      <c r="Q3" s="70"/>
    </row>
    <row r="4" spans="2:17" s="51" customFormat="1" ht="61.5" customHeight="1" x14ac:dyDescent="0.3">
      <c r="B4" s="52" t="s">
        <v>46</v>
      </c>
      <c r="C4" s="53" t="s">
        <v>47</v>
      </c>
      <c r="D4" s="53" t="s">
        <v>26</v>
      </c>
      <c r="E4" s="53" t="s">
        <v>326</v>
      </c>
      <c r="F4" s="53" t="s">
        <v>328</v>
      </c>
      <c r="G4" s="53" t="s">
        <v>329</v>
      </c>
      <c r="H4" s="54" t="s">
        <v>382</v>
      </c>
      <c r="I4" s="54" t="s">
        <v>330</v>
      </c>
      <c r="J4" s="54" t="s">
        <v>383</v>
      </c>
      <c r="K4" s="54" t="s">
        <v>330</v>
      </c>
      <c r="L4" s="54" t="s">
        <v>383</v>
      </c>
      <c r="M4" s="54" t="s">
        <v>330</v>
      </c>
      <c r="N4" s="54" t="s">
        <v>383</v>
      </c>
      <c r="O4" s="71"/>
      <c r="P4" s="71"/>
      <c r="Q4" s="71"/>
    </row>
    <row r="5" spans="2:17" s="122" customFormat="1" ht="26" x14ac:dyDescent="0.35">
      <c r="B5" s="116" t="str">
        <f>WN_leakage!$C$11</f>
        <v>ANH-WN601001</v>
      </c>
      <c r="C5" s="117" t="str">
        <f>WN_leakage!$B$1</f>
        <v>Maintain frontier leakage performance</v>
      </c>
      <c r="D5" s="118" t="str">
        <f>WN_leakage!C10</f>
        <v>Water network plus</v>
      </c>
      <c r="E5" s="136">
        <f>WN_leakage!C12</f>
        <v>136.922</v>
      </c>
      <c r="F5" s="117">
        <f>WN_leakage!$C$16</f>
        <v>0</v>
      </c>
      <c r="G5" s="117" t="str">
        <f>WN_leakage!$C$15</f>
        <v>Reject</v>
      </c>
      <c r="H5" s="119">
        <f>WN_leakage!C17</f>
        <v>0</v>
      </c>
      <c r="I5" s="120" t="str">
        <f>WN_leakage!B18</f>
        <v>N/A</v>
      </c>
      <c r="J5" s="120">
        <f>WN_leakage!C18</f>
        <v>0</v>
      </c>
      <c r="K5" s="120" t="str">
        <f>WN_leakage!B19</f>
        <v>N/A</v>
      </c>
      <c r="L5" s="120">
        <f>WN_leakage!C19</f>
        <v>0</v>
      </c>
      <c r="M5" s="120" t="str">
        <f>WN_leakage!B20</f>
        <v>N/A</v>
      </c>
      <c r="N5" s="119">
        <f>WN_leakage!C20</f>
        <v>0</v>
      </c>
      <c r="O5" s="121"/>
      <c r="P5" s="121"/>
      <c r="Q5" s="121"/>
    </row>
    <row r="6" spans="2:17" s="122" customFormat="1" x14ac:dyDescent="0.35">
      <c r="B6" s="116" t="str">
        <f>BIO_sludge!$C$11</f>
        <v>ANH-BIO701001</v>
      </c>
      <c r="C6" s="117" t="str">
        <f>BIO_sludge!$B$1</f>
        <v>Sludge transport</v>
      </c>
      <c r="D6" s="118" t="str">
        <f>BIO_sludge!C10</f>
        <v>Bioresources</v>
      </c>
      <c r="E6" s="136">
        <f>BIO_sludge!C12</f>
        <v>17.600000000000001</v>
      </c>
      <c r="F6" s="117">
        <f>BIO_sludge!$C$16</f>
        <v>0</v>
      </c>
      <c r="G6" s="117" t="str">
        <f>BIO_sludge!$C$15</f>
        <v>Reject</v>
      </c>
      <c r="H6" s="119">
        <f>BIO_sludge!C17</f>
        <v>0</v>
      </c>
      <c r="I6" s="120" t="str">
        <f>BIO_sludge!B18</f>
        <v>N/A</v>
      </c>
      <c r="J6" s="120">
        <f>BIO_sludge!C18</f>
        <v>0</v>
      </c>
      <c r="K6" s="120" t="str">
        <f>BIO_sludge!B19</f>
        <v>N/A</v>
      </c>
      <c r="L6" s="120">
        <f>BIO_sludge!C19</f>
        <v>0</v>
      </c>
      <c r="M6" s="120" t="str">
        <f>BIO_sludge!B20</f>
        <v>N/A</v>
      </c>
      <c r="N6" s="119">
        <f>BIO_sludge!C20</f>
        <v>0</v>
      </c>
      <c r="O6" s="121"/>
      <c r="P6" s="121"/>
      <c r="Q6" s="121"/>
    </row>
    <row r="7" spans="2:17" ht="39" x14ac:dyDescent="0.3">
      <c r="B7" s="58" t="s">
        <v>426</v>
      </c>
      <c r="C7" s="55" t="str">
        <f>WN_growth_deep_dive!B1</f>
        <v>Wholesale water 'new developments and connections'</v>
      </c>
      <c r="D7" s="58" t="str">
        <f>WN_growth_deep_dive!C10</f>
        <v>Water network plus</v>
      </c>
      <c r="E7" s="230">
        <f>WN_growth_deep_dive!C12</f>
        <v>284.14999999999998</v>
      </c>
      <c r="F7" s="66">
        <f>WN_growth_deep_dive!C16</f>
        <v>0</v>
      </c>
      <c r="G7" s="66" t="str">
        <f>WN_growth_deep_dive!C15</f>
        <v>Reject</v>
      </c>
      <c r="H7" s="66">
        <f>WN_growth_deep_dive!C17</f>
        <v>0</v>
      </c>
      <c r="I7" s="66" t="str">
        <f>WN_growth_deep_dive!B18</f>
        <v>N/A</v>
      </c>
      <c r="J7" s="66">
        <f>WN_growth_deep_dive!C18</f>
        <v>0</v>
      </c>
      <c r="K7" s="66" t="str">
        <f>WN_growth_deep_dive!B19</f>
        <v>N/A</v>
      </c>
      <c r="L7" s="66">
        <f>WN_growth_deep_dive!C19</f>
        <v>0</v>
      </c>
      <c r="M7" s="66" t="str">
        <f>WN_growth_deep_dive!B20</f>
        <v>N/A</v>
      </c>
      <c r="N7" s="66">
        <f>WN_growth_deep_dive!C20</f>
        <v>0</v>
      </c>
      <c r="O7" s="70"/>
      <c r="P7" s="70"/>
      <c r="Q7" s="70"/>
    </row>
    <row r="8" spans="2:17" ht="26" x14ac:dyDescent="0.3">
      <c r="B8" s="58" t="s">
        <v>427</v>
      </c>
      <c r="C8" s="55" t="str">
        <f>WWN_growth_deep_dive!B1</f>
        <v>Wastewater growth deep dive</v>
      </c>
      <c r="D8" s="58" t="str">
        <f>WWN_growth_deep_dive!C10</f>
        <v>Wastewater network plus</v>
      </c>
      <c r="E8" s="230">
        <f>WWN_growth_deep_dive!C12</f>
        <v>505.13</v>
      </c>
      <c r="F8" s="66">
        <f>WWN_growth_deep_dive!C16</f>
        <v>0</v>
      </c>
      <c r="G8" s="66" t="str">
        <f>WWN_growth_deep_dive!C15</f>
        <v>Reject</v>
      </c>
      <c r="H8" s="66">
        <f>WWN_growth_deep_dive!C17</f>
        <v>0</v>
      </c>
      <c r="I8" s="66" t="str">
        <f>WWN_growth_deep_dive!B18</f>
        <v>N/A</v>
      </c>
      <c r="J8" s="66">
        <f>WWN_growth_deep_dive!C18</f>
        <v>0</v>
      </c>
      <c r="K8" s="66" t="s">
        <v>19</v>
      </c>
      <c r="L8" s="66">
        <v>0</v>
      </c>
      <c r="M8" s="66" t="s">
        <v>19</v>
      </c>
      <c r="N8" s="66">
        <v>0</v>
      </c>
    </row>
    <row r="9" spans="2:17" x14ac:dyDescent="0.3">
      <c r="B9" s="58" t="s">
        <v>431</v>
      </c>
      <c r="C9" s="55" t="str">
        <f>'WN_Smart Metering'!B1</f>
        <v>Smart Metering</v>
      </c>
      <c r="D9" s="58" t="str">
        <f>'WN_Smart Metering'!C10</f>
        <v>Water network plus</v>
      </c>
      <c r="E9" s="230">
        <f>'WN_Smart Metering'!C12</f>
        <v>42.387</v>
      </c>
      <c r="F9" s="66">
        <f>'WN_Smart Metering'!C16</f>
        <v>0</v>
      </c>
      <c r="G9" s="66" t="str">
        <f>'WN_Smart Metering'!C15</f>
        <v>Reject</v>
      </c>
      <c r="H9" s="66">
        <f>'WN_Smart Metering'!C17</f>
        <v>0</v>
      </c>
      <c r="I9" s="66" t="s">
        <v>19</v>
      </c>
      <c r="J9" s="66">
        <f>WWN_growth_deep_dive!C19</f>
        <v>0</v>
      </c>
      <c r="K9" s="66" t="s">
        <v>19</v>
      </c>
      <c r="L9" s="66">
        <v>0</v>
      </c>
      <c r="M9" s="66" t="s">
        <v>19</v>
      </c>
      <c r="N9" s="66">
        <v>0</v>
      </c>
    </row>
    <row r="10" spans="2:17" ht="26" x14ac:dyDescent="0.3">
      <c r="B10" s="58" t="s">
        <v>433</v>
      </c>
      <c r="C10" s="55" t="str">
        <f>'WN_Botex allowance'!B1</f>
        <v>Botex allowance water network plus</v>
      </c>
      <c r="D10" s="58" t="str">
        <f>'WN_Botex allowance'!C10</f>
        <v>Water network plus</v>
      </c>
      <c r="E10" s="230">
        <f>'WN_Botex allowance'!C12</f>
        <v>132</v>
      </c>
      <c r="F10" s="66">
        <f>'WN_Botex allowance'!C16</f>
        <v>0</v>
      </c>
      <c r="G10" s="66" t="str">
        <f>'WN_Botex allowance'!C15</f>
        <v>Reject</v>
      </c>
      <c r="H10" s="66">
        <f>'WN_Botex allowance'!C17</f>
        <v>0</v>
      </c>
      <c r="I10" s="66" t="s">
        <v>19</v>
      </c>
      <c r="J10" s="66">
        <f>WWN_growth_deep_dive!C20</f>
        <v>0</v>
      </c>
      <c r="K10" s="66" t="s">
        <v>19</v>
      </c>
      <c r="L10" s="66">
        <v>0</v>
      </c>
      <c r="M10" s="66" t="s">
        <v>19</v>
      </c>
      <c r="N10" s="66">
        <v>0</v>
      </c>
    </row>
    <row r="11" spans="2:17" ht="26" x14ac:dyDescent="0.3">
      <c r="B11" s="58" t="s">
        <v>435</v>
      </c>
      <c r="C11" s="55" t="str">
        <f>'WR_Botex allowance'!B1</f>
        <v>Botex allowance water resources</v>
      </c>
      <c r="D11" s="58" t="str">
        <f>'WR_Botex allowance'!C10</f>
        <v>Water resources</v>
      </c>
      <c r="E11" s="230">
        <f>'WR_Botex allowance'!C12</f>
        <v>15</v>
      </c>
      <c r="F11" s="66">
        <f>'WR_Botex allowance'!C16</f>
        <v>0</v>
      </c>
      <c r="G11" s="66" t="str">
        <f>'WR_Botex allowance'!C15</f>
        <v>Reject</v>
      </c>
      <c r="H11" s="66">
        <f>'WR_Botex allowance'!C17</f>
        <v>0</v>
      </c>
      <c r="I11" s="66" t="s">
        <v>19</v>
      </c>
      <c r="J11" s="66">
        <v>0</v>
      </c>
      <c r="K11" s="66" t="s">
        <v>19</v>
      </c>
      <c r="L11" s="66">
        <v>0</v>
      </c>
      <c r="M11" s="66" t="s">
        <v>19</v>
      </c>
      <c r="N11" s="66">
        <v>0</v>
      </c>
    </row>
    <row r="12" spans="2:17" ht="26" x14ac:dyDescent="0.3">
      <c r="B12" s="58" t="s">
        <v>437</v>
      </c>
      <c r="C12" s="55" t="str">
        <f>'WWN_Botex allowance'!B1</f>
        <v>Botex allowance water recycling network plus</v>
      </c>
      <c r="D12" s="58" t="str">
        <f>'WWN_Botex allowance'!C10</f>
        <v>Wastewater network plus</v>
      </c>
      <c r="E12" s="230">
        <f>'WWN_Botex allowance'!C12</f>
        <v>28</v>
      </c>
      <c r="F12" s="66">
        <f>'WWN_Botex allowance'!C16</f>
        <v>0</v>
      </c>
      <c r="G12" s="66" t="str">
        <f>'WWN_Botex allowance'!C15</f>
        <v>Reject</v>
      </c>
      <c r="H12" s="66">
        <f>'WWN_Botex allowance'!C17</f>
        <v>0</v>
      </c>
      <c r="I12" s="66" t="s">
        <v>19</v>
      </c>
      <c r="J12" s="66">
        <v>0</v>
      </c>
      <c r="K12" s="66" t="s">
        <v>19</v>
      </c>
      <c r="L12" s="66">
        <v>0</v>
      </c>
      <c r="M12" s="66" t="s">
        <v>19</v>
      </c>
      <c r="N12" s="66">
        <v>0</v>
      </c>
    </row>
    <row r="13" spans="2:17" x14ac:dyDescent="0.3">
      <c r="B13" s="58" t="s">
        <v>438</v>
      </c>
      <c r="C13" s="55" t="s">
        <v>384</v>
      </c>
      <c r="D13" s="58" t="str">
        <f>'BIO_Botex allowance '!C10</f>
        <v>Bioresources</v>
      </c>
      <c r="E13" s="230">
        <f>'BIO_Botex allowance '!C12</f>
        <v>63</v>
      </c>
      <c r="F13" s="66">
        <f>'BIO_Botex allowance '!C16</f>
        <v>0</v>
      </c>
      <c r="G13" s="66" t="str">
        <f>'BIO_Botex allowance '!C15</f>
        <v>Reject</v>
      </c>
      <c r="H13" s="66">
        <f>'BIO_Botex allowance '!C17</f>
        <v>0</v>
      </c>
      <c r="I13" s="66" t="s">
        <v>19</v>
      </c>
      <c r="J13" s="66">
        <v>0</v>
      </c>
      <c r="K13" s="66" t="s">
        <v>19</v>
      </c>
      <c r="L13" s="66">
        <v>0</v>
      </c>
      <c r="M13" s="66" t="s">
        <v>19</v>
      </c>
      <c r="N13" s="66">
        <v>0</v>
      </c>
    </row>
    <row r="14" spans="2:17" x14ac:dyDescent="0.3">
      <c r="B14" s="58" t="s">
        <v>391</v>
      </c>
      <c r="C14" s="55" t="s">
        <v>384</v>
      </c>
      <c r="D14" s="58" t="s">
        <v>26</v>
      </c>
      <c r="E14" s="60" t="s">
        <v>385</v>
      </c>
      <c r="F14" s="66" t="s">
        <v>386</v>
      </c>
      <c r="G14" s="66" t="s">
        <v>387</v>
      </c>
      <c r="H14" s="66" t="s">
        <v>382</v>
      </c>
      <c r="I14" s="66" t="s">
        <v>388</v>
      </c>
      <c r="J14" s="66" t="s">
        <v>383</v>
      </c>
      <c r="K14" s="66" t="s">
        <v>389</v>
      </c>
      <c r="L14" s="66" t="s">
        <v>383</v>
      </c>
      <c r="M14" s="66" t="s">
        <v>390</v>
      </c>
      <c r="N14" s="66" t="s">
        <v>383</v>
      </c>
    </row>
    <row r="15" spans="2:17" x14ac:dyDescent="0.3">
      <c r="B15" s="58" t="s">
        <v>392</v>
      </c>
      <c r="C15" s="55" t="s">
        <v>384</v>
      </c>
      <c r="D15" s="58" t="s">
        <v>26</v>
      </c>
      <c r="E15" s="60" t="s">
        <v>385</v>
      </c>
      <c r="F15" s="66" t="s">
        <v>386</v>
      </c>
      <c r="G15" s="66" t="s">
        <v>387</v>
      </c>
      <c r="H15" s="66" t="s">
        <v>382</v>
      </c>
      <c r="I15" s="66" t="s">
        <v>388</v>
      </c>
      <c r="J15" s="66" t="s">
        <v>383</v>
      </c>
      <c r="K15" s="66" t="s">
        <v>389</v>
      </c>
      <c r="L15" s="66" t="s">
        <v>383</v>
      </c>
      <c r="M15" s="66" t="s">
        <v>390</v>
      </c>
      <c r="N15" s="66" t="s">
        <v>383</v>
      </c>
    </row>
    <row r="16" spans="2:17" x14ac:dyDescent="0.3">
      <c r="B16" s="58" t="s">
        <v>393</v>
      </c>
      <c r="C16" s="55" t="s">
        <v>384</v>
      </c>
      <c r="D16" s="58" t="s">
        <v>26</v>
      </c>
      <c r="E16" s="60" t="s">
        <v>385</v>
      </c>
      <c r="F16" s="66" t="s">
        <v>386</v>
      </c>
      <c r="G16" s="66" t="s">
        <v>387</v>
      </c>
      <c r="H16" s="66" t="s">
        <v>382</v>
      </c>
      <c r="I16" s="66" t="s">
        <v>388</v>
      </c>
      <c r="J16" s="66" t="s">
        <v>383</v>
      </c>
      <c r="K16" s="66" t="s">
        <v>389</v>
      </c>
      <c r="L16" s="66" t="s">
        <v>383</v>
      </c>
      <c r="M16" s="66" t="s">
        <v>390</v>
      </c>
      <c r="N16" s="66" t="s">
        <v>383</v>
      </c>
    </row>
    <row r="17" spans="2:5" x14ac:dyDescent="0.3">
      <c r="B17" s="48"/>
    </row>
    <row r="18" spans="2:5" x14ac:dyDescent="0.3">
      <c r="B18" s="67" t="s">
        <v>373</v>
      </c>
      <c r="E18" s="74" t="s">
        <v>394</v>
      </c>
    </row>
    <row r="19" spans="2:5" ht="16" x14ac:dyDescent="0.5">
      <c r="B19" s="68" t="s">
        <v>374</v>
      </c>
      <c r="C19" s="69">
        <f>SUMIF($D$5:$D$16,$B19,$F$5:$F$16)</f>
        <v>0</v>
      </c>
      <c r="E19" s="65" t="b">
        <f>WN_leakage!$C$21=BIO_sludge!$C$21=TRUE</f>
        <v>1</v>
      </c>
    </row>
    <row r="20" spans="2:5" x14ac:dyDescent="0.3">
      <c r="B20" s="68" t="s">
        <v>325</v>
      </c>
      <c r="C20" s="69">
        <f>SUMIF($D$5:$D$16,$B20,$F$5:$F$16)</f>
        <v>0</v>
      </c>
    </row>
    <row r="21" spans="2:5" x14ac:dyDescent="0.3">
      <c r="B21" s="68" t="s">
        <v>18</v>
      </c>
      <c r="C21" s="69">
        <f t="shared" ref="C21:C23" si="0">SUMIF($D$5:$D$16,$B21,$F$5:$F$16)</f>
        <v>0</v>
      </c>
    </row>
    <row r="22" spans="2:5" x14ac:dyDescent="0.3">
      <c r="B22" s="68" t="s">
        <v>375</v>
      </c>
      <c r="C22" s="69">
        <f t="shared" si="0"/>
        <v>0</v>
      </c>
    </row>
    <row r="23" spans="2:5" x14ac:dyDescent="0.3">
      <c r="B23" s="68" t="s">
        <v>376</v>
      </c>
      <c r="C23" s="69">
        <f t="shared" si="0"/>
        <v>0</v>
      </c>
    </row>
  </sheetData>
  <conditionalFormatting sqref="B15:F16">
    <cfRule type="containsText" dxfId="5" priority="3" operator="containsText" text="Fail">
      <formula>NOT(ISERROR(SEARCH("Fail",B15)))</formula>
    </cfRule>
    <cfRule type="containsText" dxfId="4" priority="4" operator="containsText" text="Marginal pass">
      <formula>NOT(ISERROR(SEARCH("Marginal pass",B15)))</formula>
    </cfRule>
    <cfRule type="containsText" dxfId="3" priority="5" operator="containsText" text="Partial Pass">
      <formula>NOT(ISERROR(SEARCH("Partial Pass",B15)))</formula>
    </cfRule>
    <cfRule type="containsText" dxfId="2" priority="6" operator="containsText" text="Pass">
      <formula>NOT(ISERROR(SEARCH("Pass",B15)))</formula>
    </cfRule>
  </conditionalFormatting>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zoomScale="80" zoomScaleNormal="80" workbookViewId="0"/>
  </sheetViews>
  <sheetFormatPr defaultColWidth="8.54296875" defaultRowHeight="14.5" x14ac:dyDescent="0.35"/>
  <cols>
    <col min="1" max="1" width="8.36328125" style="125" bestFit="1" customWidth="1"/>
    <col min="2" max="2" width="13.26953125" bestFit="1" customWidth="1"/>
    <col min="3" max="3" width="69.54296875" customWidth="1"/>
    <col min="4" max="4" width="4.54296875" style="126" bestFit="1" customWidth="1"/>
    <col min="5" max="5" width="17" style="126" bestFit="1" customWidth="1"/>
    <col min="6" max="6" width="24.26953125" customWidth="1"/>
    <col min="7" max="21" width="12.453125" customWidth="1"/>
  </cols>
  <sheetData>
    <row r="1" spans="1:21" x14ac:dyDescent="0.35">
      <c r="C1" t="s">
        <v>395</v>
      </c>
    </row>
    <row r="2" spans="1:21" x14ac:dyDescent="0.35">
      <c r="A2" s="125" t="s">
        <v>55</v>
      </c>
      <c r="B2" t="s">
        <v>56</v>
      </c>
      <c r="C2" t="s">
        <v>57</v>
      </c>
      <c r="D2" s="126" t="s">
        <v>2</v>
      </c>
      <c r="E2" s="126" t="s">
        <v>58</v>
      </c>
      <c r="F2" t="s">
        <v>59</v>
      </c>
      <c r="G2" t="s">
        <v>3</v>
      </c>
      <c r="H2" t="s">
        <v>4</v>
      </c>
      <c r="I2" t="s">
        <v>5</v>
      </c>
      <c r="J2" t="s">
        <v>6</v>
      </c>
      <c r="K2" t="s">
        <v>7</v>
      </c>
      <c r="L2" t="s">
        <v>8</v>
      </c>
      <c r="M2" t="s">
        <v>9</v>
      </c>
      <c r="N2" t="s">
        <v>10</v>
      </c>
      <c r="O2" t="s">
        <v>11</v>
      </c>
      <c r="P2" t="s">
        <v>12</v>
      </c>
      <c r="Q2" t="s">
        <v>13</v>
      </c>
      <c r="R2" t="s">
        <v>14</v>
      </c>
      <c r="S2" t="s">
        <v>15</v>
      </c>
      <c r="T2" t="s">
        <v>16</v>
      </c>
      <c r="U2" t="s">
        <v>17</v>
      </c>
    </row>
    <row r="4" spans="1:21" x14ac:dyDescent="0.35">
      <c r="F4" t="s">
        <v>60</v>
      </c>
      <c r="G4" t="s">
        <v>60</v>
      </c>
      <c r="H4" t="s">
        <v>60</v>
      </c>
      <c r="I4" t="s">
        <v>60</v>
      </c>
      <c r="J4" t="s">
        <v>60</v>
      </c>
      <c r="K4" t="s">
        <v>60</v>
      </c>
      <c r="L4" t="s">
        <v>60</v>
      </c>
      <c r="M4" t="s">
        <v>60</v>
      </c>
      <c r="N4" t="s">
        <v>60</v>
      </c>
      <c r="O4" t="s">
        <v>60</v>
      </c>
      <c r="P4" t="s">
        <v>60</v>
      </c>
      <c r="Q4" t="s">
        <v>60</v>
      </c>
      <c r="R4" t="s">
        <v>60</v>
      </c>
      <c r="S4" t="s">
        <v>60</v>
      </c>
      <c r="T4" t="s">
        <v>60</v>
      </c>
      <c r="U4" t="s">
        <v>60</v>
      </c>
    </row>
    <row r="5" spans="1:21" x14ac:dyDescent="0.35">
      <c r="F5" t="s">
        <v>398</v>
      </c>
      <c r="G5" t="s">
        <v>398</v>
      </c>
      <c r="H5" t="s">
        <v>398</v>
      </c>
      <c r="I5" t="s">
        <v>398</v>
      </c>
      <c r="J5" t="s">
        <v>398</v>
      </c>
      <c r="K5" t="s">
        <v>398</v>
      </c>
      <c r="L5" t="s">
        <v>398</v>
      </c>
      <c r="M5" t="s">
        <v>398</v>
      </c>
      <c r="N5" t="s">
        <v>398</v>
      </c>
      <c r="O5" t="s">
        <v>398</v>
      </c>
      <c r="P5" t="s">
        <v>398</v>
      </c>
      <c r="Q5" t="s">
        <v>398</v>
      </c>
      <c r="R5" t="s">
        <v>398</v>
      </c>
      <c r="S5" t="s">
        <v>398</v>
      </c>
      <c r="T5" t="s">
        <v>398</v>
      </c>
      <c r="U5" t="s">
        <v>398</v>
      </c>
    </row>
    <row r="6" spans="1:21" x14ac:dyDescent="0.35">
      <c r="F6" t="s">
        <v>61</v>
      </c>
      <c r="G6" t="s">
        <v>61</v>
      </c>
      <c r="H6" t="s">
        <v>61</v>
      </c>
      <c r="I6" t="s">
        <v>61</v>
      </c>
      <c r="J6" t="s">
        <v>61</v>
      </c>
      <c r="K6" t="s">
        <v>61</v>
      </c>
      <c r="L6" t="s">
        <v>61</v>
      </c>
      <c r="M6" t="s">
        <v>61</v>
      </c>
      <c r="N6" t="s">
        <v>61</v>
      </c>
      <c r="O6" t="s">
        <v>61</v>
      </c>
      <c r="P6" t="s">
        <v>61</v>
      </c>
      <c r="Q6" t="s">
        <v>61</v>
      </c>
      <c r="R6" t="s">
        <v>61</v>
      </c>
      <c r="S6" t="s">
        <v>61</v>
      </c>
      <c r="T6" t="s">
        <v>61</v>
      </c>
      <c r="U6" t="s">
        <v>61</v>
      </c>
    </row>
    <row r="7" spans="1:21" x14ac:dyDescent="0.35">
      <c r="A7" s="125" t="s">
        <v>48</v>
      </c>
      <c r="B7" t="s">
        <v>62</v>
      </c>
      <c r="C7" t="s">
        <v>63</v>
      </c>
      <c r="D7" s="126" t="s">
        <v>64</v>
      </c>
      <c r="E7" s="126" t="s">
        <v>60</v>
      </c>
    </row>
    <row r="8" spans="1:21" x14ac:dyDescent="0.35">
      <c r="A8" s="125" t="s">
        <v>48</v>
      </c>
      <c r="B8" t="s">
        <v>65</v>
      </c>
      <c r="C8" t="s">
        <v>66</v>
      </c>
      <c r="D8" s="126" t="s">
        <v>64</v>
      </c>
      <c r="E8" s="126" t="s">
        <v>60</v>
      </c>
    </row>
    <row r="9" spans="1:21" x14ac:dyDescent="0.35">
      <c r="A9" s="125" t="s">
        <v>48</v>
      </c>
      <c r="B9" t="s">
        <v>67</v>
      </c>
      <c r="C9" t="s">
        <v>68</v>
      </c>
      <c r="D9" s="126" t="s">
        <v>69</v>
      </c>
      <c r="E9" s="126" t="s">
        <v>60</v>
      </c>
      <c r="F9" s="75"/>
      <c r="G9" s="75"/>
      <c r="H9" s="75"/>
      <c r="I9" s="75"/>
      <c r="J9" s="75"/>
      <c r="K9" s="75"/>
      <c r="L9" s="75"/>
      <c r="M9" s="75"/>
      <c r="N9" s="75"/>
      <c r="O9" s="75"/>
      <c r="P9" s="75"/>
      <c r="Q9" s="75"/>
      <c r="R9" s="75"/>
      <c r="S9" s="75"/>
      <c r="T9" s="75"/>
      <c r="U9" s="75"/>
    </row>
    <row r="10" spans="1:21" x14ac:dyDescent="0.35">
      <c r="A10" s="125" t="s">
        <v>48</v>
      </c>
      <c r="B10" t="s">
        <v>70</v>
      </c>
      <c r="C10" t="s">
        <v>71</v>
      </c>
      <c r="D10" s="126" t="s">
        <v>69</v>
      </c>
      <c r="E10" s="126" t="s">
        <v>60</v>
      </c>
      <c r="F10" s="75"/>
      <c r="G10" s="75"/>
      <c r="H10" s="75"/>
      <c r="I10" s="75"/>
      <c r="J10" s="75"/>
      <c r="K10" s="75"/>
      <c r="L10" s="75"/>
      <c r="M10" s="75"/>
      <c r="N10" s="75"/>
      <c r="O10" s="75"/>
      <c r="P10" s="75"/>
      <c r="Q10" s="75"/>
      <c r="R10" s="75"/>
      <c r="S10" s="75"/>
      <c r="T10" s="75"/>
      <c r="U10" s="75"/>
    </row>
    <row r="11" spans="1:21" x14ac:dyDescent="0.35">
      <c r="A11" s="125" t="s">
        <v>48</v>
      </c>
      <c r="B11" t="s">
        <v>72</v>
      </c>
      <c r="C11" t="s">
        <v>73</v>
      </c>
      <c r="D11" s="126" t="s">
        <v>64</v>
      </c>
      <c r="E11" s="126" t="s">
        <v>60</v>
      </c>
    </row>
    <row r="12" spans="1:21" x14ac:dyDescent="0.35">
      <c r="A12" s="125" t="s">
        <v>48</v>
      </c>
      <c r="B12" t="s">
        <v>74</v>
      </c>
      <c r="C12" t="s">
        <v>75</v>
      </c>
      <c r="D12" s="126" t="s">
        <v>64</v>
      </c>
      <c r="E12" s="126" t="s">
        <v>60</v>
      </c>
    </row>
    <row r="13" spans="1:21" x14ac:dyDescent="0.35">
      <c r="A13" s="125" t="s">
        <v>48</v>
      </c>
      <c r="B13" t="s">
        <v>76</v>
      </c>
      <c r="C13" t="s">
        <v>77</v>
      </c>
      <c r="D13" s="126" t="s">
        <v>69</v>
      </c>
      <c r="E13" s="126" t="s">
        <v>60</v>
      </c>
      <c r="F13" s="75"/>
      <c r="G13" s="75"/>
      <c r="H13" s="75"/>
      <c r="I13" s="75"/>
      <c r="J13" s="75"/>
      <c r="K13" s="75"/>
      <c r="L13" s="75"/>
      <c r="M13" s="75"/>
      <c r="N13" s="75"/>
      <c r="O13" s="75"/>
      <c r="P13" s="75"/>
      <c r="Q13" s="75"/>
      <c r="R13" s="75"/>
      <c r="S13" s="75"/>
      <c r="T13" s="75"/>
      <c r="U13" s="75"/>
    </row>
    <row r="14" spans="1:21" x14ac:dyDescent="0.35">
      <c r="A14" s="125" t="s">
        <v>48</v>
      </c>
      <c r="B14" t="s">
        <v>78</v>
      </c>
      <c r="C14" t="s">
        <v>79</v>
      </c>
      <c r="D14" s="126" t="s">
        <v>69</v>
      </c>
      <c r="E14" s="126" t="s">
        <v>60</v>
      </c>
      <c r="F14" s="75"/>
      <c r="G14" s="75"/>
      <c r="H14" s="75"/>
      <c r="I14" s="75"/>
      <c r="J14" s="75"/>
      <c r="K14" s="75"/>
      <c r="L14" s="75"/>
      <c r="M14" s="75"/>
      <c r="N14" s="75"/>
      <c r="O14" s="75"/>
      <c r="P14" s="75"/>
      <c r="Q14" s="75"/>
      <c r="R14" s="75"/>
      <c r="S14" s="75"/>
      <c r="T14" s="75"/>
      <c r="U14" s="75"/>
    </row>
    <row r="15" spans="1:21" x14ac:dyDescent="0.35">
      <c r="A15" s="125" t="s">
        <v>48</v>
      </c>
      <c r="B15" t="s">
        <v>80</v>
      </c>
      <c r="C15" t="s">
        <v>81</v>
      </c>
      <c r="D15" s="126" t="s">
        <v>64</v>
      </c>
      <c r="E15" s="126" t="s">
        <v>60</v>
      </c>
    </row>
    <row r="16" spans="1:21" x14ac:dyDescent="0.35">
      <c r="A16" s="125" t="s">
        <v>48</v>
      </c>
      <c r="B16" t="s">
        <v>82</v>
      </c>
      <c r="C16" t="s">
        <v>83</v>
      </c>
      <c r="D16" s="126" t="s">
        <v>64</v>
      </c>
      <c r="E16" s="126" t="s">
        <v>60</v>
      </c>
    </row>
    <row r="17" spans="1:21" x14ac:dyDescent="0.35">
      <c r="A17" s="125" t="s">
        <v>48</v>
      </c>
      <c r="B17" t="s">
        <v>84</v>
      </c>
      <c r="C17" t="s">
        <v>85</v>
      </c>
      <c r="D17" s="126" t="s">
        <v>69</v>
      </c>
      <c r="E17" s="126" t="s">
        <v>60</v>
      </c>
      <c r="F17" s="75"/>
      <c r="G17" s="75"/>
      <c r="H17" s="75"/>
      <c r="I17" s="75"/>
      <c r="J17" s="75"/>
      <c r="K17" s="75"/>
      <c r="L17" s="75"/>
      <c r="M17" s="75"/>
      <c r="N17" s="75"/>
      <c r="O17" s="75"/>
      <c r="P17" s="75"/>
      <c r="Q17" s="75"/>
      <c r="R17" s="75"/>
      <c r="S17" s="75"/>
      <c r="T17" s="75"/>
      <c r="U17" s="75"/>
    </row>
    <row r="18" spans="1:21" x14ac:dyDescent="0.35">
      <c r="A18" s="125" t="s">
        <v>48</v>
      </c>
      <c r="B18" t="s">
        <v>86</v>
      </c>
      <c r="C18" t="s">
        <v>87</v>
      </c>
      <c r="D18" s="126" t="s">
        <v>69</v>
      </c>
      <c r="E18" s="126" t="s">
        <v>60</v>
      </c>
      <c r="F18" s="75"/>
      <c r="G18" s="75"/>
      <c r="H18" s="75"/>
      <c r="I18" s="75"/>
      <c r="J18" s="75"/>
      <c r="K18" s="75"/>
      <c r="L18" s="75"/>
      <c r="M18" s="75"/>
      <c r="N18" s="75"/>
      <c r="O18" s="75"/>
      <c r="P18" s="75"/>
      <c r="Q18" s="75"/>
      <c r="R18" s="75"/>
      <c r="S18" s="75"/>
      <c r="T18" s="75"/>
      <c r="U18" s="75"/>
    </row>
    <row r="19" spans="1:21" x14ac:dyDescent="0.35">
      <c r="A19" s="125" t="s">
        <v>48</v>
      </c>
      <c r="B19" t="s">
        <v>88</v>
      </c>
      <c r="C19" t="s">
        <v>89</v>
      </c>
      <c r="D19" s="126" t="s">
        <v>64</v>
      </c>
      <c r="E19" s="126" t="s">
        <v>60</v>
      </c>
    </row>
    <row r="20" spans="1:21" x14ac:dyDescent="0.35">
      <c r="A20" s="125" t="s">
        <v>48</v>
      </c>
      <c r="B20" t="s">
        <v>90</v>
      </c>
      <c r="C20" t="s">
        <v>91</v>
      </c>
      <c r="D20" s="126" t="s">
        <v>64</v>
      </c>
      <c r="E20" s="126" t="s">
        <v>60</v>
      </c>
    </row>
    <row r="21" spans="1:21" x14ac:dyDescent="0.35">
      <c r="A21" s="125" t="s">
        <v>48</v>
      </c>
      <c r="B21" t="s">
        <v>92</v>
      </c>
      <c r="C21" t="s">
        <v>93</v>
      </c>
      <c r="D21" s="126" t="s">
        <v>69</v>
      </c>
      <c r="E21" s="126" t="s">
        <v>60</v>
      </c>
      <c r="F21" s="75"/>
      <c r="G21" s="75"/>
      <c r="H21" s="75"/>
      <c r="I21" s="75"/>
      <c r="J21" s="75"/>
      <c r="K21" s="75"/>
      <c r="L21" s="75"/>
      <c r="M21" s="75"/>
      <c r="N21" s="75"/>
      <c r="O21" s="75"/>
      <c r="P21" s="75"/>
      <c r="Q21" s="75"/>
      <c r="R21" s="75"/>
      <c r="S21" s="75"/>
      <c r="T21" s="75"/>
      <c r="U21" s="75"/>
    </row>
    <row r="22" spans="1:21" x14ac:dyDescent="0.35">
      <c r="A22" s="125" t="s">
        <v>48</v>
      </c>
      <c r="B22" t="s">
        <v>94</v>
      </c>
      <c r="C22" t="s">
        <v>95</v>
      </c>
      <c r="D22" s="126" t="s">
        <v>69</v>
      </c>
      <c r="E22" s="126" t="s">
        <v>60</v>
      </c>
      <c r="F22" s="75"/>
      <c r="G22" s="75"/>
      <c r="H22" s="75"/>
      <c r="I22" s="75"/>
      <c r="J22" s="75"/>
      <c r="K22" s="75"/>
      <c r="L22" s="75"/>
      <c r="M22" s="75"/>
      <c r="N22" s="75"/>
      <c r="O22" s="75"/>
      <c r="P22" s="75"/>
      <c r="Q22" s="75"/>
      <c r="R22" s="75"/>
      <c r="S22" s="75"/>
      <c r="T22" s="75"/>
      <c r="U22" s="75"/>
    </row>
    <row r="23" spans="1:21" x14ac:dyDescent="0.35">
      <c r="A23" s="125" t="s">
        <v>48</v>
      </c>
      <c r="B23" t="s">
        <v>96</v>
      </c>
      <c r="C23" t="s">
        <v>97</v>
      </c>
      <c r="D23" s="126" t="s">
        <v>64</v>
      </c>
      <c r="E23" s="126" t="s">
        <v>60</v>
      </c>
    </row>
    <row r="24" spans="1:21" x14ac:dyDescent="0.35">
      <c r="A24" s="125" t="s">
        <v>48</v>
      </c>
      <c r="B24" t="s">
        <v>98</v>
      </c>
      <c r="C24" t="s">
        <v>99</v>
      </c>
      <c r="D24" s="126" t="s">
        <v>64</v>
      </c>
      <c r="E24" s="126" t="s">
        <v>60</v>
      </c>
    </row>
    <row r="25" spans="1:21" x14ac:dyDescent="0.35">
      <c r="A25" s="125" t="s">
        <v>48</v>
      </c>
      <c r="B25" t="s">
        <v>100</v>
      </c>
      <c r="C25" t="s">
        <v>101</v>
      </c>
      <c r="D25" s="126" t="s">
        <v>69</v>
      </c>
      <c r="E25" s="126" t="s">
        <v>60</v>
      </c>
      <c r="F25" s="75"/>
      <c r="G25" s="75"/>
      <c r="H25" s="75"/>
      <c r="I25" s="75"/>
      <c r="J25" s="75"/>
      <c r="K25" s="75"/>
      <c r="L25" s="75"/>
      <c r="M25" s="75"/>
      <c r="N25" s="75"/>
      <c r="O25" s="75"/>
      <c r="P25" s="75"/>
      <c r="Q25" s="75"/>
      <c r="R25" s="75"/>
      <c r="S25" s="75"/>
      <c r="T25" s="75"/>
      <c r="U25" s="75"/>
    </row>
    <row r="26" spans="1:21" x14ac:dyDescent="0.35">
      <c r="A26" s="125" t="s">
        <v>48</v>
      </c>
      <c r="B26" t="s">
        <v>102</v>
      </c>
      <c r="C26" t="s">
        <v>103</v>
      </c>
      <c r="D26" s="126" t="s">
        <v>69</v>
      </c>
      <c r="E26" s="126" t="s">
        <v>60</v>
      </c>
      <c r="F26" s="75"/>
      <c r="G26" s="75"/>
      <c r="H26" s="75"/>
      <c r="I26" s="75"/>
      <c r="J26" s="75"/>
      <c r="K26" s="75"/>
      <c r="L26" s="75"/>
      <c r="M26" s="75"/>
      <c r="N26" s="75"/>
      <c r="O26" s="75"/>
      <c r="P26" s="75"/>
      <c r="Q26" s="75"/>
      <c r="R26" s="75"/>
      <c r="S26" s="75"/>
      <c r="T26" s="75"/>
      <c r="U26" s="75"/>
    </row>
    <row r="27" spans="1:21" x14ac:dyDescent="0.35">
      <c r="A27" s="125" t="s">
        <v>48</v>
      </c>
      <c r="B27" t="s">
        <v>104</v>
      </c>
      <c r="C27" t="s">
        <v>105</v>
      </c>
      <c r="D27" s="126" t="s">
        <v>64</v>
      </c>
      <c r="E27" s="126" t="s">
        <v>60</v>
      </c>
    </row>
    <row r="28" spans="1:21" x14ac:dyDescent="0.35">
      <c r="A28" s="125" t="s">
        <v>48</v>
      </c>
      <c r="B28" t="s">
        <v>106</v>
      </c>
      <c r="C28" t="s">
        <v>107</v>
      </c>
      <c r="D28" s="126" t="s">
        <v>64</v>
      </c>
      <c r="E28" s="126" t="s">
        <v>60</v>
      </c>
    </row>
    <row r="29" spans="1:21" x14ac:dyDescent="0.35">
      <c r="A29" s="125" t="s">
        <v>48</v>
      </c>
      <c r="B29" t="s">
        <v>108</v>
      </c>
      <c r="C29" t="s">
        <v>109</v>
      </c>
      <c r="D29" s="126" t="s">
        <v>69</v>
      </c>
      <c r="E29" s="126" t="s">
        <v>60</v>
      </c>
      <c r="F29" s="75"/>
      <c r="G29" s="75"/>
      <c r="H29" s="75"/>
      <c r="I29" s="75"/>
      <c r="J29" s="75"/>
      <c r="K29" s="75"/>
      <c r="L29" s="75"/>
      <c r="M29" s="75"/>
      <c r="N29" s="75"/>
      <c r="O29" s="75"/>
      <c r="P29" s="75"/>
      <c r="Q29" s="75"/>
      <c r="R29" s="75"/>
      <c r="S29" s="75"/>
      <c r="T29" s="75"/>
      <c r="U29" s="75"/>
    </row>
    <row r="30" spans="1:21" x14ac:dyDescent="0.35">
      <c r="A30" s="125" t="s">
        <v>48</v>
      </c>
      <c r="B30" t="s">
        <v>110</v>
      </c>
      <c r="C30" t="s">
        <v>111</v>
      </c>
      <c r="D30" s="126" t="s">
        <v>69</v>
      </c>
      <c r="E30" s="126" t="s">
        <v>60</v>
      </c>
      <c r="F30" s="75"/>
      <c r="G30" s="75"/>
      <c r="H30" s="75"/>
      <c r="I30" s="75"/>
      <c r="J30" s="75"/>
      <c r="K30" s="75"/>
      <c r="L30" s="75"/>
      <c r="M30" s="75"/>
      <c r="N30" s="75"/>
      <c r="O30" s="75"/>
      <c r="P30" s="75"/>
      <c r="Q30" s="75"/>
      <c r="R30" s="75"/>
      <c r="S30" s="75"/>
      <c r="T30" s="75"/>
      <c r="U30" s="75"/>
    </row>
    <row r="31" spans="1:21" x14ac:dyDescent="0.35">
      <c r="A31" s="125" t="s">
        <v>48</v>
      </c>
      <c r="B31" t="s">
        <v>112</v>
      </c>
      <c r="C31" t="s">
        <v>113</v>
      </c>
      <c r="D31" s="126" t="s">
        <v>64</v>
      </c>
      <c r="E31" s="126" t="s">
        <v>60</v>
      </c>
    </row>
    <row r="32" spans="1:21" x14ac:dyDescent="0.35">
      <c r="A32" s="125" t="s">
        <v>48</v>
      </c>
      <c r="B32" t="s">
        <v>114</v>
      </c>
      <c r="C32" t="s">
        <v>115</v>
      </c>
      <c r="D32" s="126" t="s">
        <v>64</v>
      </c>
      <c r="E32" s="126" t="s">
        <v>60</v>
      </c>
    </row>
    <row r="33" spans="1:21" x14ac:dyDescent="0.35">
      <c r="A33" s="125" t="s">
        <v>48</v>
      </c>
      <c r="B33" t="s">
        <v>116</v>
      </c>
      <c r="C33" t="s">
        <v>117</v>
      </c>
      <c r="D33" s="126" t="s">
        <v>69</v>
      </c>
      <c r="E33" s="126" t="s">
        <v>60</v>
      </c>
      <c r="F33" s="75"/>
      <c r="G33" s="75"/>
      <c r="H33" s="75"/>
      <c r="I33" s="75"/>
      <c r="J33" s="75"/>
      <c r="K33" s="75"/>
      <c r="L33" s="75"/>
      <c r="M33" s="75"/>
      <c r="N33" s="75"/>
      <c r="O33" s="75"/>
      <c r="P33" s="75"/>
      <c r="Q33" s="75"/>
      <c r="R33" s="75"/>
      <c r="S33" s="75"/>
      <c r="T33" s="75"/>
      <c r="U33" s="75"/>
    </row>
    <row r="34" spans="1:21" x14ac:dyDescent="0.35">
      <c r="A34" s="125" t="s">
        <v>48</v>
      </c>
      <c r="B34" t="s">
        <v>118</v>
      </c>
      <c r="C34" t="s">
        <v>119</v>
      </c>
      <c r="D34" s="126" t="s">
        <v>69</v>
      </c>
      <c r="E34" s="126" t="s">
        <v>60</v>
      </c>
      <c r="F34" s="75"/>
      <c r="G34" s="75"/>
      <c r="H34" s="75"/>
      <c r="I34" s="75"/>
      <c r="J34" s="75"/>
      <c r="K34" s="75"/>
      <c r="L34" s="75"/>
      <c r="M34" s="75"/>
      <c r="N34" s="75"/>
      <c r="O34" s="75"/>
      <c r="P34" s="75"/>
      <c r="Q34" s="75"/>
      <c r="R34" s="75"/>
      <c r="S34" s="75"/>
      <c r="T34" s="75"/>
      <c r="U34" s="75"/>
    </row>
    <row r="35" spans="1:21" x14ac:dyDescent="0.35">
      <c r="A35" s="125" t="s">
        <v>48</v>
      </c>
      <c r="B35" t="s">
        <v>120</v>
      </c>
      <c r="C35" t="s">
        <v>121</v>
      </c>
      <c r="D35" s="126" t="s">
        <v>64</v>
      </c>
      <c r="E35" s="126" t="s">
        <v>60</v>
      </c>
    </row>
    <row r="36" spans="1:21" x14ac:dyDescent="0.35">
      <c r="A36" s="125" t="s">
        <v>48</v>
      </c>
      <c r="B36" t="s">
        <v>122</v>
      </c>
      <c r="C36" t="s">
        <v>123</v>
      </c>
      <c r="D36" s="126" t="s">
        <v>64</v>
      </c>
      <c r="E36" s="126" t="s">
        <v>60</v>
      </c>
    </row>
    <row r="37" spans="1:21" x14ac:dyDescent="0.35">
      <c r="A37" s="125" t="s">
        <v>48</v>
      </c>
      <c r="B37" t="s">
        <v>124</v>
      </c>
      <c r="C37" t="s">
        <v>125</v>
      </c>
      <c r="D37" s="126" t="s">
        <v>69</v>
      </c>
      <c r="E37" s="126" t="s">
        <v>60</v>
      </c>
      <c r="F37" s="75"/>
      <c r="G37" s="75"/>
      <c r="H37" s="75"/>
      <c r="I37" s="75"/>
      <c r="J37" s="75"/>
      <c r="K37" s="75"/>
      <c r="L37" s="75"/>
      <c r="M37" s="75"/>
      <c r="N37" s="75"/>
      <c r="O37" s="75"/>
      <c r="P37" s="75"/>
      <c r="Q37" s="75"/>
      <c r="R37" s="75"/>
      <c r="S37" s="75"/>
      <c r="T37" s="75"/>
      <c r="U37" s="75"/>
    </row>
    <row r="38" spans="1:21" x14ac:dyDescent="0.35">
      <c r="A38" s="125" t="s">
        <v>48</v>
      </c>
      <c r="B38" t="s">
        <v>126</v>
      </c>
      <c r="C38" t="s">
        <v>127</v>
      </c>
      <c r="D38" s="126" t="s">
        <v>69</v>
      </c>
      <c r="E38" s="126" t="s">
        <v>60</v>
      </c>
      <c r="F38" s="75"/>
      <c r="G38" s="75"/>
      <c r="H38" s="75"/>
      <c r="I38" s="75"/>
      <c r="J38" s="75"/>
      <c r="K38" s="75"/>
      <c r="L38" s="75"/>
      <c r="M38" s="75"/>
      <c r="N38" s="75"/>
      <c r="O38" s="75"/>
      <c r="P38" s="75"/>
      <c r="Q38" s="75"/>
      <c r="R38" s="75"/>
      <c r="S38" s="75"/>
      <c r="T38" s="75"/>
      <c r="U38" s="75"/>
    </row>
    <row r="39" spans="1:21" x14ac:dyDescent="0.35">
      <c r="A39" s="125" t="s">
        <v>48</v>
      </c>
      <c r="B39" t="s">
        <v>128</v>
      </c>
      <c r="C39" t="s">
        <v>63</v>
      </c>
      <c r="D39" s="126" t="s">
        <v>64</v>
      </c>
      <c r="E39" s="126" t="s">
        <v>60</v>
      </c>
      <c r="F39" t="s">
        <v>49</v>
      </c>
    </row>
    <row r="40" spans="1:21" x14ac:dyDescent="0.35">
      <c r="A40" s="125" t="s">
        <v>48</v>
      </c>
      <c r="B40" t="s">
        <v>129</v>
      </c>
      <c r="C40" t="s">
        <v>66</v>
      </c>
      <c r="D40" s="126" t="s">
        <v>64</v>
      </c>
      <c r="E40" s="126" t="s">
        <v>60</v>
      </c>
      <c r="F40" t="s">
        <v>130</v>
      </c>
    </row>
    <row r="41" spans="1:21" x14ac:dyDescent="0.35">
      <c r="A41" s="125" t="s">
        <v>48</v>
      </c>
      <c r="B41" t="s">
        <v>131</v>
      </c>
      <c r="C41" t="s">
        <v>68</v>
      </c>
      <c r="D41" s="126" t="s">
        <v>69</v>
      </c>
      <c r="E41" s="126" t="s">
        <v>60</v>
      </c>
      <c r="F41" s="75"/>
      <c r="G41" s="75"/>
      <c r="H41" s="75"/>
      <c r="I41" s="75"/>
      <c r="J41" s="75"/>
      <c r="K41" s="75"/>
      <c r="L41" s="75"/>
      <c r="M41" s="75"/>
      <c r="N41" s="75"/>
      <c r="O41" s="75">
        <v>12.926</v>
      </c>
      <c r="P41" s="75">
        <v>13.196999999999999</v>
      </c>
      <c r="Q41" s="75">
        <v>29.571999999999999</v>
      </c>
      <c r="R41" s="75">
        <v>29.571999999999999</v>
      </c>
      <c r="S41" s="75">
        <v>29.571999999999999</v>
      </c>
      <c r="T41" s="75">
        <v>29.571999999999999</v>
      </c>
      <c r="U41" s="75">
        <v>29.571999999999999</v>
      </c>
    </row>
    <row r="42" spans="1:21" x14ac:dyDescent="0.35">
      <c r="A42" s="125" t="s">
        <v>48</v>
      </c>
      <c r="B42" t="s">
        <v>132</v>
      </c>
      <c r="C42" t="s">
        <v>71</v>
      </c>
      <c r="D42" s="126" t="s">
        <v>69</v>
      </c>
      <c r="E42" s="126" t="s">
        <v>60</v>
      </c>
      <c r="F42" s="75"/>
      <c r="G42" s="75">
        <v>0</v>
      </c>
      <c r="H42" s="75">
        <v>0</v>
      </c>
      <c r="I42" s="75">
        <v>0</v>
      </c>
      <c r="J42" s="75">
        <v>0</v>
      </c>
      <c r="K42" s="75">
        <v>0</v>
      </c>
      <c r="L42" s="75">
        <v>11.843</v>
      </c>
      <c r="M42" s="75">
        <v>12.22</v>
      </c>
      <c r="N42" s="75">
        <v>12.622999999999999</v>
      </c>
      <c r="O42" s="75"/>
      <c r="P42" s="75"/>
      <c r="Q42" s="75"/>
      <c r="R42" s="75"/>
      <c r="S42" s="75"/>
      <c r="T42" s="75"/>
      <c r="U42" s="75"/>
    </row>
    <row r="43" spans="1:21" x14ac:dyDescent="0.35">
      <c r="A43" s="125" t="s">
        <v>48</v>
      </c>
      <c r="B43" t="s">
        <v>133</v>
      </c>
      <c r="C43" t="s">
        <v>73</v>
      </c>
      <c r="D43" s="126" t="s">
        <v>64</v>
      </c>
      <c r="E43" s="126" t="s">
        <v>60</v>
      </c>
    </row>
    <row r="44" spans="1:21" x14ac:dyDescent="0.35">
      <c r="A44" s="125" t="s">
        <v>48</v>
      </c>
      <c r="B44" t="s">
        <v>134</v>
      </c>
      <c r="C44" t="s">
        <v>75</v>
      </c>
      <c r="D44" s="126" t="s">
        <v>64</v>
      </c>
      <c r="E44" s="126" t="s">
        <v>60</v>
      </c>
    </row>
    <row r="45" spans="1:21" x14ac:dyDescent="0.35">
      <c r="A45" s="125" t="s">
        <v>48</v>
      </c>
      <c r="B45" t="s">
        <v>135</v>
      </c>
      <c r="C45" t="s">
        <v>77</v>
      </c>
      <c r="D45" s="126" t="s">
        <v>69</v>
      </c>
      <c r="E45" s="126" t="s">
        <v>60</v>
      </c>
      <c r="F45" s="75"/>
      <c r="G45" s="75"/>
      <c r="H45" s="75"/>
      <c r="I45" s="75"/>
      <c r="J45" s="75"/>
      <c r="K45" s="75"/>
      <c r="L45" s="75"/>
      <c r="M45" s="75"/>
      <c r="N45" s="75"/>
      <c r="O45" s="75"/>
      <c r="P45" s="75"/>
      <c r="Q45" s="75"/>
      <c r="R45" s="75"/>
      <c r="S45" s="75"/>
      <c r="T45" s="75"/>
      <c r="U45" s="75"/>
    </row>
    <row r="46" spans="1:21" x14ac:dyDescent="0.35">
      <c r="A46" s="125" t="s">
        <v>48</v>
      </c>
      <c r="B46" t="s">
        <v>136</v>
      </c>
      <c r="C46" t="s">
        <v>79</v>
      </c>
      <c r="D46" s="126" t="s">
        <v>69</v>
      </c>
      <c r="E46" s="126" t="s">
        <v>60</v>
      </c>
      <c r="F46" s="75"/>
      <c r="G46" s="75"/>
      <c r="H46" s="75"/>
      <c r="I46" s="75"/>
      <c r="J46" s="75"/>
      <c r="K46" s="75"/>
      <c r="L46" s="75"/>
      <c r="M46" s="75"/>
      <c r="N46" s="75"/>
      <c r="O46" s="75"/>
      <c r="P46" s="75"/>
      <c r="Q46" s="75"/>
      <c r="R46" s="75"/>
      <c r="S46" s="75"/>
      <c r="T46" s="75"/>
      <c r="U46" s="75"/>
    </row>
    <row r="47" spans="1:21" x14ac:dyDescent="0.35">
      <c r="A47" s="125" t="s">
        <v>48</v>
      </c>
      <c r="B47" t="s">
        <v>137</v>
      </c>
      <c r="C47" t="s">
        <v>81</v>
      </c>
      <c r="D47" s="126" t="s">
        <v>64</v>
      </c>
      <c r="E47" s="126" t="s">
        <v>60</v>
      </c>
    </row>
    <row r="48" spans="1:21" x14ac:dyDescent="0.35">
      <c r="A48" s="125" t="s">
        <v>48</v>
      </c>
      <c r="B48" t="s">
        <v>138</v>
      </c>
      <c r="C48" t="s">
        <v>83</v>
      </c>
      <c r="D48" s="126" t="s">
        <v>64</v>
      </c>
      <c r="E48" s="126" t="s">
        <v>60</v>
      </c>
    </row>
    <row r="49" spans="1:21" x14ac:dyDescent="0.35">
      <c r="A49" s="125" t="s">
        <v>48</v>
      </c>
      <c r="B49" t="s">
        <v>139</v>
      </c>
      <c r="C49" t="s">
        <v>85</v>
      </c>
      <c r="D49" s="126" t="s">
        <v>69</v>
      </c>
      <c r="E49" s="126" t="s">
        <v>60</v>
      </c>
      <c r="F49" s="75"/>
      <c r="G49" s="75"/>
      <c r="H49" s="75"/>
      <c r="I49" s="75"/>
      <c r="J49" s="75"/>
      <c r="K49" s="75"/>
      <c r="L49" s="75"/>
      <c r="M49" s="75"/>
      <c r="N49" s="75"/>
      <c r="O49" s="75"/>
      <c r="P49" s="75"/>
      <c r="Q49" s="75"/>
      <c r="R49" s="75"/>
      <c r="S49" s="75"/>
      <c r="T49" s="75"/>
      <c r="U49" s="75"/>
    </row>
    <row r="50" spans="1:21" x14ac:dyDescent="0.35">
      <c r="A50" s="125" t="s">
        <v>48</v>
      </c>
      <c r="B50" t="s">
        <v>140</v>
      </c>
      <c r="C50" t="s">
        <v>87</v>
      </c>
      <c r="D50" s="126" t="s">
        <v>69</v>
      </c>
      <c r="E50" s="126" t="s">
        <v>60</v>
      </c>
      <c r="F50" s="75"/>
      <c r="G50" s="75"/>
      <c r="H50" s="75"/>
      <c r="I50" s="75"/>
      <c r="J50" s="75"/>
      <c r="K50" s="75"/>
      <c r="L50" s="75"/>
      <c r="M50" s="75"/>
      <c r="N50" s="75"/>
      <c r="O50" s="75"/>
      <c r="P50" s="75"/>
      <c r="Q50" s="75"/>
      <c r="R50" s="75"/>
      <c r="S50" s="75"/>
      <c r="T50" s="75"/>
      <c r="U50" s="75"/>
    </row>
    <row r="51" spans="1:21" x14ac:dyDescent="0.35">
      <c r="A51" s="125" t="s">
        <v>48</v>
      </c>
      <c r="B51" t="s">
        <v>141</v>
      </c>
      <c r="C51" t="s">
        <v>89</v>
      </c>
      <c r="D51" s="126" t="s">
        <v>64</v>
      </c>
      <c r="E51" s="126" t="s">
        <v>60</v>
      </c>
    </row>
    <row r="52" spans="1:21" x14ac:dyDescent="0.35">
      <c r="A52" s="125" t="s">
        <v>48</v>
      </c>
      <c r="B52" t="s">
        <v>142</v>
      </c>
      <c r="C52" t="s">
        <v>91</v>
      </c>
      <c r="D52" s="126" t="s">
        <v>64</v>
      </c>
      <c r="E52" s="126" t="s">
        <v>60</v>
      </c>
    </row>
    <row r="53" spans="1:21" x14ac:dyDescent="0.35">
      <c r="A53" s="125" t="s">
        <v>48</v>
      </c>
      <c r="B53" t="s">
        <v>143</v>
      </c>
      <c r="C53" t="s">
        <v>93</v>
      </c>
      <c r="D53" s="126" t="s">
        <v>69</v>
      </c>
      <c r="E53" s="126" t="s">
        <v>60</v>
      </c>
      <c r="F53" s="75"/>
      <c r="G53" s="75"/>
      <c r="H53" s="75"/>
      <c r="I53" s="75"/>
      <c r="J53" s="75"/>
      <c r="K53" s="75"/>
      <c r="L53" s="75"/>
      <c r="M53" s="75"/>
      <c r="N53" s="75"/>
      <c r="O53" s="75"/>
      <c r="P53" s="75"/>
      <c r="Q53" s="75"/>
      <c r="R53" s="75"/>
      <c r="S53" s="75"/>
      <c r="T53" s="75"/>
      <c r="U53" s="75"/>
    </row>
    <row r="54" spans="1:21" x14ac:dyDescent="0.35">
      <c r="A54" s="125" t="s">
        <v>48</v>
      </c>
      <c r="B54" t="s">
        <v>144</v>
      </c>
      <c r="C54" t="s">
        <v>95</v>
      </c>
      <c r="D54" s="126" t="s">
        <v>69</v>
      </c>
      <c r="E54" s="126" t="s">
        <v>60</v>
      </c>
      <c r="F54" s="75"/>
      <c r="G54" s="75"/>
      <c r="H54" s="75"/>
      <c r="I54" s="75"/>
      <c r="J54" s="75"/>
      <c r="K54" s="75"/>
      <c r="L54" s="75"/>
      <c r="M54" s="75"/>
      <c r="N54" s="75"/>
      <c r="O54" s="75"/>
      <c r="P54" s="75"/>
      <c r="Q54" s="75"/>
      <c r="R54" s="75"/>
      <c r="S54" s="75"/>
      <c r="T54" s="75"/>
      <c r="U54" s="75"/>
    </row>
    <row r="55" spans="1:21" x14ac:dyDescent="0.35">
      <c r="A55" s="125" t="s">
        <v>48</v>
      </c>
      <c r="B55" t="s">
        <v>145</v>
      </c>
      <c r="C55" t="s">
        <v>97</v>
      </c>
      <c r="D55" s="126" t="s">
        <v>64</v>
      </c>
      <c r="E55" s="126" t="s">
        <v>60</v>
      </c>
    </row>
    <row r="56" spans="1:21" x14ac:dyDescent="0.35">
      <c r="A56" s="125" t="s">
        <v>48</v>
      </c>
      <c r="B56" t="s">
        <v>146</v>
      </c>
      <c r="C56" t="s">
        <v>99</v>
      </c>
      <c r="D56" s="126" t="s">
        <v>64</v>
      </c>
      <c r="E56" s="126" t="s">
        <v>60</v>
      </c>
    </row>
    <row r="57" spans="1:21" x14ac:dyDescent="0.35">
      <c r="A57" s="125" t="s">
        <v>48</v>
      </c>
      <c r="B57" t="s">
        <v>147</v>
      </c>
      <c r="C57" t="s">
        <v>101</v>
      </c>
      <c r="D57" s="126" t="s">
        <v>69</v>
      </c>
      <c r="E57" s="126" t="s">
        <v>60</v>
      </c>
      <c r="F57" s="75"/>
      <c r="G57" s="75"/>
      <c r="H57" s="75"/>
      <c r="I57" s="75"/>
      <c r="J57" s="75"/>
      <c r="K57" s="75"/>
      <c r="L57" s="75"/>
      <c r="M57" s="75"/>
      <c r="N57" s="75"/>
      <c r="O57" s="75"/>
      <c r="P57" s="75"/>
      <c r="Q57" s="75"/>
      <c r="R57" s="75"/>
      <c r="S57" s="75"/>
      <c r="T57" s="75"/>
      <c r="U57" s="75"/>
    </row>
    <row r="58" spans="1:21" x14ac:dyDescent="0.35">
      <c r="A58" s="125" t="s">
        <v>48</v>
      </c>
      <c r="B58" t="s">
        <v>148</v>
      </c>
      <c r="C58" t="s">
        <v>103</v>
      </c>
      <c r="D58" s="126" t="s">
        <v>69</v>
      </c>
      <c r="E58" s="126" t="s">
        <v>60</v>
      </c>
      <c r="F58" s="75"/>
      <c r="G58" s="75"/>
      <c r="H58" s="75"/>
      <c r="I58" s="75"/>
      <c r="J58" s="75"/>
      <c r="K58" s="75"/>
      <c r="L58" s="75"/>
      <c r="M58" s="75"/>
      <c r="N58" s="75"/>
      <c r="O58" s="75"/>
      <c r="P58" s="75"/>
      <c r="Q58" s="75"/>
      <c r="R58" s="75"/>
      <c r="S58" s="75"/>
      <c r="T58" s="75"/>
      <c r="U58" s="75"/>
    </row>
    <row r="59" spans="1:21" x14ac:dyDescent="0.35">
      <c r="A59" s="125" t="s">
        <v>48</v>
      </c>
      <c r="B59" t="s">
        <v>149</v>
      </c>
      <c r="C59" t="s">
        <v>105</v>
      </c>
      <c r="D59" s="126" t="s">
        <v>64</v>
      </c>
      <c r="E59" s="126" t="s">
        <v>60</v>
      </c>
    </row>
    <row r="60" spans="1:21" x14ac:dyDescent="0.35">
      <c r="A60" s="125" t="s">
        <v>48</v>
      </c>
      <c r="B60" t="s">
        <v>150</v>
      </c>
      <c r="C60" t="s">
        <v>107</v>
      </c>
      <c r="D60" s="126" t="s">
        <v>64</v>
      </c>
      <c r="E60" s="126" t="s">
        <v>60</v>
      </c>
    </row>
    <row r="61" spans="1:21" x14ac:dyDescent="0.35">
      <c r="A61" s="125" t="s">
        <v>48</v>
      </c>
      <c r="B61" t="s">
        <v>151</v>
      </c>
      <c r="C61" t="s">
        <v>109</v>
      </c>
      <c r="D61" s="126" t="s">
        <v>69</v>
      </c>
      <c r="E61" s="126" t="s">
        <v>60</v>
      </c>
      <c r="F61" s="75"/>
      <c r="G61" s="75"/>
      <c r="H61" s="75"/>
      <c r="I61" s="75"/>
      <c r="J61" s="75"/>
      <c r="K61" s="75"/>
      <c r="L61" s="75"/>
      <c r="M61" s="75"/>
      <c r="N61" s="75"/>
      <c r="O61" s="75"/>
      <c r="P61" s="75"/>
      <c r="Q61" s="75"/>
      <c r="R61" s="75"/>
      <c r="S61" s="75"/>
      <c r="T61" s="75"/>
      <c r="U61" s="75"/>
    </row>
    <row r="62" spans="1:21" x14ac:dyDescent="0.35">
      <c r="A62" s="125" t="s">
        <v>48</v>
      </c>
      <c r="B62" t="s">
        <v>152</v>
      </c>
      <c r="C62" t="s">
        <v>111</v>
      </c>
      <c r="D62" s="126" t="s">
        <v>69</v>
      </c>
      <c r="E62" s="126" t="s">
        <v>60</v>
      </c>
      <c r="F62" s="75"/>
      <c r="G62" s="75"/>
      <c r="H62" s="75"/>
      <c r="I62" s="75"/>
      <c r="J62" s="75"/>
      <c r="K62" s="75"/>
      <c r="L62" s="75"/>
      <c r="M62" s="75"/>
      <c r="N62" s="75"/>
      <c r="O62" s="75"/>
      <c r="P62" s="75"/>
      <c r="Q62" s="75"/>
      <c r="R62" s="75"/>
      <c r="S62" s="75"/>
      <c r="T62" s="75"/>
      <c r="U62" s="75"/>
    </row>
    <row r="63" spans="1:21" x14ac:dyDescent="0.35">
      <c r="A63" s="125" t="s">
        <v>48</v>
      </c>
      <c r="B63" t="s">
        <v>153</v>
      </c>
      <c r="C63" t="s">
        <v>113</v>
      </c>
      <c r="D63" s="126" t="s">
        <v>64</v>
      </c>
      <c r="E63" s="126" t="s">
        <v>60</v>
      </c>
    </row>
    <row r="64" spans="1:21" x14ac:dyDescent="0.35">
      <c r="A64" s="125" t="s">
        <v>48</v>
      </c>
      <c r="B64" t="s">
        <v>154</v>
      </c>
      <c r="C64" t="s">
        <v>115</v>
      </c>
      <c r="D64" s="126" t="s">
        <v>64</v>
      </c>
      <c r="E64" s="126" t="s">
        <v>60</v>
      </c>
    </row>
    <row r="65" spans="1:21" x14ac:dyDescent="0.35">
      <c r="A65" s="125" t="s">
        <v>48</v>
      </c>
      <c r="B65" t="s">
        <v>155</v>
      </c>
      <c r="C65" t="s">
        <v>117</v>
      </c>
      <c r="D65" s="126" t="s">
        <v>69</v>
      </c>
      <c r="E65" s="126" t="s">
        <v>60</v>
      </c>
      <c r="F65" s="75"/>
      <c r="G65" s="75"/>
      <c r="H65" s="75"/>
      <c r="I65" s="75"/>
      <c r="J65" s="75"/>
      <c r="K65" s="75"/>
      <c r="L65" s="75"/>
      <c r="M65" s="75"/>
      <c r="N65" s="75"/>
      <c r="O65" s="75"/>
      <c r="P65" s="75"/>
      <c r="Q65" s="75"/>
      <c r="R65" s="75"/>
      <c r="S65" s="75"/>
      <c r="T65" s="75"/>
      <c r="U65" s="75"/>
    </row>
    <row r="66" spans="1:21" x14ac:dyDescent="0.35">
      <c r="A66" s="125" t="s">
        <v>48</v>
      </c>
      <c r="B66" t="s">
        <v>156</v>
      </c>
      <c r="C66" t="s">
        <v>119</v>
      </c>
      <c r="D66" s="126" t="s">
        <v>69</v>
      </c>
      <c r="E66" s="126" t="s">
        <v>60</v>
      </c>
      <c r="F66" s="75"/>
      <c r="G66" s="75"/>
      <c r="H66" s="75"/>
      <c r="I66" s="75"/>
      <c r="J66" s="75"/>
      <c r="K66" s="75"/>
      <c r="L66" s="75"/>
      <c r="M66" s="75"/>
      <c r="N66" s="75"/>
      <c r="O66" s="75"/>
      <c r="P66" s="75"/>
      <c r="Q66" s="75"/>
      <c r="R66" s="75"/>
      <c r="S66" s="75"/>
      <c r="T66" s="75"/>
      <c r="U66" s="75"/>
    </row>
    <row r="67" spans="1:21" x14ac:dyDescent="0.35">
      <c r="A67" s="125" t="s">
        <v>48</v>
      </c>
      <c r="B67" t="s">
        <v>157</v>
      </c>
      <c r="C67" t="s">
        <v>121</v>
      </c>
      <c r="D67" s="126" t="s">
        <v>64</v>
      </c>
      <c r="E67" s="126" t="s">
        <v>60</v>
      </c>
    </row>
    <row r="68" spans="1:21" x14ac:dyDescent="0.35">
      <c r="A68" s="125" t="s">
        <v>48</v>
      </c>
      <c r="B68" t="s">
        <v>158</v>
      </c>
      <c r="C68" t="s">
        <v>123</v>
      </c>
      <c r="D68" s="126" t="s">
        <v>64</v>
      </c>
      <c r="E68" s="126" t="s">
        <v>60</v>
      </c>
    </row>
    <row r="69" spans="1:21" x14ac:dyDescent="0.35">
      <c r="A69" s="125" t="s">
        <v>48</v>
      </c>
      <c r="B69" t="s">
        <v>159</v>
      </c>
      <c r="C69" t="s">
        <v>125</v>
      </c>
      <c r="D69" s="126" t="s">
        <v>69</v>
      </c>
      <c r="E69" s="126" t="s">
        <v>60</v>
      </c>
      <c r="F69" s="75"/>
      <c r="G69" s="75"/>
      <c r="H69" s="75"/>
      <c r="I69" s="75"/>
      <c r="J69" s="75"/>
      <c r="K69" s="75"/>
      <c r="L69" s="75"/>
      <c r="M69" s="75"/>
      <c r="N69" s="75"/>
      <c r="O69" s="75"/>
      <c r="P69" s="75"/>
      <c r="Q69" s="75"/>
      <c r="R69" s="75"/>
      <c r="S69" s="75"/>
      <c r="T69" s="75"/>
      <c r="U69" s="75"/>
    </row>
    <row r="70" spans="1:21" x14ac:dyDescent="0.35">
      <c r="A70" s="125" t="s">
        <v>48</v>
      </c>
      <c r="B70" t="s">
        <v>160</v>
      </c>
      <c r="C70" t="s">
        <v>127</v>
      </c>
      <c r="D70" s="126" t="s">
        <v>69</v>
      </c>
      <c r="E70" s="126" t="s">
        <v>60</v>
      </c>
      <c r="F70" s="75"/>
      <c r="G70" s="75"/>
      <c r="H70" s="75"/>
      <c r="I70" s="75"/>
      <c r="J70" s="75"/>
      <c r="K70" s="75"/>
      <c r="L70" s="75"/>
      <c r="M70" s="75"/>
      <c r="N70" s="75"/>
      <c r="O70" s="75"/>
      <c r="P70" s="75"/>
      <c r="Q70" s="75"/>
      <c r="R70" s="75"/>
      <c r="S70" s="75"/>
      <c r="T70" s="75"/>
      <c r="U70" s="75"/>
    </row>
    <row r="71" spans="1:21" x14ac:dyDescent="0.35">
      <c r="A71" s="125" t="s">
        <v>48</v>
      </c>
      <c r="B71" t="s">
        <v>161</v>
      </c>
      <c r="C71" t="s">
        <v>63</v>
      </c>
      <c r="D71" s="126" t="s">
        <v>64</v>
      </c>
      <c r="E71" s="126" t="s">
        <v>60</v>
      </c>
    </row>
    <row r="72" spans="1:21" x14ac:dyDescent="0.35">
      <c r="A72" s="125" t="s">
        <v>48</v>
      </c>
      <c r="B72" t="s">
        <v>162</v>
      </c>
      <c r="C72" t="s">
        <v>66</v>
      </c>
      <c r="D72" s="126" t="s">
        <v>64</v>
      </c>
      <c r="E72" s="126" t="s">
        <v>60</v>
      </c>
    </row>
    <row r="73" spans="1:21" x14ac:dyDescent="0.35">
      <c r="A73" s="125" t="s">
        <v>48</v>
      </c>
      <c r="B73" t="s">
        <v>163</v>
      </c>
      <c r="C73" t="s">
        <v>68</v>
      </c>
      <c r="D73" s="126" t="s">
        <v>69</v>
      </c>
      <c r="E73" s="126" t="s">
        <v>60</v>
      </c>
      <c r="F73" s="75"/>
      <c r="G73" s="75"/>
      <c r="H73" s="75"/>
      <c r="I73" s="75"/>
      <c r="J73" s="75"/>
      <c r="K73" s="75"/>
      <c r="L73" s="75"/>
      <c r="M73" s="75"/>
      <c r="N73" s="75"/>
      <c r="O73" s="75"/>
      <c r="P73" s="75"/>
      <c r="Q73" s="75"/>
      <c r="R73" s="75"/>
      <c r="S73" s="75"/>
      <c r="T73" s="75"/>
      <c r="U73" s="75"/>
    </row>
    <row r="74" spans="1:21" x14ac:dyDescent="0.35">
      <c r="A74" s="125" t="s">
        <v>48</v>
      </c>
      <c r="B74" t="s">
        <v>164</v>
      </c>
      <c r="C74" t="s">
        <v>71</v>
      </c>
      <c r="D74" s="126" t="s">
        <v>69</v>
      </c>
      <c r="E74" s="126" t="s">
        <v>60</v>
      </c>
      <c r="F74" s="75"/>
      <c r="G74" s="75"/>
      <c r="H74" s="75"/>
      <c r="I74" s="75"/>
      <c r="J74" s="75"/>
      <c r="K74" s="75"/>
      <c r="L74" s="75"/>
      <c r="M74" s="75"/>
      <c r="N74" s="75"/>
      <c r="O74" s="75"/>
      <c r="P74" s="75"/>
      <c r="Q74" s="75"/>
      <c r="R74" s="75"/>
      <c r="S74" s="75"/>
      <c r="T74" s="75"/>
      <c r="U74" s="75"/>
    </row>
    <row r="75" spans="1:21" x14ac:dyDescent="0.35">
      <c r="A75" s="125" t="s">
        <v>48</v>
      </c>
      <c r="B75" t="s">
        <v>165</v>
      </c>
      <c r="C75" t="s">
        <v>73</v>
      </c>
      <c r="D75" s="126" t="s">
        <v>64</v>
      </c>
      <c r="E75" s="126" t="s">
        <v>60</v>
      </c>
    </row>
    <row r="76" spans="1:21" x14ac:dyDescent="0.35">
      <c r="A76" s="125" t="s">
        <v>48</v>
      </c>
      <c r="B76" t="s">
        <v>166</v>
      </c>
      <c r="C76" t="s">
        <v>75</v>
      </c>
      <c r="D76" s="126" t="s">
        <v>64</v>
      </c>
      <c r="E76" s="126" t="s">
        <v>60</v>
      </c>
    </row>
    <row r="77" spans="1:21" x14ac:dyDescent="0.35">
      <c r="A77" s="125" t="s">
        <v>48</v>
      </c>
      <c r="B77" t="s">
        <v>167</v>
      </c>
      <c r="C77" t="s">
        <v>77</v>
      </c>
      <c r="D77" s="126" t="s">
        <v>69</v>
      </c>
      <c r="E77" s="126" t="s">
        <v>60</v>
      </c>
      <c r="F77" s="75"/>
      <c r="G77" s="75"/>
      <c r="H77" s="75"/>
      <c r="I77" s="75"/>
      <c r="J77" s="75"/>
      <c r="K77" s="75"/>
      <c r="L77" s="75"/>
      <c r="M77" s="75"/>
      <c r="N77" s="75"/>
      <c r="O77" s="75"/>
      <c r="P77" s="75"/>
      <c r="Q77" s="75"/>
      <c r="R77" s="75"/>
      <c r="S77" s="75"/>
      <c r="T77" s="75"/>
      <c r="U77" s="75"/>
    </row>
    <row r="78" spans="1:21" x14ac:dyDescent="0.35">
      <c r="A78" s="125" t="s">
        <v>48</v>
      </c>
      <c r="B78" t="s">
        <v>168</v>
      </c>
      <c r="C78" t="s">
        <v>79</v>
      </c>
      <c r="D78" s="126" t="s">
        <v>69</v>
      </c>
      <c r="E78" s="126" t="s">
        <v>60</v>
      </c>
      <c r="F78" s="75"/>
      <c r="G78" s="75"/>
      <c r="H78" s="75"/>
      <c r="I78" s="75"/>
      <c r="J78" s="75"/>
      <c r="K78" s="75"/>
      <c r="L78" s="75"/>
      <c r="M78" s="75"/>
      <c r="N78" s="75"/>
      <c r="O78" s="75"/>
      <c r="P78" s="75"/>
      <c r="Q78" s="75"/>
      <c r="R78" s="75"/>
      <c r="S78" s="75"/>
      <c r="T78" s="75"/>
      <c r="U78" s="75"/>
    </row>
    <row r="79" spans="1:21" x14ac:dyDescent="0.35">
      <c r="A79" s="125" t="s">
        <v>48</v>
      </c>
      <c r="B79" t="s">
        <v>169</v>
      </c>
      <c r="C79" t="s">
        <v>81</v>
      </c>
      <c r="D79" s="126" t="s">
        <v>64</v>
      </c>
      <c r="E79" s="126" t="s">
        <v>60</v>
      </c>
    </row>
    <row r="80" spans="1:21" x14ac:dyDescent="0.35">
      <c r="A80" s="125" t="s">
        <v>48</v>
      </c>
      <c r="B80" t="s">
        <v>170</v>
      </c>
      <c r="C80" t="s">
        <v>83</v>
      </c>
      <c r="D80" s="126" t="s">
        <v>64</v>
      </c>
      <c r="E80" s="126" t="s">
        <v>60</v>
      </c>
    </row>
    <row r="81" spans="1:21" x14ac:dyDescent="0.35">
      <c r="A81" s="125" t="s">
        <v>48</v>
      </c>
      <c r="B81" t="s">
        <v>171</v>
      </c>
      <c r="C81" t="s">
        <v>85</v>
      </c>
      <c r="D81" s="126" t="s">
        <v>69</v>
      </c>
      <c r="E81" s="126" t="s">
        <v>60</v>
      </c>
      <c r="F81" s="75"/>
      <c r="G81" s="75"/>
      <c r="H81" s="75"/>
      <c r="I81" s="75"/>
      <c r="J81" s="75"/>
      <c r="K81" s="75"/>
      <c r="L81" s="75"/>
      <c r="M81" s="75"/>
      <c r="N81" s="75"/>
      <c r="O81" s="75"/>
      <c r="P81" s="75"/>
      <c r="Q81" s="75"/>
      <c r="R81" s="75"/>
      <c r="S81" s="75"/>
      <c r="T81" s="75"/>
      <c r="U81" s="75"/>
    </row>
    <row r="82" spans="1:21" x14ac:dyDescent="0.35">
      <c r="A82" s="125" t="s">
        <v>48</v>
      </c>
      <c r="B82" t="s">
        <v>172</v>
      </c>
      <c r="C82" t="s">
        <v>87</v>
      </c>
      <c r="D82" s="126" t="s">
        <v>69</v>
      </c>
      <c r="E82" s="126" t="s">
        <v>60</v>
      </c>
      <c r="F82" s="75"/>
      <c r="G82" s="75"/>
      <c r="H82" s="75"/>
      <c r="I82" s="75"/>
      <c r="J82" s="75"/>
      <c r="K82" s="75"/>
      <c r="L82" s="75"/>
      <c r="M82" s="75"/>
      <c r="N82" s="75"/>
      <c r="O82" s="75"/>
      <c r="P82" s="75"/>
      <c r="Q82" s="75"/>
      <c r="R82" s="75"/>
      <c r="S82" s="75"/>
      <c r="T82" s="75"/>
      <c r="U82" s="75"/>
    </row>
    <row r="83" spans="1:21" x14ac:dyDescent="0.35">
      <c r="A83" s="125" t="s">
        <v>48</v>
      </c>
      <c r="B83" t="s">
        <v>173</v>
      </c>
      <c r="C83" t="s">
        <v>89</v>
      </c>
      <c r="D83" s="126" t="s">
        <v>64</v>
      </c>
      <c r="E83" s="126" t="s">
        <v>60</v>
      </c>
    </row>
    <row r="84" spans="1:21" x14ac:dyDescent="0.35">
      <c r="A84" s="125" t="s">
        <v>48</v>
      </c>
      <c r="B84" t="s">
        <v>174</v>
      </c>
      <c r="C84" t="s">
        <v>91</v>
      </c>
      <c r="D84" s="126" t="s">
        <v>64</v>
      </c>
      <c r="E84" s="126" t="s">
        <v>60</v>
      </c>
    </row>
    <row r="85" spans="1:21" x14ac:dyDescent="0.35">
      <c r="A85" s="125" t="s">
        <v>48</v>
      </c>
      <c r="B85" t="s">
        <v>175</v>
      </c>
      <c r="C85" t="s">
        <v>93</v>
      </c>
      <c r="D85" s="126" t="s">
        <v>69</v>
      </c>
      <c r="E85" s="126" t="s">
        <v>60</v>
      </c>
      <c r="F85" s="75"/>
      <c r="G85" s="75"/>
      <c r="H85" s="75"/>
      <c r="I85" s="75"/>
      <c r="J85" s="75"/>
      <c r="K85" s="75"/>
      <c r="L85" s="75"/>
      <c r="M85" s="75"/>
      <c r="N85" s="75"/>
      <c r="O85" s="75"/>
      <c r="P85" s="75"/>
      <c r="Q85" s="75"/>
      <c r="R85" s="75"/>
      <c r="S85" s="75"/>
      <c r="T85" s="75"/>
      <c r="U85" s="75"/>
    </row>
    <row r="86" spans="1:21" x14ac:dyDescent="0.35">
      <c r="A86" s="125" t="s">
        <v>48</v>
      </c>
      <c r="B86" t="s">
        <v>176</v>
      </c>
      <c r="C86" t="s">
        <v>95</v>
      </c>
      <c r="D86" s="126" t="s">
        <v>69</v>
      </c>
      <c r="E86" s="126" t="s">
        <v>60</v>
      </c>
      <c r="F86" s="75"/>
      <c r="G86" s="75"/>
      <c r="H86" s="75"/>
      <c r="I86" s="75"/>
      <c r="J86" s="75"/>
      <c r="K86" s="75"/>
      <c r="L86" s="75"/>
      <c r="M86" s="75"/>
      <c r="N86" s="75"/>
      <c r="O86" s="75"/>
      <c r="P86" s="75"/>
      <c r="Q86" s="75"/>
      <c r="R86" s="75"/>
      <c r="S86" s="75"/>
      <c r="T86" s="75"/>
      <c r="U86" s="75"/>
    </row>
    <row r="87" spans="1:21" x14ac:dyDescent="0.35">
      <c r="A87" s="125" t="s">
        <v>48</v>
      </c>
      <c r="B87" t="s">
        <v>177</v>
      </c>
      <c r="C87" t="s">
        <v>97</v>
      </c>
      <c r="D87" s="126" t="s">
        <v>64</v>
      </c>
      <c r="E87" s="126" t="s">
        <v>60</v>
      </c>
    </row>
    <row r="88" spans="1:21" x14ac:dyDescent="0.35">
      <c r="A88" s="125" t="s">
        <v>48</v>
      </c>
      <c r="B88" t="s">
        <v>178</v>
      </c>
      <c r="C88" t="s">
        <v>99</v>
      </c>
      <c r="D88" s="126" t="s">
        <v>64</v>
      </c>
      <c r="E88" s="126" t="s">
        <v>60</v>
      </c>
    </row>
    <row r="89" spans="1:21" x14ac:dyDescent="0.35">
      <c r="A89" s="125" t="s">
        <v>48</v>
      </c>
      <c r="B89" t="s">
        <v>179</v>
      </c>
      <c r="C89" t="s">
        <v>101</v>
      </c>
      <c r="D89" s="126" t="s">
        <v>69</v>
      </c>
      <c r="E89" s="126" t="s">
        <v>60</v>
      </c>
      <c r="F89" s="75"/>
      <c r="G89" s="75"/>
      <c r="H89" s="75"/>
      <c r="I89" s="75"/>
      <c r="J89" s="75"/>
      <c r="K89" s="75"/>
      <c r="L89" s="75"/>
      <c r="M89" s="75"/>
      <c r="N89" s="75"/>
      <c r="O89" s="75"/>
      <c r="P89" s="75"/>
      <c r="Q89" s="75"/>
      <c r="R89" s="75"/>
      <c r="S89" s="75"/>
      <c r="T89" s="75"/>
      <c r="U89" s="75"/>
    </row>
    <row r="90" spans="1:21" x14ac:dyDescent="0.35">
      <c r="A90" s="125" t="s">
        <v>48</v>
      </c>
      <c r="B90" t="s">
        <v>180</v>
      </c>
      <c r="C90" t="s">
        <v>103</v>
      </c>
      <c r="D90" s="126" t="s">
        <v>69</v>
      </c>
      <c r="E90" s="126" t="s">
        <v>60</v>
      </c>
      <c r="F90" s="75"/>
      <c r="G90" s="75"/>
      <c r="H90" s="75"/>
      <c r="I90" s="75"/>
      <c r="J90" s="75"/>
      <c r="K90" s="75"/>
      <c r="L90" s="75"/>
      <c r="M90" s="75"/>
      <c r="N90" s="75"/>
      <c r="O90" s="75"/>
      <c r="P90" s="75"/>
      <c r="Q90" s="75"/>
      <c r="R90" s="75"/>
      <c r="S90" s="75"/>
      <c r="T90" s="75"/>
      <c r="U90" s="75"/>
    </row>
    <row r="91" spans="1:21" x14ac:dyDescent="0.35">
      <c r="A91" s="125" t="s">
        <v>48</v>
      </c>
      <c r="B91" t="s">
        <v>181</v>
      </c>
      <c r="C91" t="s">
        <v>105</v>
      </c>
      <c r="D91" s="126" t="s">
        <v>64</v>
      </c>
      <c r="E91" s="126" t="s">
        <v>60</v>
      </c>
    </row>
    <row r="92" spans="1:21" x14ac:dyDescent="0.35">
      <c r="A92" s="125" t="s">
        <v>48</v>
      </c>
      <c r="B92" t="s">
        <v>182</v>
      </c>
      <c r="C92" t="s">
        <v>107</v>
      </c>
      <c r="D92" s="126" t="s">
        <v>64</v>
      </c>
      <c r="E92" s="126" t="s">
        <v>60</v>
      </c>
    </row>
    <row r="93" spans="1:21" x14ac:dyDescent="0.35">
      <c r="A93" s="125" t="s">
        <v>48</v>
      </c>
      <c r="B93" t="s">
        <v>183</v>
      </c>
      <c r="C93" t="s">
        <v>109</v>
      </c>
      <c r="D93" s="126" t="s">
        <v>69</v>
      </c>
      <c r="E93" s="126" t="s">
        <v>60</v>
      </c>
      <c r="F93" s="75"/>
      <c r="G93" s="75"/>
      <c r="H93" s="75"/>
      <c r="I93" s="75"/>
      <c r="J93" s="75"/>
      <c r="K93" s="75"/>
      <c r="L93" s="75"/>
      <c r="M93" s="75"/>
      <c r="N93" s="75"/>
      <c r="O93" s="75"/>
      <c r="P93" s="75"/>
      <c r="Q93" s="75"/>
      <c r="R93" s="75"/>
      <c r="S93" s="75"/>
      <c r="T93" s="75"/>
      <c r="U93" s="75"/>
    </row>
    <row r="94" spans="1:21" x14ac:dyDescent="0.35">
      <c r="A94" s="125" t="s">
        <v>48</v>
      </c>
      <c r="B94" t="s">
        <v>184</v>
      </c>
      <c r="C94" t="s">
        <v>111</v>
      </c>
      <c r="D94" s="126" t="s">
        <v>69</v>
      </c>
      <c r="E94" s="126" t="s">
        <v>60</v>
      </c>
      <c r="F94" s="75"/>
      <c r="G94" s="75"/>
      <c r="H94" s="75"/>
      <c r="I94" s="75"/>
      <c r="J94" s="75"/>
      <c r="K94" s="75"/>
      <c r="L94" s="75"/>
      <c r="M94" s="75"/>
      <c r="N94" s="75"/>
      <c r="O94" s="75"/>
      <c r="P94" s="75"/>
      <c r="Q94" s="75"/>
      <c r="R94" s="75"/>
      <c r="S94" s="75"/>
      <c r="T94" s="75"/>
      <c r="U94" s="75"/>
    </row>
    <row r="95" spans="1:21" x14ac:dyDescent="0.35">
      <c r="A95" s="125" t="s">
        <v>48</v>
      </c>
      <c r="B95" t="s">
        <v>185</v>
      </c>
      <c r="C95" t="s">
        <v>113</v>
      </c>
      <c r="D95" s="126" t="s">
        <v>64</v>
      </c>
      <c r="E95" s="126" t="s">
        <v>60</v>
      </c>
    </row>
    <row r="96" spans="1:21" x14ac:dyDescent="0.35">
      <c r="A96" s="125" t="s">
        <v>48</v>
      </c>
      <c r="B96" t="s">
        <v>186</v>
      </c>
      <c r="C96" t="s">
        <v>115</v>
      </c>
      <c r="D96" s="126" t="s">
        <v>64</v>
      </c>
      <c r="E96" s="126" t="s">
        <v>60</v>
      </c>
    </row>
    <row r="97" spans="1:21" x14ac:dyDescent="0.35">
      <c r="A97" s="125" t="s">
        <v>48</v>
      </c>
      <c r="B97" t="s">
        <v>187</v>
      </c>
      <c r="C97" t="s">
        <v>117</v>
      </c>
      <c r="D97" s="126" t="s">
        <v>69</v>
      </c>
      <c r="E97" s="126" t="s">
        <v>60</v>
      </c>
      <c r="F97" s="75"/>
      <c r="G97" s="75"/>
      <c r="H97" s="75"/>
      <c r="I97" s="75"/>
      <c r="J97" s="75"/>
      <c r="K97" s="75"/>
      <c r="L97" s="75"/>
      <c r="M97" s="75"/>
      <c r="N97" s="75"/>
      <c r="O97" s="75"/>
      <c r="P97" s="75"/>
      <c r="Q97" s="75"/>
      <c r="R97" s="75"/>
      <c r="S97" s="75"/>
      <c r="T97" s="75"/>
      <c r="U97" s="75"/>
    </row>
    <row r="98" spans="1:21" x14ac:dyDescent="0.35">
      <c r="A98" s="125" t="s">
        <v>48</v>
      </c>
      <c r="B98" t="s">
        <v>188</v>
      </c>
      <c r="C98" t="s">
        <v>119</v>
      </c>
      <c r="D98" s="126" t="s">
        <v>69</v>
      </c>
      <c r="E98" s="126" t="s">
        <v>60</v>
      </c>
      <c r="F98" s="75"/>
      <c r="G98" s="75"/>
      <c r="H98" s="75"/>
      <c r="I98" s="75"/>
      <c r="J98" s="75"/>
      <c r="K98" s="75"/>
      <c r="L98" s="75"/>
      <c r="M98" s="75"/>
      <c r="N98" s="75"/>
      <c r="O98" s="75"/>
      <c r="P98" s="75"/>
      <c r="Q98" s="75"/>
      <c r="R98" s="75"/>
      <c r="S98" s="75"/>
      <c r="T98" s="75"/>
      <c r="U98" s="75"/>
    </row>
    <row r="99" spans="1:21" x14ac:dyDescent="0.35">
      <c r="A99" s="125" t="s">
        <v>48</v>
      </c>
      <c r="B99" t="s">
        <v>189</v>
      </c>
      <c r="C99" t="s">
        <v>121</v>
      </c>
      <c r="D99" s="126" t="s">
        <v>64</v>
      </c>
      <c r="E99" s="126" t="s">
        <v>60</v>
      </c>
    </row>
    <row r="100" spans="1:21" x14ac:dyDescent="0.35">
      <c r="A100" s="125" t="s">
        <v>48</v>
      </c>
      <c r="B100" t="s">
        <v>190</v>
      </c>
      <c r="C100" t="s">
        <v>123</v>
      </c>
      <c r="D100" s="126" t="s">
        <v>64</v>
      </c>
      <c r="E100" s="126" t="s">
        <v>60</v>
      </c>
    </row>
    <row r="101" spans="1:21" x14ac:dyDescent="0.35">
      <c r="A101" s="125" t="s">
        <v>48</v>
      </c>
      <c r="B101" t="s">
        <v>191</v>
      </c>
      <c r="C101" t="s">
        <v>125</v>
      </c>
      <c r="D101" s="126" t="s">
        <v>69</v>
      </c>
      <c r="E101" s="126" t="s">
        <v>60</v>
      </c>
      <c r="F101" s="75"/>
      <c r="G101" s="75"/>
      <c r="H101" s="75"/>
      <c r="I101" s="75"/>
      <c r="J101" s="75"/>
      <c r="K101" s="75"/>
      <c r="L101" s="75"/>
      <c r="M101" s="75"/>
      <c r="N101" s="75"/>
      <c r="O101" s="75"/>
      <c r="P101" s="75"/>
      <c r="Q101" s="75"/>
      <c r="R101" s="75"/>
      <c r="S101" s="75"/>
      <c r="T101" s="75"/>
      <c r="U101" s="75"/>
    </row>
    <row r="102" spans="1:21" x14ac:dyDescent="0.35">
      <c r="A102" s="125" t="s">
        <v>48</v>
      </c>
      <c r="B102" t="s">
        <v>192</v>
      </c>
      <c r="C102" t="s">
        <v>127</v>
      </c>
      <c r="D102" s="126" t="s">
        <v>69</v>
      </c>
      <c r="E102" s="126" t="s">
        <v>60</v>
      </c>
      <c r="F102" s="75"/>
      <c r="G102" s="75"/>
      <c r="H102" s="75"/>
      <c r="I102" s="75"/>
      <c r="J102" s="75"/>
      <c r="K102" s="75"/>
      <c r="L102" s="75"/>
      <c r="M102" s="75"/>
      <c r="N102" s="75"/>
      <c r="O102" s="75"/>
      <c r="P102" s="75"/>
      <c r="Q102" s="75"/>
      <c r="R102" s="75"/>
      <c r="S102" s="75"/>
      <c r="T102" s="75"/>
      <c r="U102" s="75"/>
    </row>
    <row r="103" spans="1:21" x14ac:dyDescent="0.35">
      <c r="A103" s="125" t="s">
        <v>48</v>
      </c>
      <c r="B103" t="s">
        <v>193</v>
      </c>
      <c r="C103" t="s">
        <v>63</v>
      </c>
      <c r="D103" s="126" t="s">
        <v>64</v>
      </c>
      <c r="E103" s="126" t="s">
        <v>60</v>
      </c>
      <c r="F103" t="s">
        <v>50</v>
      </c>
    </row>
    <row r="104" spans="1:21" x14ac:dyDescent="0.35">
      <c r="A104" s="125" t="s">
        <v>48</v>
      </c>
      <c r="B104" t="s">
        <v>194</v>
      </c>
      <c r="C104" t="s">
        <v>66</v>
      </c>
      <c r="D104" s="126" t="s">
        <v>64</v>
      </c>
      <c r="E104" s="126" t="s">
        <v>60</v>
      </c>
      <c r="F104" t="s">
        <v>195</v>
      </c>
    </row>
    <row r="105" spans="1:21" x14ac:dyDescent="0.35">
      <c r="A105" s="125" t="s">
        <v>48</v>
      </c>
      <c r="B105" t="s">
        <v>196</v>
      </c>
      <c r="C105" t="s">
        <v>68</v>
      </c>
      <c r="D105" s="126" t="s">
        <v>69</v>
      </c>
      <c r="E105" s="126" t="s">
        <v>60</v>
      </c>
      <c r="F105" s="75"/>
      <c r="G105" s="75"/>
      <c r="H105" s="75"/>
      <c r="I105" s="75"/>
      <c r="J105" s="75"/>
      <c r="K105" s="75"/>
      <c r="L105" s="75"/>
      <c r="M105" s="75"/>
      <c r="N105" s="75"/>
      <c r="O105" s="75">
        <v>8.4860000000000007</v>
      </c>
      <c r="P105" s="75">
        <v>8.6560000000000006</v>
      </c>
      <c r="Q105" s="75">
        <v>8.32</v>
      </c>
      <c r="R105" s="75">
        <v>8.32</v>
      </c>
      <c r="S105" s="75">
        <v>8.32</v>
      </c>
      <c r="T105" s="75">
        <v>8.32</v>
      </c>
      <c r="U105" s="75">
        <v>8.32</v>
      </c>
    </row>
    <row r="106" spans="1:21" x14ac:dyDescent="0.35">
      <c r="A106" s="125" t="s">
        <v>48</v>
      </c>
      <c r="B106" t="s">
        <v>197</v>
      </c>
      <c r="C106" t="s">
        <v>71</v>
      </c>
      <c r="D106" s="126" t="s">
        <v>69</v>
      </c>
      <c r="E106" s="126" t="s">
        <v>60</v>
      </c>
      <c r="F106" s="75"/>
      <c r="G106" s="75">
        <v>5.3170000000000002</v>
      </c>
      <c r="H106" s="75">
        <v>5.5730000000000004</v>
      </c>
      <c r="I106" s="75">
        <v>5.7460000000000004</v>
      </c>
      <c r="J106" s="75">
        <v>5.9130000000000003</v>
      </c>
      <c r="K106" s="75">
        <v>6.0279999999999996</v>
      </c>
      <c r="L106" s="75">
        <v>7.4359999999999999</v>
      </c>
      <c r="M106" s="75">
        <v>7.67</v>
      </c>
      <c r="N106" s="75">
        <v>8.32</v>
      </c>
      <c r="O106" s="75"/>
      <c r="P106" s="75"/>
      <c r="Q106" s="75"/>
      <c r="R106" s="75"/>
      <c r="S106" s="75"/>
      <c r="T106" s="75"/>
      <c r="U106" s="75"/>
    </row>
    <row r="107" spans="1:21" x14ac:dyDescent="0.35">
      <c r="A107" s="125" t="s">
        <v>48</v>
      </c>
      <c r="B107" t="s">
        <v>198</v>
      </c>
      <c r="C107" t="s">
        <v>73</v>
      </c>
      <c r="D107" s="126" t="s">
        <v>64</v>
      </c>
      <c r="E107" s="126" t="s">
        <v>60</v>
      </c>
    </row>
    <row r="108" spans="1:21" x14ac:dyDescent="0.35">
      <c r="A108" s="125" t="s">
        <v>48</v>
      </c>
      <c r="B108" t="s">
        <v>199</v>
      </c>
      <c r="C108" t="s">
        <v>75</v>
      </c>
      <c r="D108" s="126" t="s">
        <v>64</v>
      </c>
      <c r="E108" s="126" t="s">
        <v>60</v>
      </c>
    </row>
    <row r="109" spans="1:21" x14ac:dyDescent="0.35">
      <c r="A109" s="125" t="s">
        <v>48</v>
      </c>
      <c r="B109" t="s">
        <v>200</v>
      </c>
      <c r="C109" t="s">
        <v>77</v>
      </c>
      <c r="D109" s="126" t="s">
        <v>69</v>
      </c>
      <c r="E109" s="126" t="s">
        <v>60</v>
      </c>
      <c r="F109" s="75"/>
      <c r="G109" s="75"/>
      <c r="H109" s="75"/>
      <c r="I109" s="75"/>
      <c r="J109" s="75"/>
      <c r="K109" s="75"/>
      <c r="L109" s="75"/>
      <c r="M109" s="75"/>
      <c r="N109" s="75"/>
      <c r="O109" s="75"/>
      <c r="P109" s="75"/>
      <c r="Q109" s="75"/>
      <c r="R109" s="75"/>
      <c r="S109" s="75"/>
      <c r="T109" s="75"/>
      <c r="U109" s="75"/>
    </row>
    <row r="110" spans="1:21" x14ac:dyDescent="0.35">
      <c r="A110" s="125" t="s">
        <v>48</v>
      </c>
      <c r="B110" t="s">
        <v>201</v>
      </c>
      <c r="C110" t="s">
        <v>79</v>
      </c>
      <c r="D110" s="126" t="s">
        <v>69</v>
      </c>
      <c r="E110" s="126" t="s">
        <v>60</v>
      </c>
      <c r="F110" s="75"/>
      <c r="G110" s="75"/>
      <c r="H110" s="75"/>
      <c r="I110" s="75"/>
      <c r="J110" s="75"/>
      <c r="K110" s="75"/>
      <c r="L110" s="75"/>
      <c r="M110" s="75"/>
      <c r="N110" s="75"/>
      <c r="O110" s="75"/>
      <c r="P110" s="75"/>
      <c r="Q110" s="75"/>
      <c r="R110" s="75"/>
      <c r="S110" s="75"/>
      <c r="T110" s="75"/>
      <c r="U110" s="75"/>
    </row>
    <row r="111" spans="1:21" x14ac:dyDescent="0.35">
      <c r="A111" s="125" t="s">
        <v>48</v>
      </c>
      <c r="B111" t="s">
        <v>202</v>
      </c>
      <c r="C111" t="s">
        <v>81</v>
      </c>
      <c r="D111" s="126" t="s">
        <v>64</v>
      </c>
      <c r="E111" s="126" t="s">
        <v>60</v>
      </c>
    </row>
    <row r="112" spans="1:21" x14ac:dyDescent="0.35">
      <c r="A112" s="125" t="s">
        <v>48</v>
      </c>
      <c r="B112" t="s">
        <v>203</v>
      </c>
      <c r="C112" t="s">
        <v>83</v>
      </c>
      <c r="D112" s="126" t="s">
        <v>64</v>
      </c>
      <c r="E112" s="126" t="s">
        <v>60</v>
      </c>
    </row>
    <row r="113" spans="1:21" x14ac:dyDescent="0.35">
      <c r="A113" s="125" t="s">
        <v>48</v>
      </c>
      <c r="B113" t="s">
        <v>204</v>
      </c>
      <c r="C113" t="s">
        <v>85</v>
      </c>
      <c r="D113" s="126" t="s">
        <v>69</v>
      </c>
      <c r="E113" s="126" t="s">
        <v>60</v>
      </c>
      <c r="F113" s="75"/>
      <c r="G113" s="75"/>
      <c r="H113" s="75"/>
      <c r="I113" s="75"/>
      <c r="J113" s="75"/>
      <c r="K113" s="75"/>
      <c r="L113" s="75"/>
      <c r="M113" s="75"/>
      <c r="N113" s="75"/>
      <c r="O113" s="75"/>
      <c r="P113" s="75"/>
      <c r="Q113" s="75"/>
      <c r="R113" s="75"/>
      <c r="S113" s="75"/>
      <c r="T113" s="75"/>
      <c r="U113" s="75"/>
    </row>
    <row r="114" spans="1:21" x14ac:dyDescent="0.35">
      <c r="A114" s="125" t="s">
        <v>48</v>
      </c>
      <c r="B114" t="s">
        <v>205</v>
      </c>
      <c r="C114" t="s">
        <v>87</v>
      </c>
      <c r="D114" s="126" t="s">
        <v>69</v>
      </c>
      <c r="E114" s="126" t="s">
        <v>60</v>
      </c>
      <c r="F114" s="75"/>
      <c r="G114" s="75"/>
      <c r="H114" s="75"/>
      <c r="I114" s="75"/>
      <c r="J114" s="75"/>
      <c r="K114" s="75"/>
      <c r="L114" s="75"/>
      <c r="M114" s="75"/>
      <c r="N114" s="75"/>
      <c r="O114" s="75"/>
      <c r="P114" s="75"/>
      <c r="Q114" s="75"/>
      <c r="R114" s="75"/>
      <c r="S114" s="75"/>
      <c r="T114" s="75"/>
      <c r="U114" s="75"/>
    </row>
    <row r="115" spans="1:21" x14ac:dyDescent="0.35">
      <c r="A115" s="125" t="s">
        <v>48</v>
      </c>
      <c r="B115" t="s">
        <v>206</v>
      </c>
      <c r="C115" t="s">
        <v>89</v>
      </c>
      <c r="D115" s="126" t="s">
        <v>64</v>
      </c>
      <c r="E115" s="126" t="s">
        <v>60</v>
      </c>
    </row>
    <row r="116" spans="1:21" x14ac:dyDescent="0.35">
      <c r="A116" s="125" t="s">
        <v>48</v>
      </c>
      <c r="B116" t="s">
        <v>207</v>
      </c>
      <c r="C116" t="s">
        <v>91</v>
      </c>
      <c r="D116" s="126" t="s">
        <v>64</v>
      </c>
      <c r="E116" s="126" t="s">
        <v>60</v>
      </c>
    </row>
    <row r="117" spans="1:21" x14ac:dyDescent="0.35">
      <c r="A117" s="125" t="s">
        <v>48</v>
      </c>
      <c r="B117" t="s">
        <v>208</v>
      </c>
      <c r="C117" t="s">
        <v>93</v>
      </c>
      <c r="D117" s="126" t="s">
        <v>69</v>
      </c>
      <c r="E117" s="126" t="s">
        <v>60</v>
      </c>
      <c r="F117" s="75"/>
      <c r="G117" s="75"/>
      <c r="H117" s="75"/>
      <c r="I117" s="75"/>
      <c r="J117" s="75"/>
      <c r="K117" s="75"/>
      <c r="L117" s="75"/>
      <c r="M117" s="75"/>
      <c r="N117" s="75"/>
      <c r="O117" s="75"/>
      <c r="P117" s="75"/>
      <c r="Q117" s="75"/>
      <c r="R117" s="75"/>
      <c r="S117" s="75"/>
      <c r="T117" s="75"/>
      <c r="U117" s="75"/>
    </row>
    <row r="118" spans="1:21" x14ac:dyDescent="0.35">
      <c r="A118" s="125" t="s">
        <v>48</v>
      </c>
      <c r="B118" t="s">
        <v>209</v>
      </c>
      <c r="C118" t="s">
        <v>95</v>
      </c>
      <c r="D118" s="126" t="s">
        <v>69</v>
      </c>
      <c r="E118" s="126" t="s">
        <v>60</v>
      </c>
      <c r="F118" s="75"/>
      <c r="G118" s="75"/>
      <c r="H118" s="75"/>
      <c r="I118" s="75"/>
      <c r="J118" s="75"/>
      <c r="K118" s="75"/>
      <c r="L118" s="75"/>
      <c r="M118" s="75"/>
      <c r="N118" s="75"/>
      <c r="O118" s="75"/>
      <c r="P118" s="75"/>
      <c r="Q118" s="75"/>
      <c r="R118" s="75"/>
      <c r="S118" s="75"/>
      <c r="T118" s="75"/>
      <c r="U118" s="75"/>
    </row>
    <row r="119" spans="1:21" x14ac:dyDescent="0.35">
      <c r="A119" s="125" t="s">
        <v>48</v>
      </c>
      <c r="B119" t="s">
        <v>210</v>
      </c>
      <c r="C119" t="s">
        <v>97</v>
      </c>
      <c r="D119" s="126" t="s">
        <v>64</v>
      </c>
      <c r="E119" s="126" t="s">
        <v>60</v>
      </c>
    </row>
    <row r="120" spans="1:21" x14ac:dyDescent="0.35">
      <c r="A120" s="125" t="s">
        <v>48</v>
      </c>
      <c r="B120" t="s">
        <v>211</v>
      </c>
      <c r="C120" t="s">
        <v>99</v>
      </c>
      <c r="D120" s="126" t="s">
        <v>64</v>
      </c>
      <c r="E120" s="126" t="s">
        <v>60</v>
      </c>
    </row>
    <row r="121" spans="1:21" x14ac:dyDescent="0.35">
      <c r="A121" s="125" t="s">
        <v>48</v>
      </c>
      <c r="B121" t="s">
        <v>212</v>
      </c>
      <c r="C121" t="s">
        <v>101</v>
      </c>
      <c r="D121" s="126" t="s">
        <v>69</v>
      </c>
      <c r="E121" s="126" t="s">
        <v>60</v>
      </c>
      <c r="F121" s="75"/>
      <c r="G121" s="75"/>
      <c r="H121" s="75"/>
      <c r="I121" s="75"/>
      <c r="J121" s="75"/>
      <c r="K121" s="75"/>
      <c r="L121" s="75"/>
      <c r="M121" s="75"/>
      <c r="N121" s="75"/>
      <c r="O121" s="75"/>
      <c r="P121" s="75"/>
      <c r="Q121" s="75"/>
      <c r="R121" s="75"/>
      <c r="S121" s="75"/>
      <c r="T121" s="75"/>
      <c r="U121" s="75"/>
    </row>
    <row r="122" spans="1:21" x14ac:dyDescent="0.35">
      <c r="A122" s="125" t="s">
        <v>48</v>
      </c>
      <c r="B122" t="s">
        <v>213</v>
      </c>
      <c r="C122" t="s">
        <v>103</v>
      </c>
      <c r="D122" s="126" t="s">
        <v>69</v>
      </c>
      <c r="E122" s="126" t="s">
        <v>60</v>
      </c>
      <c r="F122" s="75"/>
      <c r="G122" s="75"/>
      <c r="H122" s="75"/>
      <c r="I122" s="75"/>
      <c r="J122" s="75"/>
      <c r="K122" s="75"/>
      <c r="L122" s="75"/>
      <c r="M122" s="75"/>
      <c r="N122" s="75"/>
      <c r="O122" s="75"/>
      <c r="P122" s="75"/>
      <c r="Q122" s="75"/>
      <c r="R122" s="75"/>
      <c r="S122" s="75"/>
      <c r="T122" s="75"/>
      <c r="U122" s="75"/>
    </row>
    <row r="123" spans="1:21" x14ac:dyDescent="0.35">
      <c r="A123" s="125" t="s">
        <v>48</v>
      </c>
      <c r="B123" t="s">
        <v>214</v>
      </c>
      <c r="C123" t="s">
        <v>105</v>
      </c>
      <c r="D123" s="126" t="s">
        <v>64</v>
      </c>
      <c r="E123" s="126" t="s">
        <v>60</v>
      </c>
    </row>
    <row r="124" spans="1:21" x14ac:dyDescent="0.35">
      <c r="A124" s="125" t="s">
        <v>48</v>
      </c>
      <c r="B124" t="s">
        <v>215</v>
      </c>
      <c r="C124" t="s">
        <v>107</v>
      </c>
      <c r="D124" s="126" t="s">
        <v>64</v>
      </c>
      <c r="E124" s="126" t="s">
        <v>60</v>
      </c>
    </row>
    <row r="125" spans="1:21" x14ac:dyDescent="0.35">
      <c r="A125" s="125" t="s">
        <v>48</v>
      </c>
      <c r="B125" t="s">
        <v>216</v>
      </c>
      <c r="C125" t="s">
        <v>109</v>
      </c>
      <c r="D125" s="126" t="s">
        <v>69</v>
      </c>
      <c r="E125" s="126" t="s">
        <v>60</v>
      </c>
      <c r="F125" s="75"/>
      <c r="G125" s="75"/>
      <c r="H125" s="75"/>
      <c r="I125" s="75"/>
      <c r="J125" s="75"/>
      <c r="K125" s="75"/>
      <c r="L125" s="75"/>
      <c r="M125" s="75"/>
      <c r="N125" s="75"/>
      <c r="O125" s="75"/>
      <c r="P125" s="75"/>
      <c r="Q125" s="75"/>
      <c r="R125" s="75"/>
      <c r="S125" s="75"/>
      <c r="T125" s="75"/>
      <c r="U125" s="75"/>
    </row>
    <row r="126" spans="1:21" x14ac:dyDescent="0.35">
      <c r="A126" s="125" t="s">
        <v>48</v>
      </c>
      <c r="B126" t="s">
        <v>217</v>
      </c>
      <c r="C126" t="s">
        <v>111</v>
      </c>
      <c r="D126" s="126" t="s">
        <v>69</v>
      </c>
      <c r="E126" s="126" t="s">
        <v>60</v>
      </c>
      <c r="F126" s="75"/>
      <c r="G126" s="75"/>
      <c r="H126" s="75"/>
      <c r="I126" s="75"/>
      <c r="J126" s="75"/>
      <c r="K126" s="75"/>
      <c r="L126" s="75"/>
      <c r="M126" s="75"/>
      <c r="N126" s="75"/>
      <c r="O126" s="75"/>
      <c r="P126" s="75"/>
      <c r="Q126" s="75"/>
      <c r="R126" s="75"/>
      <c r="S126" s="75"/>
      <c r="T126" s="75"/>
      <c r="U126" s="75"/>
    </row>
    <row r="127" spans="1:21" x14ac:dyDescent="0.35">
      <c r="A127" s="125" t="s">
        <v>48</v>
      </c>
      <c r="B127" t="s">
        <v>218</v>
      </c>
      <c r="C127" t="s">
        <v>113</v>
      </c>
      <c r="D127" s="126" t="s">
        <v>64</v>
      </c>
      <c r="E127" s="126" t="s">
        <v>60</v>
      </c>
    </row>
    <row r="128" spans="1:21" x14ac:dyDescent="0.35">
      <c r="A128" s="125" t="s">
        <v>48</v>
      </c>
      <c r="B128" t="s">
        <v>219</v>
      </c>
      <c r="C128" t="s">
        <v>115</v>
      </c>
      <c r="D128" s="126" t="s">
        <v>64</v>
      </c>
      <c r="E128" s="126" t="s">
        <v>60</v>
      </c>
    </row>
    <row r="129" spans="1:21" x14ac:dyDescent="0.35">
      <c r="A129" s="125" t="s">
        <v>48</v>
      </c>
      <c r="B129" t="s">
        <v>220</v>
      </c>
      <c r="C129" t="s">
        <v>117</v>
      </c>
      <c r="D129" s="126" t="s">
        <v>69</v>
      </c>
      <c r="E129" s="126" t="s">
        <v>60</v>
      </c>
      <c r="F129" s="75"/>
      <c r="G129" s="75"/>
      <c r="H129" s="75"/>
      <c r="I129" s="75"/>
      <c r="J129" s="75"/>
      <c r="K129" s="75"/>
      <c r="L129" s="75"/>
      <c r="M129" s="75"/>
      <c r="N129" s="75"/>
      <c r="O129" s="75"/>
      <c r="P129" s="75"/>
      <c r="Q129" s="75"/>
      <c r="R129" s="75"/>
      <c r="S129" s="75"/>
      <c r="T129" s="75"/>
      <c r="U129" s="75"/>
    </row>
    <row r="130" spans="1:21" x14ac:dyDescent="0.35">
      <c r="A130" s="125" t="s">
        <v>48</v>
      </c>
      <c r="B130" t="s">
        <v>221</v>
      </c>
      <c r="C130" t="s">
        <v>119</v>
      </c>
      <c r="D130" s="126" t="s">
        <v>69</v>
      </c>
      <c r="E130" s="126" t="s">
        <v>60</v>
      </c>
      <c r="F130" s="75"/>
      <c r="G130" s="75"/>
      <c r="H130" s="75"/>
      <c r="I130" s="75"/>
      <c r="J130" s="75"/>
      <c r="K130" s="75"/>
      <c r="L130" s="75"/>
      <c r="M130" s="75"/>
      <c r="N130" s="75"/>
      <c r="O130" s="75"/>
      <c r="P130" s="75"/>
      <c r="Q130" s="75"/>
      <c r="R130" s="75"/>
      <c r="S130" s="75"/>
      <c r="T130" s="75"/>
      <c r="U130" s="75"/>
    </row>
    <row r="131" spans="1:21" x14ac:dyDescent="0.35">
      <c r="A131" s="125" t="s">
        <v>48</v>
      </c>
      <c r="B131" t="s">
        <v>222</v>
      </c>
      <c r="C131" t="s">
        <v>121</v>
      </c>
      <c r="D131" s="126" t="s">
        <v>64</v>
      </c>
      <c r="E131" s="126" t="s">
        <v>60</v>
      </c>
    </row>
    <row r="132" spans="1:21" x14ac:dyDescent="0.35">
      <c r="A132" s="125" t="s">
        <v>48</v>
      </c>
      <c r="B132" t="s">
        <v>223</v>
      </c>
      <c r="C132" t="s">
        <v>123</v>
      </c>
      <c r="D132" s="126" t="s">
        <v>64</v>
      </c>
      <c r="E132" s="126" t="s">
        <v>60</v>
      </c>
    </row>
    <row r="133" spans="1:21" x14ac:dyDescent="0.35">
      <c r="A133" s="125" t="s">
        <v>48</v>
      </c>
      <c r="B133" t="s">
        <v>224</v>
      </c>
      <c r="C133" t="s">
        <v>125</v>
      </c>
      <c r="D133" s="126" t="s">
        <v>69</v>
      </c>
      <c r="E133" s="126" t="s">
        <v>60</v>
      </c>
      <c r="F133" s="75"/>
      <c r="G133" s="75"/>
      <c r="H133" s="75"/>
      <c r="I133" s="75"/>
      <c r="J133" s="75"/>
      <c r="K133" s="75"/>
      <c r="L133" s="75"/>
      <c r="M133" s="75"/>
      <c r="N133" s="75"/>
      <c r="O133" s="75"/>
      <c r="P133" s="75"/>
      <c r="Q133" s="75"/>
      <c r="R133" s="75"/>
      <c r="S133" s="75"/>
      <c r="T133" s="75"/>
      <c r="U133" s="75"/>
    </row>
    <row r="134" spans="1:21" x14ac:dyDescent="0.35">
      <c r="A134" s="125" t="s">
        <v>48</v>
      </c>
      <c r="B134" t="s">
        <v>225</v>
      </c>
      <c r="C134" t="s">
        <v>127</v>
      </c>
      <c r="D134" s="126" t="s">
        <v>69</v>
      </c>
      <c r="E134" s="126" t="s">
        <v>60</v>
      </c>
      <c r="F134" s="75"/>
      <c r="G134" s="75"/>
      <c r="H134" s="75"/>
      <c r="I134" s="75"/>
      <c r="J134" s="75"/>
      <c r="K134" s="75"/>
      <c r="L134" s="75"/>
      <c r="M134" s="75"/>
      <c r="N134" s="75"/>
      <c r="O134" s="75"/>
      <c r="P134" s="75"/>
      <c r="Q134" s="75"/>
      <c r="R134" s="75"/>
      <c r="S134" s="75"/>
      <c r="T134" s="75"/>
      <c r="U134" s="75"/>
    </row>
    <row r="135" spans="1:21" x14ac:dyDescent="0.35">
      <c r="A135" s="125" t="s">
        <v>48</v>
      </c>
      <c r="B135" t="s">
        <v>226</v>
      </c>
      <c r="C135" t="s">
        <v>63</v>
      </c>
      <c r="D135" s="126" t="s">
        <v>64</v>
      </c>
      <c r="E135" s="126" t="s">
        <v>60</v>
      </c>
    </row>
    <row r="136" spans="1:21" x14ac:dyDescent="0.35">
      <c r="A136" s="125" t="s">
        <v>48</v>
      </c>
      <c r="B136" t="s">
        <v>227</v>
      </c>
      <c r="C136" t="s">
        <v>66</v>
      </c>
      <c r="D136" s="126" t="s">
        <v>64</v>
      </c>
      <c r="E136" s="126" t="s">
        <v>60</v>
      </c>
    </row>
    <row r="137" spans="1:21" x14ac:dyDescent="0.35">
      <c r="A137" s="125" t="s">
        <v>48</v>
      </c>
      <c r="B137" t="s">
        <v>228</v>
      </c>
      <c r="C137" t="s">
        <v>68</v>
      </c>
      <c r="D137" s="126" t="s">
        <v>69</v>
      </c>
      <c r="E137" s="126" t="s">
        <v>60</v>
      </c>
      <c r="F137" s="75"/>
      <c r="G137" s="75"/>
      <c r="H137" s="75"/>
      <c r="I137" s="75"/>
      <c r="J137" s="75"/>
      <c r="K137" s="75"/>
      <c r="L137" s="75"/>
      <c r="M137" s="75"/>
      <c r="N137" s="75"/>
      <c r="O137" s="75"/>
      <c r="P137" s="75"/>
      <c r="Q137" s="75"/>
      <c r="R137" s="75"/>
      <c r="S137" s="75"/>
      <c r="T137" s="75"/>
      <c r="U137" s="75"/>
    </row>
    <row r="138" spans="1:21" x14ac:dyDescent="0.35">
      <c r="A138" s="125" t="s">
        <v>48</v>
      </c>
      <c r="B138" t="s">
        <v>229</v>
      </c>
      <c r="C138" t="s">
        <v>71</v>
      </c>
      <c r="D138" s="126" t="s">
        <v>69</v>
      </c>
      <c r="E138" s="126" t="s">
        <v>60</v>
      </c>
      <c r="F138" s="75"/>
      <c r="G138" s="75"/>
      <c r="H138" s="75"/>
      <c r="I138" s="75"/>
      <c r="J138" s="75"/>
      <c r="K138" s="75"/>
      <c r="L138" s="75"/>
      <c r="M138" s="75"/>
      <c r="N138" s="75"/>
      <c r="O138" s="75"/>
      <c r="P138" s="75"/>
      <c r="Q138" s="75"/>
      <c r="R138" s="75"/>
      <c r="S138" s="75"/>
      <c r="T138" s="75"/>
      <c r="U138" s="75"/>
    </row>
    <row r="139" spans="1:21" x14ac:dyDescent="0.35">
      <c r="A139" s="125" t="s">
        <v>48</v>
      </c>
      <c r="B139" t="s">
        <v>230</v>
      </c>
      <c r="C139" t="s">
        <v>73</v>
      </c>
      <c r="D139" s="126" t="s">
        <v>64</v>
      </c>
      <c r="E139" s="126" t="s">
        <v>60</v>
      </c>
    </row>
    <row r="140" spans="1:21" x14ac:dyDescent="0.35">
      <c r="A140" s="125" t="s">
        <v>48</v>
      </c>
      <c r="B140" t="s">
        <v>231</v>
      </c>
      <c r="C140" t="s">
        <v>75</v>
      </c>
      <c r="D140" s="126" t="s">
        <v>64</v>
      </c>
      <c r="E140" s="126" t="s">
        <v>60</v>
      </c>
    </row>
    <row r="141" spans="1:21" x14ac:dyDescent="0.35">
      <c r="A141" s="125" t="s">
        <v>48</v>
      </c>
      <c r="B141" t="s">
        <v>232</v>
      </c>
      <c r="C141" t="s">
        <v>77</v>
      </c>
      <c r="D141" s="126" t="s">
        <v>69</v>
      </c>
      <c r="E141" s="126" t="s">
        <v>60</v>
      </c>
      <c r="F141" s="75"/>
      <c r="G141" s="75"/>
      <c r="H141" s="75"/>
      <c r="I141" s="75"/>
      <c r="J141" s="75"/>
      <c r="K141" s="75"/>
      <c r="L141" s="75"/>
      <c r="M141" s="75"/>
      <c r="N141" s="75"/>
      <c r="O141" s="75"/>
      <c r="P141" s="75"/>
      <c r="Q141" s="75"/>
      <c r="R141" s="75"/>
      <c r="S141" s="75"/>
      <c r="T141" s="75"/>
      <c r="U141" s="75"/>
    </row>
    <row r="142" spans="1:21" x14ac:dyDescent="0.35">
      <c r="A142" s="125" t="s">
        <v>48</v>
      </c>
      <c r="B142" t="s">
        <v>233</v>
      </c>
      <c r="C142" t="s">
        <v>79</v>
      </c>
      <c r="D142" s="126" t="s">
        <v>69</v>
      </c>
      <c r="E142" s="126" t="s">
        <v>60</v>
      </c>
      <c r="F142" s="75"/>
      <c r="G142" s="75"/>
      <c r="H142" s="75"/>
      <c r="I142" s="75"/>
      <c r="J142" s="75"/>
      <c r="K142" s="75"/>
      <c r="L142" s="75"/>
      <c r="M142" s="75"/>
      <c r="N142" s="75"/>
      <c r="O142" s="75"/>
      <c r="P142" s="75"/>
      <c r="Q142" s="75"/>
      <c r="R142" s="75"/>
      <c r="S142" s="75"/>
      <c r="T142" s="75"/>
      <c r="U142" s="75"/>
    </row>
    <row r="143" spans="1:21" x14ac:dyDescent="0.35">
      <c r="A143" s="125" t="s">
        <v>48</v>
      </c>
      <c r="B143" t="s">
        <v>234</v>
      </c>
      <c r="C143" t="s">
        <v>81</v>
      </c>
      <c r="D143" s="126" t="s">
        <v>64</v>
      </c>
      <c r="E143" s="126" t="s">
        <v>60</v>
      </c>
    </row>
    <row r="144" spans="1:21" x14ac:dyDescent="0.35">
      <c r="A144" s="125" t="s">
        <v>48</v>
      </c>
      <c r="B144" t="s">
        <v>235</v>
      </c>
      <c r="C144" t="s">
        <v>83</v>
      </c>
      <c r="D144" s="126" t="s">
        <v>64</v>
      </c>
      <c r="E144" s="126" t="s">
        <v>60</v>
      </c>
    </row>
    <row r="145" spans="1:21" x14ac:dyDescent="0.35">
      <c r="A145" s="125" t="s">
        <v>48</v>
      </c>
      <c r="B145" t="s">
        <v>236</v>
      </c>
      <c r="C145" t="s">
        <v>85</v>
      </c>
      <c r="D145" s="126" t="s">
        <v>69</v>
      </c>
      <c r="E145" s="126" t="s">
        <v>60</v>
      </c>
      <c r="F145" s="75"/>
      <c r="G145" s="75"/>
      <c r="H145" s="75"/>
      <c r="I145" s="75"/>
      <c r="J145" s="75"/>
      <c r="K145" s="75"/>
      <c r="L145" s="75"/>
      <c r="M145" s="75"/>
      <c r="N145" s="75"/>
      <c r="O145" s="75"/>
      <c r="P145" s="75"/>
      <c r="Q145" s="75"/>
      <c r="R145" s="75"/>
      <c r="S145" s="75"/>
      <c r="T145" s="75"/>
      <c r="U145" s="75"/>
    </row>
    <row r="146" spans="1:21" x14ac:dyDescent="0.35">
      <c r="A146" s="125" t="s">
        <v>48</v>
      </c>
      <c r="B146" t="s">
        <v>237</v>
      </c>
      <c r="C146" t="s">
        <v>87</v>
      </c>
      <c r="D146" s="126" t="s">
        <v>69</v>
      </c>
      <c r="E146" s="126" t="s">
        <v>60</v>
      </c>
      <c r="F146" s="75"/>
      <c r="G146" s="75"/>
      <c r="H146" s="75"/>
      <c r="I146" s="75"/>
      <c r="J146" s="75"/>
      <c r="K146" s="75"/>
      <c r="L146" s="75"/>
      <c r="M146" s="75"/>
      <c r="N146" s="75"/>
      <c r="O146" s="75"/>
      <c r="P146" s="75"/>
      <c r="Q146" s="75"/>
      <c r="R146" s="75"/>
      <c r="S146" s="75"/>
      <c r="T146" s="75"/>
      <c r="U146" s="75"/>
    </row>
    <row r="147" spans="1:21" x14ac:dyDescent="0.35">
      <c r="A147" s="125" t="s">
        <v>48</v>
      </c>
      <c r="B147" t="s">
        <v>238</v>
      </c>
      <c r="C147" t="s">
        <v>89</v>
      </c>
      <c r="D147" s="126" t="s">
        <v>64</v>
      </c>
      <c r="E147" s="126" t="s">
        <v>60</v>
      </c>
    </row>
    <row r="148" spans="1:21" x14ac:dyDescent="0.35">
      <c r="A148" s="125" t="s">
        <v>48</v>
      </c>
      <c r="B148" t="s">
        <v>239</v>
      </c>
      <c r="C148" t="s">
        <v>91</v>
      </c>
      <c r="D148" s="126" t="s">
        <v>64</v>
      </c>
      <c r="E148" s="126" t="s">
        <v>60</v>
      </c>
    </row>
    <row r="149" spans="1:21" x14ac:dyDescent="0.35">
      <c r="A149" s="125" t="s">
        <v>48</v>
      </c>
      <c r="B149" t="s">
        <v>240</v>
      </c>
      <c r="C149" t="s">
        <v>93</v>
      </c>
      <c r="D149" s="126" t="s">
        <v>69</v>
      </c>
      <c r="E149" s="126" t="s">
        <v>60</v>
      </c>
      <c r="F149" s="75"/>
      <c r="G149" s="75"/>
      <c r="H149" s="75"/>
      <c r="I149" s="75"/>
      <c r="J149" s="75"/>
      <c r="K149" s="75"/>
      <c r="L149" s="75"/>
      <c r="M149" s="75"/>
      <c r="N149" s="75"/>
      <c r="O149" s="75"/>
      <c r="P149" s="75"/>
      <c r="Q149" s="75"/>
      <c r="R149" s="75"/>
      <c r="S149" s="75"/>
      <c r="T149" s="75"/>
      <c r="U149" s="75"/>
    </row>
    <row r="150" spans="1:21" x14ac:dyDescent="0.35">
      <c r="A150" s="125" t="s">
        <v>48</v>
      </c>
      <c r="B150" t="s">
        <v>241</v>
      </c>
      <c r="C150" t="s">
        <v>95</v>
      </c>
      <c r="D150" s="126" t="s">
        <v>69</v>
      </c>
      <c r="E150" s="126" t="s">
        <v>60</v>
      </c>
      <c r="F150" s="75"/>
      <c r="G150" s="75"/>
      <c r="H150" s="75"/>
      <c r="I150" s="75"/>
      <c r="J150" s="75"/>
      <c r="K150" s="75"/>
      <c r="L150" s="75"/>
      <c r="M150" s="75"/>
      <c r="N150" s="75"/>
      <c r="O150" s="75"/>
      <c r="P150" s="75"/>
      <c r="Q150" s="75"/>
      <c r="R150" s="75"/>
      <c r="S150" s="75"/>
      <c r="T150" s="75"/>
      <c r="U150" s="75"/>
    </row>
    <row r="151" spans="1:21" x14ac:dyDescent="0.35">
      <c r="A151" s="125" t="s">
        <v>48</v>
      </c>
      <c r="B151" t="s">
        <v>242</v>
      </c>
      <c r="C151" t="s">
        <v>97</v>
      </c>
      <c r="D151" s="126" t="s">
        <v>64</v>
      </c>
      <c r="E151" s="126" t="s">
        <v>60</v>
      </c>
    </row>
    <row r="152" spans="1:21" x14ac:dyDescent="0.35">
      <c r="A152" s="125" t="s">
        <v>48</v>
      </c>
      <c r="B152" t="s">
        <v>243</v>
      </c>
      <c r="C152" t="s">
        <v>99</v>
      </c>
      <c r="D152" s="126" t="s">
        <v>64</v>
      </c>
      <c r="E152" s="126" t="s">
        <v>60</v>
      </c>
    </row>
    <row r="153" spans="1:21" x14ac:dyDescent="0.35">
      <c r="A153" s="125" t="s">
        <v>48</v>
      </c>
      <c r="B153" t="s">
        <v>244</v>
      </c>
      <c r="C153" t="s">
        <v>101</v>
      </c>
      <c r="D153" s="126" t="s">
        <v>69</v>
      </c>
      <c r="E153" s="126" t="s">
        <v>60</v>
      </c>
      <c r="F153" s="75"/>
      <c r="G153" s="75"/>
      <c r="H153" s="75"/>
      <c r="I153" s="75"/>
      <c r="J153" s="75"/>
      <c r="K153" s="75"/>
      <c r="L153" s="75"/>
      <c r="M153" s="75"/>
      <c r="N153" s="75"/>
      <c r="O153" s="75"/>
      <c r="P153" s="75"/>
      <c r="Q153" s="75"/>
      <c r="R153" s="75"/>
      <c r="S153" s="75"/>
      <c r="T153" s="75"/>
      <c r="U153" s="75"/>
    </row>
    <row r="154" spans="1:21" x14ac:dyDescent="0.35">
      <c r="A154" s="125" t="s">
        <v>48</v>
      </c>
      <c r="B154" t="s">
        <v>245</v>
      </c>
      <c r="C154" t="s">
        <v>103</v>
      </c>
      <c r="D154" s="126" t="s">
        <v>69</v>
      </c>
      <c r="E154" s="126" t="s">
        <v>60</v>
      </c>
      <c r="F154" s="75"/>
      <c r="G154" s="75"/>
      <c r="H154" s="75"/>
      <c r="I154" s="75"/>
      <c r="J154" s="75"/>
      <c r="K154" s="75"/>
      <c r="L154" s="75"/>
      <c r="M154" s="75"/>
      <c r="N154" s="75"/>
      <c r="O154" s="75"/>
      <c r="P154" s="75"/>
      <c r="Q154" s="75"/>
      <c r="R154" s="75"/>
      <c r="S154" s="75"/>
      <c r="T154" s="75"/>
      <c r="U154" s="75"/>
    </row>
    <row r="155" spans="1:21" x14ac:dyDescent="0.35">
      <c r="A155" s="125" t="s">
        <v>48</v>
      </c>
      <c r="B155" t="s">
        <v>246</v>
      </c>
      <c r="C155" t="s">
        <v>105</v>
      </c>
      <c r="D155" s="126" t="s">
        <v>64</v>
      </c>
      <c r="E155" s="126" t="s">
        <v>60</v>
      </c>
    </row>
    <row r="156" spans="1:21" x14ac:dyDescent="0.35">
      <c r="A156" s="125" t="s">
        <v>48</v>
      </c>
      <c r="B156" t="s">
        <v>247</v>
      </c>
      <c r="C156" t="s">
        <v>107</v>
      </c>
      <c r="D156" s="126" t="s">
        <v>64</v>
      </c>
      <c r="E156" s="126" t="s">
        <v>60</v>
      </c>
    </row>
    <row r="157" spans="1:21" x14ac:dyDescent="0.35">
      <c r="A157" s="125" t="s">
        <v>48</v>
      </c>
      <c r="B157" t="s">
        <v>248</v>
      </c>
      <c r="C157" t="s">
        <v>109</v>
      </c>
      <c r="D157" s="126" t="s">
        <v>69</v>
      </c>
      <c r="E157" s="126" t="s">
        <v>60</v>
      </c>
      <c r="F157" s="75"/>
      <c r="G157" s="75"/>
      <c r="H157" s="75"/>
      <c r="I157" s="75"/>
      <c r="J157" s="75"/>
      <c r="K157" s="75"/>
      <c r="L157" s="75"/>
      <c r="M157" s="75"/>
      <c r="N157" s="75"/>
      <c r="O157" s="75"/>
      <c r="P157" s="75"/>
      <c r="Q157" s="75"/>
      <c r="R157" s="75"/>
      <c r="S157" s="75"/>
      <c r="T157" s="75"/>
      <c r="U157" s="75"/>
    </row>
    <row r="158" spans="1:21" x14ac:dyDescent="0.35">
      <c r="A158" s="125" t="s">
        <v>48</v>
      </c>
      <c r="B158" t="s">
        <v>249</v>
      </c>
      <c r="C158" t="s">
        <v>111</v>
      </c>
      <c r="D158" s="126" t="s">
        <v>69</v>
      </c>
      <c r="E158" s="126" t="s">
        <v>60</v>
      </c>
      <c r="F158" s="75"/>
      <c r="G158" s="75"/>
      <c r="H158" s="75"/>
      <c r="I158" s="75"/>
      <c r="J158" s="75"/>
      <c r="K158" s="75"/>
      <c r="L158" s="75"/>
      <c r="M158" s="75"/>
      <c r="N158" s="75"/>
      <c r="O158" s="75"/>
      <c r="P158" s="75"/>
      <c r="Q158" s="75"/>
      <c r="R158" s="75"/>
      <c r="S158" s="75"/>
      <c r="T158" s="75"/>
      <c r="U158" s="75"/>
    </row>
    <row r="159" spans="1:21" x14ac:dyDescent="0.35">
      <c r="A159" s="125" t="s">
        <v>48</v>
      </c>
      <c r="B159" t="s">
        <v>250</v>
      </c>
      <c r="C159" t="s">
        <v>113</v>
      </c>
      <c r="D159" s="126" t="s">
        <v>64</v>
      </c>
      <c r="E159" s="126" t="s">
        <v>60</v>
      </c>
    </row>
    <row r="160" spans="1:21" x14ac:dyDescent="0.35">
      <c r="A160" s="125" t="s">
        <v>48</v>
      </c>
      <c r="B160" t="s">
        <v>251</v>
      </c>
      <c r="C160" t="s">
        <v>115</v>
      </c>
      <c r="D160" s="126" t="s">
        <v>64</v>
      </c>
      <c r="E160" s="126" t="s">
        <v>60</v>
      </c>
    </row>
    <row r="161" spans="1:21" x14ac:dyDescent="0.35">
      <c r="A161" s="125" t="s">
        <v>48</v>
      </c>
      <c r="B161" t="s">
        <v>252</v>
      </c>
      <c r="C161" t="s">
        <v>117</v>
      </c>
      <c r="D161" s="126" t="s">
        <v>69</v>
      </c>
      <c r="E161" s="126" t="s">
        <v>60</v>
      </c>
      <c r="F161" s="75"/>
      <c r="G161" s="75"/>
      <c r="H161" s="75"/>
      <c r="I161" s="75"/>
      <c r="J161" s="75"/>
      <c r="K161" s="75"/>
      <c r="L161" s="75"/>
      <c r="M161" s="75"/>
      <c r="N161" s="75"/>
      <c r="O161" s="75"/>
      <c r="P161" s="75"/>
      <c r="Q161" s="75"/>
      <c r="R161" s="75"/>
      <c r="S161" s="75"/>
      <c r="T161" s="75"/>
      <c r="U161" s="75"/>
    </row>
    <row r="162" spans="1:21" x14ac:dyDescent="0.35">
      <c r="A162" s="125" t="s">
        <v>48</v>
      </c>
      <c r="B162" t="s">
        <v>253</v>
      </c>
      <c r="C162" t="s">
        <v>119</v>
      </c>
      <c r="D162" s="126" t="s">
        <v>69</v>
      </c>
      <c r="E162" s="126" t="s">
        <v>60</v>
      </c>
      <c r="F162" s="75"/>
      <c r="G162" s="75"/>
      <c r="H162" s="75"/>
      <c r="I162" s="75"/>
      <c r="J162" s="75"/>
      <c r="K162" s="75"/>
      <c r="L162" s="75"/>
      <c r="M162" s="75"/>
      <c r="N162" s="75"/>
      <c r="O162" s="75"/>
      <c r="P162" s="75"/>
      <c r="Q162" s="75"/>
      <c r="R162" s="75"/>
      <c r="S162" s="75"/>
      <c r="T162" s="75"/>
      <c r="U162" s="75"/>
    </row>
    <row r="163" spans="1:21" x14ac:dyDescent="0.35">
      <c r="A163" s="125" t="s">
        <v>48</v>
      </c>
      <c r="B163" t="s">
        <v>254</v>
      </c>
      <c r="C163" t="s">
        <v>121</v>
      </c>
      <c r="D163" s="126" t="s">
        <v>64</v>
      </c>
      <c r="E163" s="126" t="s">
        <v>60</v>
      </c>
    </row>
    <row r="164" spans="1:21" x14ac:dyDescent="0.35">
      <c r="A164" s="125" t="s">
        <v>48</v>
      </c>
      <c r="B164" t="s">
        <v>255</v>
      </c>
      <c r="C164" t="s">
        <v>123</v>
      </c>
      <c r="D164" s="126" t="s">
        <v>64</v>
      </c>
      <c r="E164" s="126" t="s">
        <v>60</v>
      </c>
    </row>
    <row r="165" spans="1:21" x14ac:dyDescent="0.35">
      <c r="A165" s="125" t="s">
        <v>48</v>
      </c>
      <c r="B165" t="s">
        <v>256</v>
      </c>
      <c r="C165" t="s">
        <v>125</v>
      </c>
      <c r="D165" s="126" t="s">
        <v>69</v>
      </c>
      <c r="E165" s="126" t="s">
        <v>60</v>
      </c>
      <c r="F165" s="75"/>
      <c r="G165" s="75"/>
      <c r="H165" s="75"/>
      <c r="I165" s="75"/>
      <c r="J165" s="75"/>
      <c r="K165" s="75"/>
      <c r="L165" s="75"/>
      <c r="M165" s="75"/>
      <c r="N165" s="75"/>
      <c r="O165" s="75"/>
      <c r="P165" s="75"/>
      <c r="Q165" s="75"/>
      <c r="R165" s="75"/>
      <c r="S165" s="75"/>
      <c r="T165" s="75"/>
      <c r="U165" s="75"/>
    </row>
    <row r="166" spans="1:21" x14ac:dyDescent="0.35">
      <c r="A166" s="125" t="s">
        <v>48</v>
      </c>
      <c r="B166" t="s">
        <v>257</v>
      </c>
      <c r="C166" t="s">
        <v>127</v>
      </c>
      <c r="D166" s="126" t="s">
        <v>69</v>
      </c>
      <c r="E166" s="126" t="s">
        <v>60</v>
      </c>
      <c r="F166" s="75"/>
      <c r="G166" s="75"/>
      <c r="H166" s="75"/>
      <c r="I166" s="75"/>
      <c r="J166" s="75"/>
      <c r="K166" s="75"/>
      <c r="L166" s="75"/>
      <c r="M166" s="75"/>
      <c r="N166" s="75"/>
      <c r="O166" s="75"/>
      <c r="P166" s="75"/>
      <c r="Q166" s="75"/>
      <c r="R166" s="75"/>
      <c r="S166" s="75"/>
      <c r="T166" s="75"/>
      <c r="U166" s="75"/>
    </row>
    <row r="167" spans="1:21" x14ac:dyDescent="0.35">
      <c r="A167" s="125" t="s">
        <v>48</v>
      </c>
      <c r="B167" t="s">
        <v>258</v>
      </c>
      <c r="C167" t="s">
        <v>63</v>
      </c>
      <c r="D167" s="126" t="s">
        <v>64</v>
      </c>
      <c r="E167" s="126" t="s">
        <v>60</v>
      </c>
    </row>
    <row r="168" spans="1:21" x14ac:dyDescent="0.35">
      <c r="A168" s="125" t="s">
        <v>48</v>
      </c>
      <c r="B168" t="s">
        <v>259</v>
      </c>
      <c r="C168" t="s">
        <v>66</v>
      </c>
      <c r="D168" s="126" t="s">
        <v>64</v>
      </c>
      <c r="E168" s="126" t="s">
        <v>60</v>
      </c>
    </row>
    <row r="169" spans="1:21" x14ac:dyDescent="0.35">
      <c r="A169" s="125" t="s">
        <v>48</v>
      </c>
      <c r="B169" t="s">
        <v>260</v>
      </c>
      <c r="C169" t="s">
        <v>68</v>
      </c>
      <c r="D169" s="126" t="s">
        <v>69</v>
      </c>
      <c r="E169" s="126" t="s">
        <v>60</v>
      </c>
      <c r="F169" s="75"/>
      <c r="G169" s="75"/>
      <c r="H169" s="75"/>
      <c r="I169" s="75"/>
      <c r="J169" s="75"/>
      <c r="K169" s="75"/>
      <c r="L169" s="75"/>
      <c r="M169" s="75"/>
      <c r="N169" s="75"/>
      <c r="O169" s="75"/>
      <c r="P169" s="75"/>
      <c r="Q169" s="75"/>
      <c r="R169" s="75"/>
      <c r="S169" s="75"/>
      <c r="T169" s="75"/>
      <c r="U169" s="75"/>
    </row>
    <row r="170" spans="1:21" x14ac:dyDescent="0.35">
      <c r="A170" s="125" t="s">
        <v>48</v>
      </c>
      <c r="B170" t="s">
        <v>261</v>
      </c>
      <c r="C170" t="s">
        <v>71</v>
      </c>
      <c r="D170" s="126" t="s">
        <v>69</v>
      </c>
      <c r="E170" s="126" t="s">
        <v>60</v>
      </c>
      <c r="F170" s="75"/>
      <c r="G170" s="75"/>
      <c r="H170" s="75"/>
      <c r="I170" s="75"/>
      <c r="J170" s="75"/>
      <c r="K170" s="75"/>
      <c r="L170" s="75"/>
      <c r="M170" s="75"/>
      <c r="N170" s="75"/>
      <c r="O170" s="75"/>
      <c r="P170" s="75"/>
      <c r="Q170" s="75"/>
      <c r="R170" s="75"/>
      <c r="S170" s="75"/>
      <c r="T170" s="75"/>
      <c r="U170" s="75"/>
    </row>
    <row r="171" spans="1:21" x14ac:dyDescent="0.35">
      <c r="A171" s="125" t="s">
        <v>48</v>
      </c>
      <c r="B171" t="s">
        <v>262</v>
      </c>
      <c r="C171" t="s">
        <v>73</v>
      </c>
      <c r="D171" s="126" t="s">
        <v>64</v>
      </c>
      <c r="E171" s="126" t="s">
        <v>60</v>
      </c>
    </row>
    <row r="172" spans="1:21" x14ac:dyDescent="0.35">
      <c r="A172" s="125" t="s">
        <v>48</v>
      </c>
      <c r="B172" t="s">
        <v>263</v>
      </c>
      <c r="C172" t="s">
        <v>75</v>
      </c>
      <c r="D172" s="126" t="s">
        <v>64</v>
      </c>
      <c r="E172" s="126" t="s">
        <v>60</v>
      </c>
    </row>
    <row r="173" spans="1:21" x14ac:dyDescent="0.35">
      <c r="A173" s="125" t="s">
        <v>48</v>
      </c>
      <c r="B173" t="s">
        <v>264</v>
      </c>
      <c r="C173" t="s">
        <v>77</v>
      </c>
      <c r="D173" s="126" t="s">
        <v>69</v>
      </c>
      <c r="E173" s="126" t="s">
        <v>60</v>
      </c>
      <c r="F173" s="75"/>
      <c r="G173" s="75"/>
      <c r="H173" s="75"/>
      <c r="I173" s="75"/>
      <c r="J173" s="75"/>
      <c r="K173" s="75"/>
      <c r="L173" s="75"/>
      <c r="M173" s="75"/>
      <c r="N173" s="75"/>
      <c r="O173" s="75"/>
      <c r="P173" s="75"/>
      <c r="Q173" s="75"/>
      <c r="R173" s="75"/>
      <c r="S173" s="75"/>
      <c r="T173" s="75"/>
      <c r="U173" s="75"/>
    </row>
    <row r="174" spans="1:21" x14ac:dyDescent="0.35">
      <c r="A174" s="125" t="s">
        <v>48</v>
      </c>
      <c r="B174" t="s">
        <v>265</v>
      </c>
      <c r="C174" t="s">
        <v>79</v>
      </c>
      <c r="D174" s="126" t="s">
        <v>69</v>
      </c>
      <c r="E174" s="126" t="s">
        <v>60</v>
      </c>
      <c r="F174" s="75"/>
      <c r="G174" s="75"/>
      <c r="H174" s="75"/>
      <c r="I174" s="75"/>
      <c r="J174" s="75"/>
      <c r="K174" s="75"/>
      <c r="L174" s="75"/>
      <c r="M174" s="75"/>
      <c r="N174" s="75"/>
      <c r="O174" s="75"/>
      <c r="P174" s="75"/>
      <c r="Q174" s="75"/>
      <c r="R174" s="75"/>
      <c r="S174" s="75"/>
      <c r="T174" s="75"/>
      <c r="U174" s="75"/>
    </row>
    <row r="175" spans="1:21" x14ac:dyDescent="0.35">
      <c r="A175" s="125" t="s">
        <v>48</v>
      </c>
      <c r="B175" t="s">
        <v>266</v>
      </c>
      <c r="C175" t="s">
        <v>81</v>
      </c>
      <c r="D175" s="126" t="s">
        <v>64</v>
      </c>
      <c r="E175" s="126" t="s">
        <v>60</v>
      </c>
    </row>
    <row r="176" spans="1:21" x14ac:dyDescent="0.35">
      <c r="A176" s="125" t="s">
        <v>48</v>
      </c>
      <c r="B176" t="s">
        <v>267</v>
      </c>
      <c r="C176" t="s">
        <v>83</v>
      </c>
      <c r="D176" s="126" t="s">
        <v>64</v>
      </c>
      <c r="E176" s="126" t="s">
        <v>60</v>
      </c>
    </row>
    <row r="177" spans="1:21" x14ac:dyDescent="0.35">
      <c r="A177" s="125" t="s">
        <v>48</v>
      </c>
      <c r="B177" t="s">
        <v>268</v>
      </c>
      <c r="C177" t="s">
        <v>85</v>
      </c>
      <c r="D177" s="126" t="s">
        <v>69</v>
      </c>
      <c r="E177" s="126" t="s">
        <v>60</v>
      </c>
      <c r="F177" s="75"/>
      <c r="G177" s="75"/>
      <c r="H177" s="75"/>
      <c r="I177" s="75"/>
      <c r="J177" s="75"/>
      <c r="K177" s="75"/>
      <c r="L177" s="75"/>
      <c r="M177" s="75"/>
      <c r="N177" s="75"/>
      <c r="O177" s="75"/>
      <c r="P177" s="75"/>
      <c r="Q177" s="75"/>
      <c r="R177" s="75"/>
      <c r="S177" s="75"/>
      <c r="T177" s="75"/>
      <c r="U177" s="75"/>
    </row>
    <row r="178" spans="1:21" x14ac:dyDescent="0.35">
      <c r="A178" s="125" t="s">
        <v>48</v>
      </c>
      <c r="B178" t="s">
        <v>269</v>
      </c>
      <c r="C178" t="s">
        <v>87</v>
      </c>
      <c r="D178" s="126" t="s">
        <v>69</v>
      </c>
      <c r="E178" s="126" t="s">
        <v>60</v>
      </c>
      <c r="F178" s="75"/>
      <c r="G178" s="75"/>
      <c r="H178" s="75"/>
      <c r="I178" s="75"/>
      <c r="J178" s="75"/>
      <c r="K178" s="75"/>
      <c r="L178" s="75"/>
      <c r="M178" s="75"/>
      <c r="N178" s="75"/>
      <c r="O178" s="75"/>
      <c r="P178" s="75"/>
      <c r="Q178" s="75"/>
      <c r="R178" s="75"/>
      <c r="S178" s="75"/>
      <c r="T178" s="75"/>
      <c r="U178" s="75"/>
    </row>
    <row r="179" spans="1:21" x14ac:dyDescent="0.35">
      <c r="A179" s="125" t="s">
        <v>48</v>
      </c>
      <c r="B179" t="s">
        <v>270</v>
      </c>
      <c r="C179" t="s">
        <v>89</v>
      </c>
      <c r="D179" s="126" t="s">
        <v>64</v>
      </c>
      <c r="E179" s="126" t="s">
        <v>60</v>
      </c>
    </row>
    <row r="180" spans="1:21" x14ac:dyDescent="0.35">
      <c r="A180" s="125" t="s">
        <v>48</v>
      </c>
      <c r="B180" t="s">
        <v>271</v>
      </c>
      <c r="C180" t="s">
        <v>91</v>
      </c>
      <c r="D180" s="126" t="s">
        <v>64</v>
      </c>
      <c r="E180" s="126" t="s">
        <v>60</v>
      </c>
    </row>
    <row r="181" spans="1:21" x14ac:dyDescent="0.35">
      <c r="A181" s="125" t="s">
        <v>48</v>
      </c>
      <c r="B181" t="s">
        <v>272</v>
      </c>
      <c r="C181" t="s">
        <v>93</v>
      </c>
      <c r="D181" s="126" t="s">
        <v>69</v>
      </c>
      <c r="E181" s="126" t="s">
        <v>60</v>
      </c>
      <c r="F181" s="75"/>
      <c r="G181" s="75"/>
      <c r="H181" s="75"/>
      <c r="I181" s="75"/>
      <c r="J181" s="75"/>
      <c r="K181" s="75"/>
      <c r="L181" s="75"/>
      <c r="M181" s="75"/>
      <c r="N181" s="75"/>
      <c r="O181" s="75"/>
      <c r="P181" s="75"/>
      <c r="Q181" s="75"/>
      <c r="R181" s="75"/>
      <c r="S181" s="75"/>
      <c r="T181" s="75"/>
      <c r="U181" s="75"/>
    </row>
    <row r="182" spans="1:21" x14ac:dyDescent="0.35">
      <c r="A182" s="125" t="s">
        <v>48</v>
      </c>
      <c r="B182" t="s">
        <v>273</v>
      </c>
      <c r="C182" t="s">
        <v>95</v>
      </c>
      <c r="D182" s="126" t="s">
        <v>69</v>
      </c>
      <c r="E182" s="126" t="s">
        <v>60</v>
      </c>
      <c r="F182" s="75"/>
      <c r="G182" s="75"/>
      <c r="H182" s="75"/>
      <c r="I182" s="75"/>
      <c r="J182" s="75"/>
      <c r="K182" s="75"/>
      <c r="L182" s="75"/>
      <c r="M182" s="75"/>
      <c r="N182" s="75"/>
      <c r="O182" s="75"/>
      <c r="P182" s="75"/>
      <c r="Q182" s="75"/>
      <c r="R182" s="75"/>
      <c r="S182" s="75"/>
      <c r="T182" s="75"/>
      <c r="U182" s="75"/>
    </row>
    <row r="183" spans="1:21" x14ac:dyDescent="0.35">
      <c r="A183" s="125" t="s">
        <v>48</v>
      </c>
      <c r="B183" t="s">
        <v>274</v>
      </c>
      <c r="C183" t="s">
        <v>97</v>
      </c>
      <c r="D183" s="126" t="s">
        <v>64</v>
      </c>
      <c r="E183" s="126" t="s">
        <v>60</v>
      </c>
    </row>
    <row r="184" spans="1:21" x14ac:dyDescent="0.35">
      <c r="A184" s="125" t="s">
        <v>48</v>
      </c>
      <c r="B184" t="s">
        <v>275</v>
      </c>
      <c r="C184" t="s">
        <v>99</v>
      </c>
      <c r="D184" s="126" t="s">
        <v>64</v>
      </c>
      <c r="E184" s="126" t="s">
        <v>60</v>
      </c>
    </row>
    <row r="185" spans="1:21" x14ac:dyDescent="0.35">
      <c r="A185" s="125" t="s">
        <v>48</v>
      </c>
      <c r="B185" t="s">
        <v>276</v>
      </c>
      <c r="C185" t="s">
        <v>101</v>
      </c>
      <c r="D185" s="126" t="s">
        <v>69</v>
      </c>
      <c r="E185" s="126" t="s">
        <v>60</v>
      </c>
      <c r="F185" s="75"/>
      <c r="G185" s="75"/>
      <c r="H185" s="75"/>
      <c r="I185" s="75"/>
      <c r="J185" s="75"/>
      <c r="K185" s="75"/>
      <c r="L185" s="75"/>
      <c r="M185" s="75"/>
      <c r="N185" s="75"/>
      <c r="O185" s="75"/>
      <c r="P185" s="75"/>
      <c r="Q185" s="75"/>
      <c r="R185" s="75"/>
      <c r="S185" s="75"/>
      <c r="T185" s="75"/>
      <c r="U185" s="75"/>
    </row>
    <row r="186" spans="1:21" x14ac:dyDescent="0.35">
      <c r="A186" s="125" t="s">
        <v>48</v>
      </c>
      <c r="B186" t="s">
        <v>277</v>
      </c>
      <c r="C186" t="s">
        <v>103</v>
      </c>
      <c r="D186" s="126" t="s">
        <v>69</v>
      </c>
      <c r="E186" s="126" t="s">
        <v>60</v>
      </c>
      <c r="F186" s="75"/>
      <c r="G186" s="75"/>
      <c r="H186" s="75"/>
      <c r="I186" s="75"/>
      <c r="J186" s="75"/>
      <c r="K186" s="75"/>
      <c r="L186" s="75"/>
      <c r="M186" s="75"/>
      <c r="N186" s="75"/>
      <c r="O186" s="75"/>
      <c r="P186" s="75"/>
      <c r="Q186" s="75"/>
      <c r="R186" s="75"/>
      <c r="S186" s="75"/>
      <c r="T186" s="75"/>
      <c r="U186" s="75"/>
    </row>
    <row r="187" spans="1:21" x14ac:dyDescent="0.35">
      <c r="A187" s="125" t="s">
        <v>48</v>
      </c>
      <c r="B187" t="s">
        <v>278</v>
      </c>
      <c r="C187" t="s">
        <v>105</v>
      </c>
      <c r="D187" s="126" t="s">
        <v>64</v>
      </c>
      <c r="E187" s="126" t="s">
        <v>60</v>
      </c>
    </row>
    <row r="188" spans="1:21" x14ac:dyDescent="0.35">
      <c r="A188" s="125" t="s">
        <v>48</v>
      </c>
      <c r="B188" t="s">
        <v>279</v>
      </c>
      <c r="C188" t="s">
        <v>107</v>
      </c>
      <c r="D188" s="126" t="s">
        <v>64</v>
      </c>
      <c r="E188" s="126" t="s">
        <v>60</v>
      </c>
    </row>
    <row r="189" spans="1:21" x14ac:dyDescent="0.35">
      <c r="A189" s="125" t="s">
        <v>48</v>
      </c>
      <c r="B189" t="s">
        <v>280</v>
      </c>
      <c r="C189" t="s">
        <v>109</v>
      </c>
      <c r="D189" s="126" t="s">
        <v>69</v>
      </c>
      <c r="E189" s="126" t="s">
        <v>60</v>
      </c>
      <c r="F189" s="75"/>
      <c r="G189" s="75"/>
      <c r="H189" s="75"/>
      <c r="I189" s="75"/>
      <c r="J189" s="75"/>
      <c r="K189" s="75"/>
      <c r="L189" s="75"/>
      <c r="M189" s="75"/>
      <c r="N189" s="75"/>
      <c r="O189" s="75"/>
      <c r="P189" s="75"/>
      <c r="Q189" s="75"/>
      <c r="R189" s="75"/>
      <c r="S189" s="75"/>
      <c r="T189" s="75"/>
      <c r="U189" s="75"/>
    </row>
    <row r="190" spans="1:21" x14ac:dyDescent="0.35">
      <c r="A190" s="125" t="s">
        <v>48</v>
      </c>
      <c r="B190" t="s">
        <v>281</v>
      </c>
      <c r="C190" t="s">
        <v>111</v>
      </c>
      <c r="D190" s="126" t="s">
        <v>69</v>
      </c>
      <c r="E190" s="126" t="s">
        <v>60</v>
      </c>
      <c r="F190" s="75"/>
      <c r="G190" s="75"/>
      <c r="H190" s="75"/>
      <c r="I190" s="75"/>
      <c r="J190" s="75"/>
      <c r="K190" s="75"/>
      <c r="L190" s="75"/>
      <c r="M190" s="75"/>
      <c r="N190" s="75"/>
      <c r="O190" s="75"/>
      <c r="P190" s="75"/>
      <c r="Q190" s="75"/>
      <c r="R190" s="75"/>
      <c r="S190" s="75"/>
      <c r="T190" s="75"/>
      <c r="U190" s="75"/>
    </row>
    <row r="191" spans="1:21" x14ac:dyDescent="0.35">
      <c r="A191" s="125" t="s">
        <v>48</v>
      </c>
      <c r="B191" t="s">
        <v>282</v>
      </c>
      <c r="C191" t="s">
        <v>113</v>
      </c>
      <c r="D191" s="126" t="s">
        <v>64</v>
      </c>
      <c r="E191" s="126" t="s">
        <v>60</v>
      </c>
    </row>
    <row r="192" spans="1:21" x14ac:dyDescent="0.35">
      <c r="A192" s="125" t="s">
        <v>48</v>
      </c>
      <c r="B192" t="s">
        <v>283</v>
      </c>
      <c r="C192" t="s">
        <v>115</v>
      </c>
      <c r="D192" s="126" t="s">
        <v>64</v>
      </c>
      <c r="E192" s="126" t="s">
        <v>60</v>
      </c>
    </row>
    <row r="193" spans="1:21" x14ac:dyDescent="0.35">
      <c r="A193" s="125" t="s">
        <v>48</v>
      </c>
      <c r="B193" t="s">
        <v>284</v>
      </c>
      <c r="C193" t="s">
        <v>117</v>
      </c>
      <c r="D193" s="126" t="s">
        <v>69</v>
      </c>
      <c r="E193" s="126" t="s">
        <v>60</v>
      </c>
      <c r="F193" s="75"/>
      <c r="G193" s="75"/>
      <c r="H193" s="75"/>
      <c r="I193" s="75"/>
      <c r="J193" s="75"/>
      <c r="K193" s="75"/>
      <c r="L193" s="75"/>
      <c r="M193" s="75"/>
      <c r="N193" s="75"/>
      <c r="O193" s="75"/>
      <c r="P193" s="75"/>
      <c r="Q193" s="75"/>
      <c r="R193" s="75"/>
      <c r="S193" s="75"/>
      <c r="T193" s="75"/>
      <c r="U193" s="75"/>
    </row>
    <row r="194" spans="1:21" x14ac:dyDescent="0.35">
      <c r="A194" s="125" t="s">
        <v>48</v>
      </c>
      <c r="B194" t="s">
        <v>285</v>
      </c>
      <c r="C194" t="s">
        <v>119</v>
      </c>
      <c r="D194" s="126" t="s">
        <v>69</v>
      </c>
      <c r="E194" s="126" t="s">
        <v>60</v>
      </c>
      <c r="F194" s="75"/>
      <c r="G194" s="75"/>
      <c r="H194" s="75"/>
      <c r="I194" s="75"/>
      <c r="J194" s="75"/>
      <c r="K194" s="75"/>
      <c r="L194" s="75"/>
      <c r="M194" s="75"/>
      <c r="N194" s="75"/>
      <c r="O194" s="75"/>
      <c r="P194" s="75"/>
      <c r="Q194" s="75"/>
      <c r="R194" s="75"/>
      <c r="S194" s="75"/>
      <c r="T194" s="75"/>
      <c r="U194" s="75"/>
    </row>
    <row r="195" spans="1:21" x14ac:dyDescent="0.35">
      <c r="A195" s="125" t="s">
        <v>48</v>
      </c>
      <c r="B195" t="s">
        <v>286</v>
      </c>
      <c r="C195" t="s">
        <v>121</v>
      </c>
      <c r="D195" s="126" t="s">
        <v>64</v>
      </c>
      <c r="E195" s="126" t="s">
        <v>60</v>
      </c>
    </row>
    <row r="196" spans="1:21" x14ac:dyDescent="0.35">
      <c r="A196" s="125" t="s">
        <v>48</v>
      </c>
      <c r="B196" t="s">
        <v>287</v>
      </c>
      <c r="C196" t="s">
        <v>123</v>
      </c>
      <c r="D196" s="126" t="s">
        <v>64</v>
      </c>
      <c r="E196" s="126" t="s">
        <v>60</v>
      </c>
    </row>
    <row r="197" spans="1:21" x14ac:dyDescent="0.35">
      <c r="A197" s="125" t="s">
        <v>48</v>
      </c>
      <c r="B197" t="s">
        <v>288</v>
      </c>
      <c r="C197" t="s">
        <v>125</v>
      </c>
      <c r="D197" s="126" t="s">
        <v>69</v>
      </c>
      <c r="E197" s="126" t="s">
        <v>60</v>
      </c>
      <c r="F197" s="75"/>
      <c r="G197" s="75"/>
      <c r="H197" s="75"/>
      <c r="I197" s="75"/>
      <c r="J197" s="75"/>
      <c r="K197" s="75"/>
      <c r="L197" s="75"/>
      <c r="M197" s="75"/>
      <c r="N197" s="75"/>
      <c r="O197" s="75"/>
      <c r="P197" s="75"/>
      <c r="Q197" s="75"/>
      <c r="R197" s="75"/>
      <c r="S197" s="75"/>
      <c r="T197" s="75"/>
      <c r="U197" s="75"/>
    </row>
    <row r="198" spans="1:21" x14ac:dyDescent="0.35">
      <c r="A198" s="125" t="s">
        <v>48</v>
      </c>
      <c r="B198" t="s">
        <v>289</v>
      </c>
      <c r="C198" t="s">
        <v>127</v>
      </c>
      <c r="D198" s="126" t="s">
        <v>69</v>
      </c>
      <c r="E198" s="126" t="s">
        <v>60</v>
      </c>
      <c r="F198" s="75"/>
      <c r="G198" s="75"/>
      <c r="H198" s="75"/>
      <c r="I198" s="75"/>
      <c r="J198" s="75"/>
      <c r="K198" s="75"/>
      <c r="L198" s="75"/>
      <c r="M198" s="75"/>
      <c r="N198" s="75"/>
      <c r="O198" s="75"/>
      <c r="P198" s="75"/>
      <c r="Q198" s="75"/>
      <c r="R198" s="75"/>
      <c r="S198" s="75"/>
      <c r="T198" s="75"/>
      <c r="U198" s="75"/>
    </row>
    <row r="199" spans="1:21" x14ac:dyDescent="0.35">
      <c r="A199" s="125" t="s">
        <v>48</v>
      </c>
      <c r="B199" t="s">
        <v>290</v>
      </c>
      <c r="C199" t="s">
        <v>291</v>
      </c>
      <c r="D199" s="126" t="s">
        <v>69</v>
      </c>
      <c r="E199" s="126" t="s">
        <v>60</v>
      </c>
      <c r="F199" s="75"/>
      <c r="G199" s="75"/>
      <c r="H199" s="75"/>
      <c r="I199" s="75"/>
      <c r="J199" s="75"/>
      <c r="K199" s="75"/>
      <c r="L199" s="75"/>
      <c r="M199" s="75"/>
      <c r="N199" s="75">
        <v>48.5951928767374</v>
      </c>
      <c r="O199" s="75">
        <v>71.211341085784596</v>
      </c>
      <c r="P199" s="75">
        <v>52.900816753948199</v>
      </c>
      <c r="Q199" s="75">
        <v>68.128947761999996</v>
      </c>
      <c r="R199" s="75">
        <v>68.864899140000006</v>
      </c>
      <c r="S199" s="75">
        <v>68.616631616000006</v>
      </c>
      <c r="T199" s="75">
        <v>58.931373643000001</v>
      </c>
      <c r="U199" s="75">
        <v>47.525944162000002</v>
      </c>
    </row>
    <row r="200" spans="1:21" x14ac:dyDescent="0.35">
      <c r="A200" s="125" t="s">
        <v>48</v>
      </c>
      <c r="B200" t="s">
        <v>292</v>
      </c>
      <c r="C200" t="s">
        <v>293</v>
      </c>
      <c r="D200" s="126" t="s">
        <v>69</v>
      </c>
      <c r="E200" s="126" t="s">
        <v>60</v>
      </c>
      <c r="F200" s="75"/>
      <c r="G200" s="75"/>
      <c r="H200" s="75"/>
      <c r="I200" s="75"/>
      <c r="J200" s="75"/>
      <c r="K200" s="75"/>
      <c r="L200" s="75"/>
      <c r="M200" s="75"/>
      <c r="N200" s="75">
        <v>12.849721943016901</v>
      </c>
      <c r="O200" s="75">
        <v>12.3128559810217</v>
      </c>
      <c r="P200" s="75">
        <v>12.272150919228199</v>
      </c>
      <c r="Q200" s="75">
        <v>13.675830431</v>
      </c>
      <c r="R200" s="75">
        <v>13.335107291</v>
      </c>
      <c r="S200" s="75">
        <v>13.347105078</v>
      </c>
      <c r="T200" s="75">
        <v>12.213288574</v>
      </c>
      <c r="U200" s="75">
        <v>11.456268557</v>
      </c>
    </row>
    <row r="201" spans="1:21" x14ac:dyDescent="0.35">
      <c r="A201" s="125" t="s">
        <v>48</v>
      </c>
      <c r="B201" t="s">
        <v>294</v>
      </c>
      <c r="C201" t="s">
        <v>295</v>
      </c>
      <c r="D201" s="126" t="s">
        <v>69</v>
      </c>
      <c r="E201" s="126" t="s">
        <v>60</v>
      </c>
      <c r="F201" s="75"/>
      <c r="G201" s="75"/>
      <c r="H201" s="75"/>
      <c r="I201" s="75"/>
      <c r="J201" s="75"/>
      <c r="K201" s="75"/>
      <c r="L201" s="75"/>
      <c r="M201" s="75"/>
      <c r="N201" s="75">
        <v>101.62553888257401</v>
      </c>
      <c r="O201" s="75">
        <v>91.988007858037605</v>
      </c>
      <c r="P201" s="75">
        <v>98.296614470705904</v>
      </c>
      <c r="Q201" s="75">
        <v>104.72495190399999</v>
      </c>
      <c r="R201" s="75">
        <v>104.82923947899999</v>
      </c>
      <c r="S201" s="75">
        <v>95.749897771999997</v>
      </c>
      <c r="T201" s="75">
        <v>117.830771594</v>
      </c>
      <c r="U201" s="75">
        <v>98.050946834000001</v>
      </c>
    </row>
    <row r="202" spans="1:21" x14ac:dyDescent="0.35">
      <c r="A202" s="125" t="s">
        <v>48</v>
      </c>
      <c r="B202" t="s">
        <v>296</v>
      </c>
      <c r="C202" t="s">
        <v>297</v>
      </c>
      <c r="D202" s="126" t="s">
        <v>69</v>
      </c>
      <c r="E202" s="126" t="s">
        <v>60</v>
      </c>
      <c r="F202" s="75"/>
      <c r="G202" s="75"/>
      <c r="H202" s="75"/>
      <c r="I202" s="75"/>
      <c r="J202" s="75"/>
      <c r="K202" s="75"/>
      <c r="L202" s="75"/>
      <c r="M202" s="75"/>
      <c r="N202" s="75">
        <v>232.20850152432899</v>
      </c>
      <c r="O202" s="75">
        <v>273.41067692015901</v>
      </c>
      <c r="P202" s="75">
        <v>247.95519622099701</v>
      </c>
      <c r="Q202" s="75">
        <v>303.92601034781302</v>
      </c>
      <c r="R202" s="75">
        <v>377.69334746172302</v>
      </c>
      <c r="S202" s="75">
        <v>432.285574161412</v>
      </c>
      <c r="T202" s="75">
        <v>407.67151717678001</v>
      </c>
      <c r="U202" s="75">
        <v>304.967939403564</v>
      </c>
    </row>
    <row r="203" spans="1:21" x14ac:dyDescent="0.35">
      <c r="A203" s="125" t="s">
        <v>48</v>
      </c>
      <c r="B203" t="s">
        <v>298</v>
      </c>
      <c r="C203" t="s">
        <v>299</v>
      </c>
      <c r="D203" s="126" t="s">
        <v>69</v>
      </c>
      <c r="E203" s="126" t="s">
        <v>60</v>
      </c>
      <c r="F203" s="75"/>
      <c r="G203" s="75"/>
      <c r="H203" s="75"/>
      <c r="I203" s="75"/>
      <c r="J203" s="75"/>
      <c r="K203" s="75"/>
      <c r="L203" s="75"/>
      <c r="M203" s="75"/>
      <c r="N203" s="75">
        <v>194.547566501766</v>
      </c>
      <c r="O203" s="75">
        <v>153.99211291088801</v>
      </c>
      <c r="P203" s="75">
        <v>217.741455072874</v>
      </c>
      <c r="Q203" s="75">
        <v>159.489844681124</v>
      </c>
      <c r="R203" s="75">
        <v>199.13368871546001</v>
      </c>
      <c r="S203" s="75">
        <v>173.12004942870601</v>
      </c>
      <c r="T203" s="75">
        <v>163.213499416415</v>
      </c>
      <c r="U203" s="75">
        <v>165.25790324726501</v>
      </c>
    </row>
    <row r="204" spans="1:21" x14ac:dyDescent="0.35">
      <c r="A204" s="125" t="s">
        <v>48</v>
      </c>
      <c r="B204" t="s">
        <v>300</v>
      </c>
      <c r="C204" t="s">
        <v>301</v>
      </c>
      <c r="D204" s="126" t="s">
        <v>69</v>
      </c>
      <c r="E204" s="126" t="s">
        <v>60</v>
      </c>
      <c r="F204" s="75"/>
      <c r="G204" s="75"/>
      <c r="H204" s="75"/>
      <c r="I204" s="75"/>
      <c r="J204" s="75"/>
      <c r="K204" s="75"/>
      <c r="L204" s="75"/>
      <c r="M204" s="75"/>
      <c r="N204" s="75">
        <v>243.787137252496</v>
      </c>
      <c r="O204" s="75">
        <v>235.65908884973501</v>
      </c>
      <c r="P204" s="75">
        <v>317.091874484691</v>
      </c>
      <c r="Q204" s="75">
        <v>288.19683392686898</v>
      </c>
      <c r="R204" s="75">
        <v>349.57995268334298</v>
      </c>
      <c r="S204" s="75">
        <v>382.80087793667798</v>
      </c>
      <c r="T204" s="75">
        <v>510.89518950470898</v>
      </c>
      <c r="U204" s="75">
        <v>414.81321984343703</v>
      </c>
    </row>
    <row r="205" spans="1:21" x14ac:dyDescent="0.35">
      <c r="A205" s="125" t="s">
        <v>48</v>
      </c>
      <c r="B205" t="s">
        <v>302</v>
      </c>
      <c r="C205" t="s">
        <v>303</v>
      </c>
      <c r="D205" s="126" t="s">
        <v>69</v>
      </c>
      <c r="E205" s="126" t="s">
        <v>60</v>
      </c>
      <c r="F205" s="75"/>
      <c r="G205" s="75"/>
      <c r="H205" s="75"/>
      <c r="I205" s="75"/>
      <c r="J205" s="75"/>
      <c r="K205" s="75"/>
      <c r="L205" s="75"/>
      <c r="M205" s="75"/>
      <c r="N205" s="75">
        <v>242.36</v>
      </c>
      <c r="O205" s="75"/>
      <c r="P205" s="75"/>
      <c r="Q205" s="75"/>
      <c r="R205" s="75"/>
      <c r="S205" s="75"/>
      <c r="T205" s="75"/>
      <c r="U205" s="75"/>
    </row>
    <row r="206" spans="1:21" x14ac:dyDescent="0.35">
      <c r="A206" s="125" t="s">
        <v>48</v>
      </c>
      <c r="B206" t="s">
        <v>304</v>
      </c>
      <c r="C206" t="s">
        <v>305</v>
      </c>
      <c r="D206" s="126" t="s">
        <v>69</v>
      </c>
      <c r="E206" s="126" t="s">
        <v>60</v>
      </c>
      <c r="F206" s="75"/>
      <c r="G206" s="75"/>
      <c r="H206" s="75"/>
      <c r="I206" s="75"/>
      <c r="J206" s="75"/>
      <c r="K206" s="75"/>
      <c r="L206" s="75"/>
      <c r="M206" s="75"/>
      <c r="N206" s="75">
        <v>25.13993138</v>
      </c>
      <c r="O206" s="75">
        <v>26.011492302575402</v>
      </c>
      <c r="P206" s="75">
        <v>26.637003102575399</v>
      </c>
      <c r="Q206" s="75">
        <v>28.370481525927101</v>
      </c>
      <c r="R206" s="75">
        <v>26.7130102520462</v>
      </c>
      <c r="S206" s="75">
        <v>26.886318164174401</v>
      </c>
      <c r="T206" s="75">
        <v>25.762820405522799</v>
      </c>
      <c r="U206" s="75">
        <v>24.4240935689728</v>
      </c>
    </row>
    <row r="207" spans="1:21" x14ac:dyDescent="0.35">
      <c r="A207" s="125" t="s">
        <v>48</v>
      </c>
      <c r="B207" t="s">
        <v>306</v>
      </c>
      <c r="C207" t="s">
        <v>307</v>
      </c>
      <c r="D207" s="126" t="s">
        <v>69</v>
      </c>
      <c r="E207" s="126" t="s">
        <v>60</v>
      </c>
      <c r="F207" s="75"/>
      <c r="G207" s="75"/>
      <c r="H207" s="75"/>
      <c r="I207" s="75"/>
      <c r="J207" s="75"/>
      <c r="K207" s="75"/>
      <c r="L207" s="75"/>
      <c r="M207" s="75"/>
      <c r="N207" s="75">
        <v>12.216021548302599</v>
      </c>
      <c r="O207" s="75">
        <v>10.3076288307187</v>
      </c>
      <c r="P207" s="75">
        <v>10.540259630718699</v>
      </c>
      <c r="Q207" s="75">
        <v>12.6706872222999</v>
      </c>
      <c r="R207" s="75">
        <v>10.928619401785699</v>
      </c>
      <c r="S207" s="75">
        <v>11.5655838221899</v>
      </c>
      <c r="T207" s="75">
        <v>10.6612697177885</v>
      </c>
      <c r="U207" s="75">
        <v>9.7281938296048391</v>
      </c>
    </row>
    <row r="208" spans="1:21" x14ac:dyDescent="0.35">
      <c r="A208" s="125" t="s">
        <v>48</v>
      </c>
      <c r="B208" t="s">
        <v>308</v>
      </c>
      <c r="C208" t="s">
        <v>309</v>
      </c>
      <c r="D208" s="126" t="s">
        <v>69</v>
      </c>
      <c r="E208" s="126" t="s">
        <v>60</v>
      </c>
      <c r="F208" s="75"/>
      <c r="G208" s="75"/>
      <c r="H208" s="75"/>
      <c r="I208" s="75">
        <v>76.375377358490596</v>
      </c>
      <c r="J208" s="75">
        <v>72.541415094339598</v>
      </c>
      <c r="K208" s="75">
        <v>73.307981132075497</v>
      </c>
      <c r="L208" s="75">
        <v>73.799000000000007</v>
      </c>
      <c r="M208" s="75">
        <v>71.984993027619893</v>
      </c>
      <c r="N208" s="75">
        <v>77.212889931909501</v>
      </c>
      <c r="O208" s="75">
        <v>78.367757647000005</v>
      </c>
      <c r="P208" s="75">
        <v>80.061128342999993</v>
      </c>
      <c r="Q208" s="75">
        <v>74.026546323999995</v>
      </c>
      <c r="R208" s="75">
        <v>76.400189503999997</v>
      </c>
      <c r="S208" s="75">
        <v>78.307398114999998</v>
      </c>
      <c r="T208" s="75">
        <v>81.034650064999994</v>
      </c>
      <c r="U208" s="75">
        <v>82.722470705000006</v>
      </c>
    </row>
    <row r="209" spans="1:21" x14ac:dyDescent="0.35">
      <c r="A209" s="125" t="s">
        <v>48</v>
      </c>
      <c r="B209" t="s">
        <v>310</v>
      </c>
      <c r="C209" t="s">
        <v>311</v>
      </c>
      <c r="D209" s="126" t="s">
        <v>69</v>
      </c>
      <c r="E209" s="126" t="s">
        <v>60</v>
      </c>
      <c r="F209" s="75"/>
      <c r="G209" s="75"/>
      <c r="H209" s="75"/>
      <c r="I209" s="75">
        <v>0.34599999999999997</v>
      </c>
      <c r="J209" s="75">
        <v>1.0169999999999999</v>
      </c>
      <c r="K209" s="75">
        <v>4.6360000000000001</v>
      </c>
      <c r="L209" s="75">
        <v>0.17199999999999999</v>
      </c>
      <c r="M209" s="75">
        <v>2.7570000000000001</v>
      </c>
      <c r="N209" s="75">
        <v>5.6669999999999998</v>
      </c>
      <c r="O209" s="75">
        <v>3.5</v>
      </c>
      <c r="P209" s="75">
        <v>1.9259999999999999</v>
      </c>
      <c r="Q209" s="75">
        <v>0.83499999999999996</v>
      </c>
      <c r="R209" s="75">
        <v>0.85299999999999998</v>
      </c>
      <c r="S209" s="75">
        <v>0.86799999999999999</v>
      </c>
      <c r="T209" s="75">
        <v>0.88500000000000001</v>
      </c>
      <c r="U209" s="75">
        <v>0.90300000000000002</v>
      </c>
    </row>
    <row r="210" spans="1:21" x14ac:dyDescent="0.35">
      <c r="A210" s="125" t="s">
        <v>48</v>
      </c>
      <c r="B210" t="s">
        <v>312</v>
      </c>
      <c r="C210" t="s">
        <v>313</v>
      </c>
      <c r="D210" s="126" t="s">
        <v>69</v>
      </c>
      <c r="E210" s="126" t="s">
        <v>60</v>
      </c>
      <c r="F210" s="75"/>
      <c r="G210" s="75"/>
      <c r="H210" s="75"/>
      <c r="I210" s="75">
        <v>0</v>
      </c>
      <c r="J210" s="75">
        <v>0</v>
      </c>
      <c r="K210" s="75">
        <v>0</v>
      </c>
      <c r="L210" s="75">
        <v>0</v>
      </c>
      <c r="M210" s="75">
        <v>0</v>
      </c>
      <c r="N210" s="75">
        <v>0</v>
      </c>
      <c r="O210" s="75">
        <v>0</v>
      </c>
      <c r="P210" s="75">
        <v>0</v>
      </c>
      <c r="Q210" s="75">
        <v>0</v>
      </c>
      <c r="R210" s="75">
        <v>0</v>
      </c>
      <c r="S210" s="75">
        <v>0</v>
      </c>
      <c r="T210" s="75">
        <v>0</v>
      </c>
      <c r="U210" s="75">
        <v>0</v>
      </c>
    </row>
    <row r="211" spans="1:21" x14ac:dyDescent="0.35">
      <c r="A211" s="125" t="s">
        <v>48</v>
      </c>
      <c r="B211" t="s">
        <v>315</v>
      </c>
      <c r="C211" t="s">
        <v>314</v>
      </c>
      <c r="D211" s="126" t="s">
        <v>69</v>
      </c>
      <c r="E211" s="126" t="s">
        <v>60</v>
      </c>
      <c r="F211" s="75"/>
      <c r="G211" s="75"/>
      <c r="H211" s="75"/>
      <c r="I211" s="75"/>
      <c r="J211" s="75"/>
      <c r="K211" s="75"/>
      <c r="L211" s="75"/>
      <c r="M211" s="75"/>
      <c r="N211" s="75">
        <v>44.215717175470402</v>
      </c>
      <c r="O211" s="75">
        <v>41.727565121041799</v>
      </c>
      <c r="P211" s="75">
        <v>36.526583826705902</v>
      </c>
      <c r="Q211" s="75">
        <v>59.126888425026699</v>
      </c>
      <c r="R211" s="75">
        <v>66.852685544321602</v>
      </c>
      <c r="S211" s="75">
        <v>60.276426462575898</v>
      </c>
      <c r="T211" s="75">
        <v>55.003500215223298</v>
      </c>
      <c r="U211" s="75">
        <v>62.131136383911397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V219"/>
  <sheetViews>
    <sheetView zoomScale="90" zoomScaleNormal="90" workbookViewId="0"/>
  </sheetViews>
  <sheetFormatPr defaultColWidth="8.54296875" defaultRowHeight="16" x14ac:dyDescent="0.5"/>
  <cols>
    <col min="1" max="1" width="2.26953125" style="1" customWidth="1"/>
    <col min="2" max="2" width="35.26953125" style="1" customWidth="1"/>
    <col min="3" max="3" width="17.81640625" style="1" customWidth="1"/>
    <col min="4" max="4" width="102.453125" style="1" customWidth="1"/>
    <col min="5" max="5" width="6.7265625" style="1" customWidth="1"/>
    <col min="6" max="6" width="26.54296875" style="1" customWidth="1"/>
    <col min="7" max="7" width="13.26953125" style="1" customWidth="1"/>
    <col min="8" max="8" width="8.54296875" style="61" customWidth="1"/>
    <col min="9" max="9" width="41.26953125" style="1" customWidth="1"/>
    <col min="10" max="10" width="17.81640625" style="1" customWidth="1"/>
    <col min="11" max="11" width="88.26953125" style="1" customWidth="1"/>
    <col min="12" max="12" width="17.81640625" style="1" customWidth="1"/>
    <col min="13" max="13" width="26.54296875" style="1" customWidth="1"/>
    <col min="14" max="14" width="8.54296875" style="61" customWidth="1"/>
    <col min="15" max="16" width="30.54296875" style="1" customWidth="1"/>
    <col min="17" max="17" width="14" style="1" customWidth="1"/>
    <col min="18" max="18" width="117.26953125" style="1" customWidth="1"/>
    <col min="19" max="19" width="8.54296875" style="1" customWidth="1"/>
    <col min="20" max="20" width="17.26953125" style="1" customWidth="1"/>
    <col min="21" max="21" width="8.54296875" style="1" customWidth="1"/>
    <col min="22" max="24" width="8.54296875" style="1"/>
    <col min="25" max="25" width="9.7265625" style="1" customWidth="1"/>
    <col min="26" max="27" width="48.54296875" style="1" customWidth="1"/>
    <col min="28" max="29" width="8.54296875" style="1"/>
    <col min="30" max="30" width="41.26953125" style="1" customWidth="1"/>
    <col min="31" max="16384" width="8.54296875" style="1"/>
  </cols>
  <sheetData>
    <row r="1" spans="2:20" s="3" customFormat="1" ht="21" x14ac:dyDescent="0.5">
      <c r="B1" s="10" t="s">
        <v>409</v>
      </c>
      <c r="C1" s="10"/>
      <c r="D1" s="10"/>
      <c r="E1" s="10"/>
      <c r="F1" s="1"/>
      <c r="G1" s="1"/>
      <c r="H1" s="215"/>
      <c r="I1" s="154" t="s">
        <v>419</v>
      </c>
      <c r="J1" s="155"/>
      <c r="K1" s="155"/>
      <c r="L1" s="156"/>
      <c r="M1" s="156"/>
      <c r="N1" s="215"/>
      <c r="O1" s="77" t="s">
        <v>396</v>
      </c>
      <c r="P1" s="77"/>
      <c r="Q1" s="77"/>
      <c r="R1" s="77"/>
      <c r="S1" s="77"/>
      <c r="T1" s="77"/>
    </row>
    <row r="2" spans="2:20" s="3" customFormat="1" ht="21" x14ac:dyDescent="0.5">
      <c r="B2" s="11" t="s">
        <v>20</v>
      </c>
      <c r="C2" s="18"/>
      <c r="D2" s="18"/>
      <c r="E2" s="1"/>
      <c r="F2" s="1"/>
      <c r="G2" s="1"/>
      <c r="H2" s="215"/>
      <c r="I2" s="157" t="s">
        <v>20</v>
      </c>
      <c r="J2" s="155"/>
      <c r="K2" s="155"/>
      <c r="L2" s="158"/>
      <c r="M2" s="158"/>
      <c r="N2" s="215"/>
      <c r="O2" s="77"/>
      <c r="P2" s="77"/>
      <c r="Q2" s="77"/>
      <c r="R2" s="77"/>
      <c r="S2" s="77"/>
      <c r="T2" s="77"/>
    </row>
    <row r="3" spans="2:20" x14ac:dyDescent="0.5">
      <c r="B3" s="17" t="s">
        <v>21</v>
      </c>
      <c r="C3" s="19" t="s">
        <v>401</v>
      </c>
      <c r="I3" s="159" t="s">
        <v>21</v>
      </c>
      <c r="J3" s="160" t="s">
        <v>401</v>
      </c>
      <c r="K3" s="158"/>
      <c r="L3" s="158"/>
      <c r="M3" s="158"/>
      <c r="O3" s="77"/>
      <c r="P3" s="77"/>
      <c r="Q3" s="77"/>
      <c r="R3" s="77"/>
      <c r="S3" s="77"/>
      <c r="T3" s="77"/>
    </row>
    <row r="4" spans="2:20" x14ac:dyDescent="0.5">
      <c r="B4" s="17" t="s">
        <v>22</v>
      </c>
      <c r="C4" s="20">
        <v>43752</v>
      </c>
      <c r="I4" s="159" t="s">
        <v>22</v>
      </c>
      <c r="J4" s="161">
        <v>43592</v>
      </c>
      <c r="K4" s="158"/>
      <c r="L4" s="158"/>
      <c r="M4" s="158"/>
      <c r="O4" s="77"/>
      <c r="P4" s="77"/>
      <c r="Q4" s="77"/>
      <c r="R4" s="77"/>
      <c r="S4" s="77"/>
      <c r="T4" s="77"/>
    </row>
    <row r="5" spans="2:20" x14ac:dyDescent="0.5">
      <c r="B5" s="17" t="s">
        <v>23</v>
      </c>
      <c r="C5" s="20" t="s">
        <v>444</v>
      </c>
      <c r="I5" s="159" t="s">
        <v>23</v>
      </c>
      <c r="J5" s="161" t="s">
        <v>411</v>
      </c>
      <c r="K5" s="158"/>
      <c r="L5" s="158"/>
      <c r="M5" s="158"/>
      <c r="O5" s="77"/>
      <c r="P5" s="77"/>
      <c r="Q5" s="77"/>
      <c r="R5" s="77"/>
      <c r="S5" s="77"/>
      <c r="T5" s="77"/>
    </row>
    <row r="6" spans="2:20" x14ac:dyDescent="0.5">
      <c r="B6" s="15"/>
      <c r="C6" s="16"/>
      <c r="D6" s="16"/>
      <c r="I6" s="162"/>
      <c r="J6" s="163"/>
      <c r="K6" s="163"/>
      <c r="L6" s="158"/>
      <c r="M6" s="158"/>
      <c r="O6" s="77"/>
      <c r="P6" s="77"/>
      <c r="Q6" s="77"/>
      <c r="R6" s="77"/>
      <c r="S6" s="77"/>
      <c r="T6" s="77"/>
    </row>
    <row r="7" spans="2:20" x14ac:dyDescent="0.5">
      <c r="B7" s="11" t="s">
        <v>24</v>
      </c>
      <c r="I7" s="157" t="s">
        <v>24</v>
      </c>
      <c r="J7" s="158"/>
      <c r="K7" s="158"/>
      <c r="L7" s="158"/>
      <c r="M7" s="158"/>
      <c r="O7" s="205" t="s">
        <v>24</v>
      </c>
      <c r="P7" s="205"/>
      <c r="Q7" s="205"/>
      <c r="R7" s="205"/>
      <c r="S7" s="77"/>
      <c r="T7" s="77"/>
    </row>
    <row r="8" spans="2:20" ht="101.25" customHeight="1" x14ac:dyDescent="0.5">
      <c r="B8" s="13" t="s">
        <v>25</v>
      </c>
      <c r="C8" s="231" t="s">
        <v>472</v>
      </c>
      <c r="D8" s="232"/>
      <c r="I8" s="173" t="s">
        <v>25</v>
      </c>
      <c r="J8" s="233" t="s">
        <v>412</v>
      </c>
      <c r="K8" s="234"/>
      <c r="L8" s="158"/>
      <c r="M8" s="158"/>
      <c r="O8" s="92" t="s">
        <v>25</v>
      </c>
      <c r="P8" s="235" t="s">
        <v>463</v>
      </c>
      <c r="Q8" s="235"/>
      <c r="R8" s="235"/>
      <c r="S8" s="77"/>
      <c r="T8" s="77"/>
    </row>
    <row r="9" spans="2:20" x14ac:dyDescent="0.5">
      <c r="B9" s="13" t="s">
        <v>1</v>
      </c>
      <c r="C9" s="39" t="s">
        <v>48</v>
      </c>
      <c r="D9" s="14"/>
      <c r="I9" s="173" t="s">
        <v>1</v>
      </c>
      <c r="J9" s="165" t="s">
        <v>48</v>
      </c>
      <c r="K9" s="166"/>
      <c r="L9" s="158"/>
      <c r="M9" s="158"/>
      <c r="O9" s="92" t="s">
        <v>1</v>
      </c>
      <c r="P9" s="206" t="s">
        <v>48</v>
      </c>
      <c r="Q9" s="77"/>
      <c r="R9" s="77"/>
      <c r="S9" s="77"/>
      <c r="T9" s="77"/>
    </row>
    <row r="10" spans="2:20" x14ac:dyDescent="0.5">
      <c r="B10" s="13" t="s">
        <v>26</v>
      </c>
      <c r="C10" s="5" t="s">
        <v>325</v>
      </c>
      <c r="I10" s="173" t="s">
        <v>26</v>
      </c>
      <c r="J10" s="167" t="s">
        <v>325</v>
      </c>
      <c r="K10" s="158"/>
      <c r="L10" s="158"/>
      <c r="M10" s="158"/>
      <c r="O10" s="92" t="s">
        <v>26</v>
      </c>
      <c r="P10" s="92" t="s">
        <v>325</v>
      </c>
      <c r="Q10" s="77"/>
      <c r="R10" s="77"/>
      <c r="S10" s="77"/>
      <c r="T10" s="77"/>
    </row>
    <row r="11" spans="2:20" x14ac:dyDescent="0.5">
      <c r="B11" s="13" t="s">
        <v>27</v>
      </c>
      <c r="C11" s="5" t="s">
        <v>348</v>
      </c>
      <c r="D11" s="14"/>
      <c r="I11" s="173" t="s">
        <v>27</v>
      </c>
      <c r="J11" s="167" t="s">
        <v>348</v>
      </c>
      <c r="K11" s="166"/>
      <c r="L11" s="158"/>
      <c r="M11" s="158"/>
      <c r="O11" s="92" t="s">
        <v>27</v>
      </c>
      <c r="P11" s="92" t="s">
        <v>348</v>
      </c>
      <c r="Q11" s="77"/>
      <c r="R11" s="77"/>
      <c r="S11" s="77"/>
      <c r="T11" s="77"/>
    </row>
    <row r="12" spans="2:20" x14ac:dyDescent="0.5">
      <c r="B12" s="13" t="s">
        <v>28</v>
      </c>
      <c r="C12" s="127">
        <v>136.922</v>
      </c>
      <c r="I12" s="173" t="s">
        <v>28</v>
      </c>
      <c r="J12" s="186">
        <v>147.86000000000001</v>
      </c>
      <c r="K12" s="158"/>
      <c r="L12" s="158"/>
      <c r="M12" s="158"/>
      <c r="O12" s="92" t="s">
        <v>28</v>
      </c>
      <c r="P12" s="92">
        <v>147.85999999999999</v>
      </c>
      <c r="Q12" s="77"/>
      <c r="R12" s="80"/>
      <c r="S12" s="81"/>
      <c r="T12" s="81"/>
    </row>
    <row r="13" spans="2:20" x14ac:dyDescent="0.5">
      <c r="I13" s="158"/>
      <c r="J13" s="158"/>
      <c r="K13" s="158"/>
      <c r="L13" s="158"/>
      <c r="M13" s="158"/>
      <c r="O13" s="81"/>
      <c r="P13" s="81"/>
      <c r="Q13" s="77"/>
      <c r="R13" s="81"/>
      <c r="S13" s="81"/>
      <c r="T13" s="81"/>
    </row>
    <row r="14" spans="2:20" x14ac:dyDescent="0.5">
      <c r="B14" s="11" t="s">
        <v>377</v>
      </c>
      <c r="I14" s="157" t="s">
        <v>377</v>
      </c>
      <c r="J14" s="158"/>
      <c r="K14" s="158"/>
      <c r="L14" s="158"/>
      <c r="M14" s="158"/>
      <c r="O14" s="82" t="s">
        <v>377</v>
      </c>
      <c r="P14" s="82"/>
      <c r="Q14" s="77"/>
      <c r="R14" s="81"/>
      <c r="S14" s="81"/>
      <c r="T14" s="81"/>
    </row>
    <row r="15" spans="2:20" ht="93.5" customHeight="1" x14ac:dyDescent="0.5">
      <c r="B15" s="5" t="s">
        <v>44</v>
      </c>
      <c r="C15" s="134" t="s">
        <v>54</v>
      </c>
      <c r="D15" s="24" t="s">
        <v>577</v>
      </c>
      <c r="I15" s="167" t="s">
        <v>44</v>
      </c>
      <c r="J15" s="187" t="s">
        <v>54</v>
      </c>
      <c r="K15" s="164" t="s">
        <v>465</v>
      </c>
      <c r="L15" s="158"/>
      <c r="M15" s="158"/>
      <c r="O15" s="78" t="s">
        <v>44</v>
      </c>
      <c r="P15" s="78"/>
      <c r="Q15" s="78" t="s">
        <v>319</v>
      </c>
      <c r="R15" s="92" t="s">
        <v>353</v>
      </c>
      <c r="S15" s="81"/>
      <c r="T15" s="81"/>
    </row>
    <row r="16" spans="2:20" ht="21.75" customHeight="1" x14ac:dyDescent="0.5">
      <c r="B16" s="5" t="s">
        <v>45</v>
      </c>
      <c r="C16" s="135">
        <f>C126</f>
        <v>0</v>
      </c>
      <c r="D16" s="21"/>
      <c r="E16" s="35"/>
      <c r="I16" s="167" t="s">
        <v>45</v>
      </c>
      <c r="J16" s="188">
        <f>J126</f>
        <v>0</v>
      </c>
      <c r="K16" s="174"/>
      <c r="L16" s="189"/>
      <c r="M16" s="158"/>
      <c r="O16" s="84" t="s">
        <v>45</v>
      </c>
      <c r="P16" s="84"/>
      <c r="Q16" s="79">
        <v>54.750962925215525</v>
      </c>
      <c r="R16" s="92" t="s">
        <v>359</v>
      </c>
      <c r="S16" s="81"/>
      <c r="T16" s="81"/>
    </row>
    <row r="17" spans="2:20" x14ac:dyDescent="0.5">
      <c r="B17" s="30" t="s">
        <v>367</v>
      </c>
      <c r="C17" s="135">
        <f>C16</f>
        <v>0</v>
      </c>
      <c r="D17" s="21"/>
      <c r="I17" s="167" t="s">
        <v>367</v>
      </c>
      <c r="J17" s="188">
        <f>J16</f>
        <v>0</v>
      </c>
      <c r="K17" s="174"/>
      <c r="L17" s="158"/>
      <c r="M17" s="158"/>
      <c r="O17" s="84" t="s">
        <v>367</v>
      </c>
      <c r="P17" s="84"/>
      <c r="Q17" s="84">
        <v>54.750962925215525</v>
      </c>
      <c r="R17" s="81"/>
      <c r="S17" s="81"/>
      <c r="T17" s="81"/>
    </row>
    <row r="18" spans="2:20" x14ac:dyDescent="0.5">
      <c r="B18" s="30" t="s">
        <v>19</v>
      </c>
      <c r="C18" s="42"/>
      <c r="D18" s="35"/>
      <c r="I18" s="167" t="s">
        <v>19</v>
      </c>
      <c r="J18" s="177"/>
      <c r="K18" s="189"/>
      <c r="L18" s="158"/>
      <c r="M18" s="158"/>
      <c r="O18" s="84" t="s">
        <v>19</v>
      </c>
      <c r="P18" s="84"/>
      <c r="Q18" s="84"/>
      <c r="R18" s="81"/>
      <c r="S18" s="81"/>
      <c r="T18" s="81"/>
    </row>
    <row r="19" spans="2:20" x14ac:dyDescent="0.5">
      <c r="B19" s="30" t="s">
        <v>19</v>
      </c>
      <c r="C19" s="42"/>
      <c r="D19" s="35"/>
      <c r="I19" s="167" t="s">
        <v>19</v>
      </c>
      <c r="J19" s="177"/>
      <c r="K19" s="189"/>
      <c r="L19" s="158"/>
      <c r="M19" s="158"/>
      <c r="O19" s="84" t="s">
        <v>19</v>
      </c>
      <c r="P19" s="84"/>
      <c r="Q19" s="84"/>
      <c r="R19" s="81"/>
      <c r="S19" s="81"/>
      <c r="T19" s="81"/>
    </row>
    <row r="20" spans="2:20" x14ac:dyDescent="0.5">
      <c r="B20" s="30" t="s">
        <v>19</v>
      </c>
      <c r="C20" s="30"/>
      <c r="D20" s="35"/>
      <c r="I20" s="167" t="s">
        <v>19</v>
      </c>
      <c r="J20" s="167"/>
      <c r="K20" s="189"/>
      <c r="L20" s="158"/>
      <c r="M20" s="158"/>
      <c r="O20" s="84" t="s">
        <v>19</v>
      </c>
      <c r="P20" s="84"/>
      <c r="Q20" s="84"/>
      <c r="R20" s="81"/>
      <c r="S20" s="81"/>
      <c r="T20" s="81"/>
    </row>
    <row r="21" spans="2:20" x14ac:dyDescent="0.5">
      <c r="B21" s="64" t="s">
        <v>378</v>
      </c>
      <c r="C21" s="65" t="b">
        <f>SUM(C17:C20)=C16</f>
        <v>1</v>
      </c>
      <c r="D21" s="35"/>
      <c r="I21" s="178" t="s">
        <v>378</v>
      </c>
      <c r="J21" s="179" t="b">
        <f>SUM(J17:J20)=J16</f>
        <v>1</v>
      </c>
      <c r="K21" s="189"/>
      <c r="L21" s="158"/>
      <c r="M21" s="158"/>
      <c r="O21" s="85" t="s">
        <v>378</v>
      </c>
      <c r="P21" s="85"/>
      <c r="Q21" s="86" t="b">
        <v>1</v>
      </c>
      <c r="R21" s="81"/>
      <c r="S21" s="81"/>
      <c r="T21" s="81"/>
    </row>
    <row r="22" spans="2:20" x14ac:dyDescent="0.5">
      <c r="B22" s="64"/>
      <c r="C22" s="65"/>
      <c r="D22" s="35"/>
      <c r="I22" s="178"/>
      <c r="J22" s="179"/>
      <c r="K22" s="189"/>
      <c r="L22" s="158"/>
      <c r="M22" s="158"/>
      <c r="O22" s="87"/>
      <c r="P22" s="87"/>
      <c r="Q22" s="81"/>
      <c r="R22" s="81"/>
      <c r="S22" s="81"/>
      <c r="T22" s="81"/>
    </row>
    <row r="23" spans="2:20" x14ac:dyDescent="0.5">
      <c r="B23" s="11" t="s">
        <v>30</v>
      </c>
      <c r="I23" s="157" t="s">
        <v>30</v>
      </c>
      <c r="J23" s="158"/>
      <c r="K23" s="158"/>
      <c r="L23" s="158"/>
      <c r="M23" s="158"/>
      <c r="O23" s="82" t="s">
        <v>30</v>
      </c>
      <c r="P23" s="82"/>
      <c r="Q23" s="81"/>
      <c r="R23" s="81"/>
      <c r="S23" s="81"/>
      <c r="T23" s="81"/>
    </row>
    <row r="24" spans="2:20" x14ac:dyDescent="0.5">
      <c r="B24" s="5" t="s">
        <v>31</v>
      </c>
      <c r="C24" s="43">
        <v>0</v>
      </c>
      <c r="I24" s="167" t="s">
        <v>31</v>
      </c>
      <c r="J24" s="190">
        <v>0</v>
      </c>
      <c r="K24" s="164" t="s">
        <v>408</v>
      </c>
      <c r="L24" s="158"/>
      <c r="M24" s="158"/>
      <c r="O24" s="78" t="s">
        <v>31</v>
      </c>
      <c r="P24" s="78"/>
      <c r="Q24" s="78">
        <v>0</v>
      </c>
      <c r="R24" s="88" t="s">
        <v>464</v>
      </c>
      <c r="S24" s="81"/>
      <c r="T24" s="81"/>
    </row>
    <row r="25" spans="2:20" x14ac:dyDescent="0.5">
      <c r="B25" s="5" t="s">
        <v>29</v>
      </c>
      <c r="C25" s="127">
        <v>2395.1270473532918</v>
      </c>
      <c r="I25" s="167" t="s">
        <v>29</v>
      </c>
      <c r="J25" s="169">
        <v>2395.1270473532918</v>
      </c>
      <c r="K25" s="158"/>
      <c r="L25" s="158"/>
      <c r="M25" s="158"/>
      <c r="O25" s="84" t="s">
        <v>29</v>
      </c>
      <c r="P25" s="84"/>
      <c r="Q25" s="89">
        <v>2395.1270473532918</v>
      </c>
      <c r="R25" s="90"/>
      <c r="S25" s="81"/>
      <c r="T25" s="81"/>
    </row>
    <row r="26" spans="2:20" x14ac:dyDescent="0.5">
      <c r="B26" s="21" t="s">
        <v>32</v>
      </c>
      <c r="C26" s="40">
        <f>(C12-C24)/C25</f>
        <v>5.7166904841772011E-2</v>
      </c>
      <c r="I26" s="174" t="s">
        <v>32</v>
      </c>
      <c r="J26" s="191">
        <v>6.1733677202380995E-2</v>
      </c>
      <c r="K26" s="158"/>
      <c r="L26" s="158"/>
      <c r="M26" s="158"/>
      <c r="O26" s="88" t="s">
        <v>32</v>
      </c>
      <c r="P26" s="88"/>
      <c r="Q26" s="91">
        <v>6.1733677202380995E-2</v>
      </c>
      <c r="R26" s="81"/>
      <c r="S26" s="81"/>
      <c r="T26" s="81"/>
    </row>
    <row r="27" spans="2:20" ht="18" customHeight="1" x14ac:dyDescent="0.5">
      <c r="B27" s="21" t="s">
        <v>33</v>
      </c>
      <c r="C27" s="5" t="s">
        <v>51</v>
      </c>
      <c r="I27" s="174" t="s">
        <v>33</v>
      </c>
      <c r="J27" s="167" t="s">
        <v>51</v>
      </c>
      <c r="K27" s="158"/>
      <c r="L27" s="158"/>
      <c r="M27" s="158"/>
      <c r="O27" s="88" t="s">
        <v>33</v>
      </c>
      <c r="P27" s="88"/>
      <c r="Q27" s="84" t="s">
        <v>51</v>
      </c>
      <c r="R27" s="81"/>
      <c r="S27" s="81"/>
      <c r="T27" s="81"/>
    </row>
    <row r="28" spans="2:20" x14ac:dyDescent="0.5">
      <c r="I28" s="158"/>
      <c r="J28" s="158"/>
      <c r="K28" s="158"/>
      <c r="L28" s="158"/>
      <c r="M28" s="158"/>
      <c r="O28" s="81"/>
      <c r="P28" s="81"/>
      <c r="Q28" s="81"/>
      <c r="R28" s="81"/>
      <c r="S28" s="81"/>
      <c r="T28" s="81"/>
    </row>
    <row r="29" spans="2:20" x14ac:dyDescent="0.5">
      <c r="B29" s="11" t="s">
        <v>34</v>
      </c>
      <c r="D29" s="34"/>
      <c r="F29" s="11" t="s">
        <v>35</v>
      </c>
      <c r="I29" s="157" t="s">
        <v>34</v>
      </c>
      <c r="J29" s="158"/>
      <c r="K29" s="192"/>
      <c r="L29" s="158"/>
      <c r="M29" s="157" t="s">
        <v>35</v>
      </c>
      <c r="O29" s="82" t="s">
        <v>34</v>
      </c>
      <c r="P29" s="82"/>
      <c r="Q29" s="81"/>
      <c r="R29" s="81"/>
      <c r="S29" s="81"/>
      <c r="T29" s="82" t="s">
        <v>35</v>
      </c>
    </row>
    <row r="30" spans="2:20" ht="42.75" customHeight="1" x14ac:dyDescent="0.5">
      <c r="B30" s="13" t="s">
        <v>36</v>
      </c>
      <c r="C30" s="13" t="s">
        <v>318</v>
      </c>
      <c r="D30" s="24" t="s">
        <v>452</v>
      </c>
      <c r="F30" s="24" t="s">
        <v>19</v>
      </c>
      <c r="I30" s="173" t="s">
        <v>36</v>
      </c>
      <c r="J30" s="173" t="s">
        <v>318</v>
      </c>
      <c r="K30" s="164" t="s">
        <v>416</v>
      </c>
      <c r="L30" s="158"/>
      <c r="M30" s="164"/>
      <c r="O30" s="78" t="s">
        <v>36</v>
      </c>
      <c r="P30" s="78"/>
      <c r="Q30" s="78" t="s">
        <v>318</v>
      </c>
      <c r="R30" s="92" t="s">
        <v>354</v>
      </c>
      <c r="S30" s="81"/>
      <c r="T30" s="92" t="s">
        <v>332</v>
      </c>
    </row>
    <row r="31" spans="2:20" ht="409" customHeight="1" x14ac:dyDescent="0.5">
      <c r="B31" s="13" t="s">
        <v>37</v>
      </c>
      <c r="C31" s="13" t="s">
        <v>53</v>
      </c>
      <c r="D31" s="24" t="s">
        <v>480</v>
      </c>
      <c r="F31" s="24" t="s">
        <v>445</v>
      </c>
      <c r="G31" s="62"/>
      <c r="I31" s="173" t="s">
        <v>37</v>
      </c>
      <c r="J31" s="173" t="s">
        <v>318</v>
      </c>
      <c r="K31" s="164" t="s">
        <v>417</v>
      </c>
      <c r="L31" s="158"/>
      <c r="M31" s="164"/>
      <c r="O31" s="78" t="s">
        <v>37</v>
      </c>
      <c r="P31" s="78"/>
      <c r="Q31" s="78" t="s">
        <v>318</v>
      </c>
      <c r="R31" s="92" t="s">
        <v>355</v>
      </c>
      <c r="S31" s="81"/>
      <c r="T31" s="92" t="s">
        <v>333</v>
      </c>
    </row>
    <row r="32" spans="2:20" ht="96" x14ac:dyDescent="0.5">
      <c r="B32" s="13" t="s">
        <v>38</v>
      </c>
      <c r="C32" s="13" t="s">
        <v>19</v>
      </c>
      <c r="D32" s="24" t="s">
        <v>407</v>
      </c>
      <c r="F32" s="24" t="s">
        <v>19</v>
      </c>
      <c r="G32" s="62"/>
      <c r="I32" s="173" t="s">
        <v>38</v>
      </c>
      <c r="J32" s="173" t="s">
        <v>318</v>
      </c>
      <c r="K32" s="164" t="s">
        <v>407</v>
      </c>
      <c r="L32" s="158"/>
      <c r="M32" s="164"/>
      <c r="O32" s="78" t="s">
        <v>38</v>
      </c>
      <c r="P32" s="78"/>
      <c r="Q32" s="78" t="s">
        <v>318</v>
      </c>
      <c r="R32" s="93" t="s">
        <v>356</v>
      </c>
      <c r="S32" s="81"/>
      <c r="T32" s="92" t="s">
        <v>334</v>
      </c>
    </row>
    <row r="33" spans="2:21" ht="128" x14ac:dyDescent="0.5">
      <c r="B33" s="13" t="s">
        <v>39</v>
      </c>
      <c r="C33" s="13" t="s">
        <v>19</v>
      </c>
      <c r="D33" s="24" t="s">
        <v>407</v>
      </c>
      <c r="F33" s="24" t="s">
        <v>19</v>
      </c>
      <c r="I33" s="173" t="s">
        <v>39</v>
      </c>
      <c r="J33" s="173" t="s">
        <v>318</v>
      </c>
      <c r="K33" s="164" t="s">
        <v>407</v>
      </c>
      <c r="L33" s="158"/>
      <c r="M33" s="164"/>
      <c r="O33" s="78" t="s">
        <v>39</v>
      </c>
      <c r="P33" s="78"/>
      <c r="Q33" s="78" t="s">
        <v>318</v>
      </c>
      <c r="R33" s="92" t="s">
        <v>357</v>
      </c>
      <c r="S33" s="81"/>
      <c r="T33" s="92" t="s">
        <v>335</v>
      </c>
    </row>
    <row r="34" spans="2:21" ht="80" x14ac:dyDescent="0.5">
      <c r="B34" s="13" t="s">
        <v>40</v>
      </c>
      <c r="C34" s="13" t="s">
        <v>53</v>
      </c>
      <c r="D34" s="24" t="s">
        <v>479</v>
      </c>
      <c r="F34" s="24" t="s">
        <v>449</v>
      </c>
      <c r="I34" s="173" t="s">
        <v>40</v>
      </c>
      <c r="J34" s="173" t="s">
        <v>53</v>
      </c>
      <c r="K34" s="164" t="s">
        <v>407</v>
      </c>
      <c r="L34" s="158"/>
      <c r="M34" s="164"/>
      <c r="O34" s="78" t="s">
        <v>40</v>
      </c>
      <c r="P34" s="78"/>
      <c r="Q34" s="78" t="s">
        <v>53</v>
      </c>
      <c r="R34" s="92" t="s">
        <v>358</v>
      </c>
      <c r="S34" s="81"/>
      <c r="T34" s="92" t="s">
        <v>336</v>
      </c>
    </row>
    <row r="35" spans="2:21" ht="96" x14ac:dyDescent="0.5">
      <c r="B35" s="13" t="s">
        <v>41</v>
      </c>
      <c r="C35" s="13" t="s">
        <v>19</v>
      </c>
      <c r="D35" s="24" t="s">
        <v>407</v>
      </c>
      <c r="F35" s="24" t="s">
        <v>19</v>
      </c>
      <c r="I35" s="173" t="s">
        <v>41</v>
      </c>
      <c r="J35" s="173" t="s">
        <v>52</v>
      </c>
      <c r="K35" s="164" t="s">
        <v>407</v>
      </c>
      <c r="L35" s="158"/>
      <c r="M35" s="164"/>
      <c r="O35" s="78" t="s">
        <v>41</v>
      </c>
      <c r="P35" s="78"/>
      <c r="Q35" s="78" t="s">
        <v>52</v>
      </c>
      <c r="R35" s="92" t="s">
        <v>372</v>
      </c>
      <c r="S35" s="81"/>
      <c r="T35" s="92" t="s">
        <v>336</v>
      </c>
    </row>
    <row r="36" spans="2:21" x14ac:dyDescent="0.5">
      <c r="B36" s="13" t="s">
        <v>42</v>
      </c>
      <c r="C36" s="13" t="s">
        <v>19</v>
      </c>
      <c r="D36" s="24" t="s">
        <v>407</v>
      </c>
      <c r="F36" s="24" t="s">
        <v>19</v>
      </c>
      <c r="I36" s="173" t="s">
        <v>42</v>
      </c>
      <c r="J36" s="173" t="s">
        <v>19</v>
      </c>
      <c r="K36" s="164"/>
      <c r="L36" s="158"/>
      <c r="M36" s="164"/>
      <c r="O36" s="78" t="s">
        <v>42</v>
      </c>
      <c r="P36" s="78"/>
      <c r="Q36" s="78" t="s">
        <v>19</v>
      </c>
      <c r="R36" s="78" t="s">
        <v>347</v>
      </c>
      <c r="S36" s="81"/>
      <c r="T36" s="78" t="s">
        <v>19</v>
      </c>
    </row>
    <row r="37" spans="2:21" x14ac:dyDescent="0.5">
      <c r="B37" s="13" t="s">
        <v>43</v>
      </c>
      <c r="C37" s="13" t="s">
        <v>19</v>
      </c>
      <c r="D37" s="24" t="s">
        <v>407</v>
      </c>
      <c r="F37" s="24" t="s">
        <v>19</v>
      </c>
      <c r="I37" s="173" t="s">
        <v>43</v>
      </c>
      <c r="J37" s="173" t="s">
        <v>19</v>
      </c>
      <c r="K37" s="164"/>
      <c r="L37" s="158"/>
      <c r="M37" s="164"/>
      <c r="O37" s="78" t="s">
        <v>43</v>
      </c>
      <c r="P37" s="78"/>
      <c r="Q37" s="78" t="s">
        <v>19</v>
      </c>
      <c r="R37" s="78" t="s">
        <v>347</v>
      </c>
      <c r="S37" s="81"/>
      <c r="T37" s="78" t="s">
        <v>19</v>
      </c>
    </row>
    <row r="38" spans="2:21" s="29" customFormat="1" x14ac:dyDescent="0.5">
      <c r="B38" s="28"/>
      <c r="C38" s="28"/>
      <c r="D38" s="28"/>
      <c r="F38" s="27"/>
      <c r="H38" s="65"/>
      <c r="I38" s="28"/>
      <c r="J38" s="28"/>
      <c r="K38" s="28"/>
      <c r="M38" s="27"/>
      <c r="N38" s="65"/>
    </row>
    <row r="39" spans="2:21" x14ac:dyDescent="0.5">
      <c r="C39" s="41"/>
      <c r="J39" s="41"/>
    </row>
    <row r="40" spans="2:21" x14ac:dyDescent="0.5">
      <c r="B40" s="12"/>
      <c r="C40" s="41"/>
      <c r="I40" s="12"/>
      <c r="J40" s="41"/>
      <c r="O40" s="12" t="s">
        <v>337</v>
      </c>
      <c r="P40" s="12"/>
    </row>
    <row r="41" spans="2:21" ht="15.75" customHeight="1" x14ac:dyDescent="0.5">
      <c r="B41" s="201"/>
      <c r="C41" s="201"/>
      <c r="D41" s="201"/>
      <c r="E41" s="201"/>
      <c r="F41" s="201"/>
      <c r="G41" s="201"/>
      <c r="H41" s="216"/>
      <c r="I41" s="201"/>
      <c r="J41" s="201"/>
      <c r="K41" s="201"/>
      <c r="L41" s="201"/>
      <c r="M41" s="201"/>
      <c r="O41" s="94"/>
      <c r="P41" s="94"/>
      <c r="Q41" s="94"/>
      <c r="R41" s="94"/>
      <c r="S41" s="94"/>
      <c r="T41" s="94"/>
      <c r="U41" s="94"/>
    </row>
    <row r="42" spans="2:21" ht="15.75" customHeight="1" x14ac:dyDescent="0.5">
      <c r="B42" s="201"/>
      <c r="C42" s="201"/>
      <c r="D42" s="201"/>
      <c r="E42" s="201"/>
      <c r="F42" s="201"/>
      <c r="G42" s="201"/>
      <c r="H42" s="216"/>
      <c r="I42" s="201"/>
      <c r="J42" s="201"/>
      <c r="K42" s="201"/>
      <c r="L42" s="201"/>
      <c r="M42" s="201"/>
      <c r="O42" s="94"/>
      <c r="P42" s="94"/>
      <c r="Q42" s="94"/>
      <c r="R42" s="94"/>
      <c r="S42" s="94"/>
      <c r="T42" s="94"/>
      <c r="U42" s="94"/>
    </row>
    <row r="43" spans="2:21" x14ac:dyDescent="0.5">
      <c r="B43" s="201"/>
      <c r="C43" s="201"/>
      <c r="D43" s="201"/>
      <c r="E43" s="201"/>
      <c r="F43" s="201"/>
      <c r="G43" s="201"/>
      <c r="H43" s="216"/>
      <c r="I43" s="201"/>
      <c r="J43" s="201"/>
      <c r="K43" s="201"/>
      <c r="L43" s="201"/>
      <c r="M43" s="201"/>
      <c r="O43" s="94" t="s">
        <v>349</v>
      </c>
      <c r="P43" s="94"/>
      <c r="Q43" s="94">
        <v>172</v>
      </c>
      <c r="R43" s="94" t="s">
        <v>400</v>
      </c>
      <c r="S43" s="94"/>
      <c r="T43" s="94"/>
      <c r="U43" s="94"/>
    </row>
    <row r="44" spans="2:21" x14ac:dyDescent="0.5">
      <c r="B44" s="201"/>
      <c r="C44" s="201"/>
      <c r="D44" s="201"/>
      <c r="E44" s="201"/>
      <c r="F44" s="201"/>
      <c r="G44" s="201"/>
      <c r="H44" s="216"/>
      <c r="I44" s="201"/>
      <c r="J44" s="201"/>
      <c r="K44" s="201"/>
      <c r="L44" s="201"/>
      <c r="M44" s="201"/>
      <c r="O44" s="94" t="s">
        <v>350</v>
      </c>
      <c r="P44" s="94"/>
      <c r="Q44" s="94">
        <v>5.4208273894436516</v>
      </c>
      <c r="R44" s="94" t="s">
        <v>397</v>
      </c>
      <c r="S44" s="94" t="s">
        <v>361</v>
      </c>
      <c r="T44" s="94"/>
      <c r="U44" s="94"/>
    </row>
    <row r="45" spans="2:21" x14ac:dyDescent="0.5">
      <c r="B45" s="201"/>
      <c r="C45" s="201"/>
      <c r="D45" s="201"/>
      <c r="E45" s="201"/>
      <c r="F45" s="201"/>
      <c r="G45" s="201"/>
      <c r="H45" s="216"/>
      <c r="I45" s="201"/>
      <c r="J45" s="201"/>
      <c r="K45" s="201"/>
      <c r="L45" s="201"/>
      <c r="M45" s="201"/>
      <c r="O45" s="94" t="s">
        <v>351</v>
      </c>
      <c r="P45" s="94"/>
      <c r="Q45" s="94">
        <v>75.024093954280517</v>
      </c>
      <c r="R45" s="94" t="s">
        <v>321</v>
      </c>
      <c r="S45" s="94" t="s">
        <v>361</v>
      </c>
      <c r="T45" s="94"/>
      <c r="U45" s="94"/>
    </row>
    <row r="46" spans="2:21" x14ac:dyDescent="0.5">
      <c r="B46" s="201"/>
      <c r="C46" s="201"/>
      <c r="D46" s="201"/>
      <c r="E46" s="201"/>
      <c r="F46" s="201"/>
      <c r="G46" s="201"/>
      <c r="H46" s="216"/>
      <c r="I46" s="201"/>
      <c r="J46" s="201"/>
      <c r="K46" s="201"/>
      <c r="L46" s="201"/>
      <c r="M46" s="201"/>
      <c r="O46" s="94" t="s">
        <v>338</v>
      </c>
      <c r="P46" s="94"/>
      <c r="Q46" s="94">
        <v>40161</v>
      </c>
      <c r="R46" s="94" t="s">
        <v>322</v>
      </c>
      <c r="S46" s="94" t="s">
        <v>339</v>
      </c>
      <c r="T46" s="94"/>
      <c r="U46" s="94"/>
    </row>
    <row r="47" spans="2:21" x14ac:dyDescent="0.5">
      <c r="B47" s="201"/>
      <c r="C47" s="201"/>
      <c r="D47" s="201"/>
      <c r="E47" s="201"/>
      <c r="F47" s="201"/>
      <c r="G47" s="201"/>
      <c r="H47" s="216"/>
      <c r="I47" s="201"/>
      <c r="J47" s="201"/>
      <c r="K47" s="201"/>
      <c r="L47" s="201"/>
      <c r="M47" s="201"/>
      <c r="O47" s="94" t="s">
        <v>340</v>
      </c>
      <c r="P47" s="94"/>
      <c r="Q47" s="94">
        <v>2416.46</v>
      </c>
      <c r="R47" s="94" t="s">
        <v>341</v>
      </c>
      <c r="S47" s="94" t="s">
        <v>342</v>
      </c>
      <c r="T47" s="94"/>
      <c r="U47" s="94"/>
    </row>
    <row r="48" spans="2:21" x14ac:dyDescent="0.5">
      <c r="B48" s="201"/>
      <c r="C48" s="201"/>
      <c r="D48" s="201"/>
      <c r="E48" s="201"/>
      <c r="F48" s="201"/>
      <c r="G48" s="201"/>
      <c r="H48" s="216"/>
      <c r="I48" s="201"/>
      <c r="J48" s="201"/>
      <c r="K48" s="201"/>
      <c r="L48" s="201"/>
      <c r="M48" s="201"/>
      <c r="O48" s="94" t="s">
        <v>343</v>
      </c>
      <c r="P48" s="94"/>
      <c r="Q48" s="94">
        <v>217.70584878744651</v>
      </c>
      <c r="R48" s="94" t="s">
        <v>320</v>
      </c>
      <c r="S48" s="94"/>
      <c r="T48" s="94"/>
      <c r="U48" s="94"/>
    </row>
    <row r="49" spans="2:21" x14ac:dyDescent="0.5">
      <c r="B49" s="201"/>
      <c r="C49" s="201"/>
      <c r="D49" s="201"/>
      <c r="E49" s="201"/>
      <c r="F49" s="201"/>
      <c r="G49" s="201"/>
      <c r="H49" s="216"/>
      <c r="I49" s="201"/>
      <c r="J49" s="201"/>
      <c r="K49" s="201"/>
      <c r="L49" s="201"/>
      <c r="M49" s="201"/>
      <c r="O49" s="94" t="s">
        <v>344</v>
      </c>
      <c r="P49" s="94"/>
      <c r="Q49" s="94">
        <v>181.2927220767607</v>
      </c>
      <c r="R49" s="94" t="s">
        <v>320</v>
      </c>
      <c r="S49" s="94"/>
      <c r="T49" s="94"/>
      <c r="U49" s="94"/>
    </row>
    <row r="50" spans="2:21" x14ac:dyDescent="0.5">
      <c r="B50" s="201"/>
      <c r="C50" s="201"/>
      <c r="D50" s="201"/>
      <c r="E50" s="201"/>
      <c r="F50" s="201"/>
      <c r="G50" s="201"/>
      <c r="H50" s="216"/>
      <c r="I50" s="201"/>
      <c r="J50" s="201"/>
      <c r="K50" s="201"/>
      <c r="L50" s="201"/>
      <c r="M50" s="201"/>
      <c r="O50" s="94" t="s">
        <v>345</v>
      </c>
      <c r="P50" s="94"/>
      <c r="Q50" s="94">
        <v>199.49928543210359</v>
      </c>
      <c r="R50" s="94" t="s">
        <v>320</v>
      </c>
      <c r="S50" s="94"/>
      <c r="T50" s="94"/>
      <c r="U50" s="94"/>
    </row>
    <row r="51" spans="2:21" x14ac:dyDescent="0.5">
      <c r="B51" s="201"/>
      <c r="C51" s="201"/>
      <c r="D51" s="201"/>
      <c r="E51" s="201"/>
      <c r="F51" s="201"/>
      <c r="G51" s="201"/>
      <c r="H51" s="216"/>
      <c r="I51" s="201"/>
      <c r="J51" s="201"/>
      <c r="K51" s="201"/>
      <c r="L51" s="201"/>
      <c r="M51" s="201"/>
      <c r="O51" s="94" t="s">
        <v>346</v>
      </c>
      <c r="P51" s="94"/>
      <c r="Q51" s="94">
        <v>27.499285432103591</v>
      </c>
      <c r="R51" s="94" t="s">
        <v>320</v>
      </c>
      <c r="S51" s="94"/>
      <c r="T51" s="94"/>
      <c r="U51" s="94"/>
    </row>
    <row r="52" spans="2:21" x14ac:dyDescent="0.5">
      <c r="B52" s="201"/>
      <c r="C52" s="201"/>
      <c r="D52" s="201"/>
      <c r="E52" s="201"/>
      <c r="F52" s="201"/>
      <c r="G52" s="201"/>
      <c r="H52" s="216"/>
      <c r="I52" s="201"/>
      <c r="J52" s="201"/>
      <c r="K52" s="201"/>
      <c r="L52" s="201"/>
      <c r="M52" s="201"/>
      <c r="O52" s="94" t="s">
        <v>360</v>
      </c>
      <c r="P52" s="94"/>
      <c r="Q52" s="94"/>
      <c r="R52" s="94"/>
      <c r="S52" s="94"/>
      <c r="T52" s="94"/>
      <c r="U52" s="94"/>
    </row>
    <row r="53" spans="2:21" ht="37.5" customHeight="1" x14ac:dyDescent="0.5">
      <c r="B53" s="201"/>
      <c r="C53" s="201"/>
      <c r="D53" s="201"/>
      <c r="E53" s="201"/>
      <c r="F53" s="201"/>
      <c r="G53" s="201"/>
      <c r="H53" s="216"/>
      <c r="I53" s="201"/>
      <c r="J53" s="201"/>
      <c r="K53" s="201"/>
      <c r="L53" s="201"/>
      <c r="M53" s="201"/>
      <c r="O53" s="94" t="s">
        <v>352</v>
      </c>
      <c r="P53" s="94"/>
      <c r="Q53" s="94">
        <v>12.882579511815418</v>
      </c>
      <c r="R53" s="94" t="s">
        <v>69</v>
      </c>
      <c r="S53" s="94"/>
      <c r="T53" s="94"/>
      <c r="U53" s="94"/>
    </row>
    <row r="54" spans="2:21" x14ac:dyDescent="0.5">
      <c r="B54" s="201"/>
      <c r="C54" s="201"/>
      <c r="D54" s="201"/>
      <c r="E54" s="201"/>
      <c r="F54" s="201"/>
      <c r="G54" s="201"/>
      <c r="H54" s="216"/>
      <c r="I54" s="201"/>
      <c r="J54" s="201"/>
      <c r="K54" s="201"/>
      <c r="L54" s="201"/>
      <c r="M54" s="201"/>
      <c r="O54" s="94" t="s">
        <v>324</v>
      </c>
      <c r="P54" s="94"/>
      <c r="Q54" s="94">
        <v>0.15</v>
      </c>
      <c r="R54" s="94" t="s">
        <v>327</v>
      </c>
      <c r="S54" s="94"/>
      <c r="T54" s="94"/>
      <c r="U54" s="94"/>
    </row>
    <row r="55" spans="2:21" x14ac:dyDescent="0.5">
      <c r="B55" s="201"/>
      <c r="C55" s="201"/>
      <c r="D55" s="201"/>
      <c r="E55" s="201"/>
      <c r="F55" s="201"/>
      <c r="G55" s="201"/>
      <c r="H55" s="216"/>
      <c r="I55" s="201"/>
      <c r="J55" s="201"/>
      <c r="K55" s="201"/>
      <c r="L55" s="201"/>
      <c r="M55" s="201"/>
      <c r="O55" s="94" t="s">
        <v>323</v>
      </c>
      <c r="P55" s="94"/>
      <c r="Q55" s="95">
        <v>54.750962925215525</v>
      </c>
      <c r="R55" s="94" t="s">
        <v>69</v>
      </c>
      <c r="S55" s="94"/>
      <c r="T55" s="94"/>
      <c r="U55" s="94"/>
    </row>
    <row r="56" spans="2:21" x14ac:dyDescent="0.5">
      <c r="B56" s="201"/>
      <c r="C56" s="201"/>
      <c r="D56" s="201"/>
      <c r="E56" s="201"/>
      <c r="F56" s="201"/>
      <c r="G56" s="201"/>
      <c r="H56" s="216"/>
      <c r="I56" s="201"/>
      <c r="J56" s="201"/>
      <c r="K56" s="201"/>
      <c r="L56" s="201"/>
      <c r="M56" s="201"/>
      <c r="O56" s="94"/>
      <c r="P56" s="94"/>
      <c r="Q56" s="94"/>
      <c r="R56" s="94"/>
      <c r="S56" s="94"/>
      <c r="T56" s="94"/>
      <c r="U56" s="94"/>
    </row>
    <row r="57" spans="2:21" x14ac:dyDescent="0.5">
      <c r="B57" s="201"/>
      <c r="C57" s="201"/>
      <c r="D57" s="201"/>
      <c r="E57" s="201"/>
      <c r="F57" s="201"/>
      <c r="G57" s="201"/>
      <c r="H57" s="216"/>
      <c r="I57" s="201"/>
      <c r="J57" s="201"/>
      <c r="K57" s="201"/>
      <c r="L57" s="201"/>
      <c r="M57" s="201"/>
      <c r="O57" s="94"/>
      <c r="P57" s="94"/>
      <c r="Q57" s="94"/>
      <c r="R57" s="94"/>
      <c r="S57" s="94"/>
      <c r="T57" s="94"/>
      <c r="U57" s="94"/>
    </row>
    <row r="58" spans="2:21" x14ac:dyDescent="0.5">
      <c r="B58" s="201"/>
      <c r="C58" s="201"/>
      <c r="D58" s="201"/>
      <c r="E58" s="201"/>
      <c r="F58" s="201"/>
      <c r="G58" s="201"/>
      <c r="H58" s="216"/>
      <c r="I58" s="201"/>
      <c r="J58" s="201"/>
      <c r="K58" s="201"/>
      <c r="L58" s="201"/>
      <c r="M58" s="201"/>
      <c r="O58" s="94"/>
      <c r="P58" s="94"/>
      <c r="Q58" s="94"/>
      <c r="R58" s="94"/>
      <c r="S58" s="94"/>
      <c r="T58" s="94"/>
      <c r="U58" s="94"/>
    </row>
    <row r="59" spans="2:21" ht="36.75" customHeight="1" x14ac:dyDescent="0.5">
      <c r="B59" s="201"/>
      <c r="C59" s="201"/>
      <c r="D59" s="201"/>
      <c r="E59" s="201"/>
      <c r="F59" s="201"/>
      <c r="G59" s="201"/>
      <c r="H59" s="216"/>
      <c r="I59" s="201"/>
      <c r="J59" s="201"/>
      <c r="K59" s="201"/>
      <c r="L59" s="201"/>
      <c r="M59" s="201"/>
      <c r="O59" s="94"/>
      <c r="P59" s="94"/>
      <c r="Q59" s="94"/>
      <c r="R59" s="94"/>
      <c r="S59" s="94"/>
      <c r="T59" s="94"/>
      <c r="U59" s="94"/>
    </row>
    <row r="60" spans="2:21" ht="36.75" customHeight="1" x14ac:dyDescent="0.5">
      <c r="B60" s="201"/>
      <c r="C60" s="201"/>
      <c r="D60" s="201"/>
      <c r="E60" s="201"/>
      <c r="F60" s="201"/>
      <c r="G60" s="201"/>
      <c r="H60" s="216"/>
      <c r="I60" s="201"/>
      <c r="J60" s="201"/>
      <c r="K60" s="201"/>
      <c r="L60" s="201"/>
      <c r="M60" s="201"/>
      <c r="O60" s="94"/>
      <c r="P60" s="94"/>
      <c r="Q60" s="94"/>
      <c r="R60" s="94"/>
      <c r="S60" s="94"/>
      <c r="T60" s="94"/>
      <c r="U60" s="94"/>
    </row>
    <row r="61" spans="2:21" ht="36.75" customHeight="1" x14ac:dyDescent="0.5">
      <c r="B61" s="194"/>
      <c r="C61" s="194"/>
      <c r="D61" s="194"/>
      <c r="E61" s="194"/>
      <c r="F61" s="194"/>
      <c r="I61" s="194"/>
      <c r="J61" s="194"/>
      <c r="K61" s="194"/>
      <c r="L61" s="194"/>
      <c r="M61" s="194"/>
      <c r="O61" s="94"/>
      <c r="P61" s="94"/>
      <c r="Q61" s="94"/>
      <c r="R61" s="94"/>
      <c r="S61" s="94"/>
      <c r="T61" s="94"/>
      <c r="U61" s="94"/>
    </row>
    <row r="62" spans="2:21" x14ac:dyDescent="0.5">
      <c r="B62" s="194"/>
      <c r="C62" s="198"/>
      <c r="D62" s="194"/>
      <c r="E62" s="194"/>
      <c r="F62" s="194"/>
      <c r="I62" s="194"/>
      <c r="J62" s="194"/>
      <c r="K62" s="194"/>
      <c r="L62" s="194"/>
      <c r="M62" s="194"/>
      <c r="O62" s="94"/>
      <c r="P62" s="94"/>
      <c r="Q62" s="94"/>
      <c r="R62" s="94"/>
      <c r="S62" s="94"/>
      <c r="T62" s="94"/>
      <c r="U62" s="94"/>
    </row>
    <row r="63" spans="2:21" x14ac:dyDescent="0.5">
      <c r="B63" s="194"/>
      <c r="C63" s="198"/>
      <c r="D63" s="194"/>
      <c r="E63" s="194"/>
      <c r="F63" s="194"/>
      <c r="I63" s="194"/>
      <c r="J63" s="194"/>
      <c r="K63" s="194"/>
      <c r="L63" s="194"/>
      <c r="M63" s="194"/>
      <c r="O63" s="94"/>
      <c r="P63" s="94"/>
      <c r="Q63" s="94"/>
      <c r="R63" s="94"/>
      <c r="S63" s="94"/>
      <c r="T63" s="94"/>
      <c r="U63" s="94"/>
    </row>
    <row r="64" spans="2:21" x14ac:dyDescent="0.5">
      <c r="B64" s="194"/>
      <c r="C64" s="198"/>
      <c r="D64" s="194"/>
      <c r="E64" s="194"/>
      <c r="F64" s="194"/>
      <c r="I64" s="194"/>
      <c r="J64" s="194"/>
      <c r="K64" s="194"/>
      <c r="L64" s="194"/>
      <c r="M64" s="194"/>
      <c r="O64" s="94"/>
      <c r="P64" s="94"/>
      <c r="Q64" s="94"/>
      <c r="R64" s="94"/>
      <c r="S64" s="94"/>
      <c r="T64" s="94"/>
      <c r="U64" s="94"/>
    </row>
    <row r="65" spans="2:22" x14ac:dyDescent="0.5">
      <c r="B65" s="194"/>
      <c r="C65" s="198"/>
      <c r="D65" s="194"/>
      <c r="E65" s="194"/>
      <c r="F65" s="194"/>
      <c r="I65" s="194"/>
      <c r="J65" s="194"/>
      <c r="K65" s="194"/>
      <c r="L65" s="194"/>
      <c r="M65" s="194"/>
      <c r="O65" s="94"/>
      <c r="P65" s="94"/>
      <c r="Q65" s="94"/>
      <c r="R65" s="94"/>
      <c r="S65" s="94"/>
      <c r="T65" s="94"/>
      <c r="U65" s="94"/>
    </row>
    <row r="66" spans="2:22" x14ac:dyDescent="0.5">
      <c r="E66" s="194"/>
      <c r="F66" s="194"/>
      <c r="I66" s="194"/>
      <c r="J66" s="194"/>
      <c r="K66" s="194"/>
      <c r="L66" s="194"/>
      <c r="M66" s="194"/>
      <c r="O66" s="94"/>
      <c r="P66" s="94"/>
      <c r="Q66" s="94"/>
      <c r="R66" s="94"/>
      <c r="S66" s="94"/>
      <c r="T66" s="94"/>
      <c r="U66" s="94"/>
    </row>
    <row r="67" spans="2:22" ht="25" x14ac:dyDescent="0.5">
      <c r="B67" s="196"/>
      <c r="C67" s="195"/>
      <c r="D67" s="194"/>
      <c r="E67" s="194"/>
      <c r="F67" s="194"/>
      <c r="I67" s="194"/>
      <c r="J67" s="194"/>
      <c r="K67" s="194"/>
      <c r="L67" s="194"/>
      <c r="M67" s="194"/>
      <c r="O67" s="94"/>
      <c r="P67" s="94"/>
      <c r="Q67" s="94"/>
      <c r="R67" s="94"/>
      <c r="S67" s="94"/>
      <c r="T67" s="94"/>
      <c r="U67" s="94"/>
      <c r="V67" s="61"/>
    </row>
    <row r="68" spans="2:22" x14ac:dyDescent="0.5">
      <c r="B68" s="195"/>
      <c r="C68" s="195"/>
      <c r="D68" s="194"/>
      <c r="E68" s="194"/>
      <c r="F68" s="194"/>
      <c r="I68" s="194"/>
      <c r="J68" s="194"/>
      <c r="K68" s="194"/>
      <c r="L68" s="194"/>
      <c r="M68" s="194"/>
      <c r="O68" s="94"/>
      <c r="P68" s="94"/>
      <c r="Q68" s="94"/>
      <c r="R68" s="94"/>
      <c r="S68" s="94"/>
      <c r="T68" s="94"/>
      <c r="U68" s="94"/>
      <c r="V68" s="61"/>
    </row>
    <row r="69" spans="2:22" x14ac:dyDescent="0.5">
      <c r="B69" s="197"/>
      <c r="C69" s="197"/>
      <c r="D69" s="194"/>
      <c r="E69" s="194"/>
      <c r="F69" s="194"/>
      <c r="I69" s="194"/>
      <c r="J69" s="194"/>
      <c r="K69" s="194"/>
      <c r="L69" s="194"/>
      <c r="M69" s="194"/>
      <c r="O69" s="94"/>
      <c r="P69" s="94"/>
      <c r="Q69" s="94"/>
      <c r="R69" s="94"/>
      <c r="S69" s="94"/>
      <c r="T69" s="94"/>
      <c r="U69" s="94"/>
      <c r="V69" s="61"/>
    </row>
    <row r="70" spans="2:22" x14ac:dyDescent="0.5">
      <c r="B70" s="197"/>
      <c r="C70" s="197"/>
      <c r="D70" s="194"/>
      <c r="E70" s="194"/>
      <c r="F70" s="194"/>
      <c r="I70" s="194"/>
      <c r="J70" s="194"/>
      <c r="K70" s="194"/>
      <c r="L70" s="194"/>
      <c r="M70" s="194"/>
      <c r="O70" s="94"/>
      <c r="P70" s="94"/>
      <c r="Q70" s="94"/>
      <c r="R70" s="94"/>
      <c r="S70" s="94"/>
      <c r="T70" s="94"/>
      <c r="U70" s="94"/>
      <c r="V70" s="61"/>
    </row>
    <row r="71" spans="2:22" x14ac:dyDescent="0.5">
      <c r="B71" s="194"/>
      <c r="C71" s="194"/>
      <c r="D71" s="194"/>
      <c r="E71" s="194"/>
      <c r="F71" s="194"/>
      <c r="I71" s="194"/>
      <c r="J71" s="194"/>
      <c r="K71" s="194"/>
      <c r="L71" s="194"/>
      <c r="M71" s="194"/>
      <c r="O71" s="94"/>
      <c r="P71" s="94"/>
      <c r="Q71" s="94"/>
      <c r="R71" s="94"/>
      <c r="S71" s="94"/>
      <c r="T71" s="94"/>
      <c r="U71" s="94"/>
      <c r="V71" s="61"/>
    </row>
    <row r="72" spans="2:22" x14ac:dyDescent="0.5">
      <c r="B72" s="194"/>
      <c r="C72" s="194"/>
      <c r="D72" s="194"/>
      <c r="E72" s="194"/>
      <c r="F72" s="194"/>
      <c r="I72" s="194"/>
      <c r="J72" s="194"/>
      <c r="K72" s="194"/>
      <c r="L72" s="194"/>
      <c r="M72" s="194"/>
      <c r="O72" s="94"/>
      <c r="P72" s="94"/>
      <c r="Q72" s="94"/>
      <c r="R72" s="94"/>
      <c r="S72" s="94"/>
      <c r="T72" s="94"/>
      <c r="U72" s="94"/>
      <c r="V72" s="61"/>
    </row>
    <row r="73" spans="2:22" x14ac:dyDescent="0.5">
      <c r="C73" s="101"/>
      <c r="E73" s="194"/>
      <c r="F73" s="194"/>
      <c r="I73" s="194"/>
      <c r="J73" s="194"/>
      <c r="K73" s="194"/>
      <c r="L73" s="194"/>
      <c r="M73" s="194"/>
      <c r="O73" s="94"/>
      <c r="P73" s="94"/>
      <c r="Q73" s="94"/>
      <c r="R73" s="94"/>
      <c r="S73" s="94"/>
      <c r="T73" s="94"/>
      <c r="U73" s="94"/>
      <c r="V73" s="61"/>
    </row>
    <row r="74" spans="2:22" x14ac:dyDescent="0.5">
      <c r="B74" s="63"/>
      <c r="C74" s="101"/>
      <c r="D74" s="63"/>
      <c r="E74" s="194"/>
      <c r="F74" s="194"/>
      <c r="I74" s="194"/>
      <c r="J74" s="194"/>
      <c r="K74" s="194"/>
      <c r="L74" s="194"/>
      <c r="M74" s="194"/>
      <c r="O74" s="94"/>
      <c r="P74" s="94"/>
      <c r="Q74" s="94"/>
      <c r="R74" s="94"/>
      <c r="S74" s="94"/>
      <c r="T74" s="94"/>
      <c r="U74" s="94"/>
      <c r="V74" s="61"/>
    </row>
    <row r="75" spans="2:22" x14ac:dyDescent="0.5">
      <c r="E75" s="194"/>
      <c r="F75" s="194"/>
      <c r="I75" s="194"/>
      <c r="J75" s="194"/>
      <c r="K75" s="194"/>
      <c r="L75" s="194"/>
      <c r="M75" s="194"/>
      <c r="O75" s="94"/>
      <c r="P75" s="94"/>
      <c r="Q75" s="94"/>
      <c r="R75" s="94"/>
      <c r="S75" s="94"/>
      <c r="T75" s="94"/>
      <c r="U75" s="94"/>
      <c r="V75" s="61"/>
    </row>
    <row r="76" spans="2:22" x14ac:dyDescent="0.5">
      <c r="B76" s="104"/>
      <c r="C76" s="101"/>
      <c r="D76" s="63"/>
      <c r="E76" s="194"/>
      <c r="F76" s="194"/>
      <c r="I76" s="194"/>
      <c r="J76" s="194"/>
      <c r="K76" s="194"/>
      <c r="L76" s="194"/>
      <c r="M76" s="194"/>
      <c r="O76" s="94"/>
      <c r="P76" s="94"/>
      <c r="Q76" s="94"/>
      <c r="R76" s="94"/>
      <c r="S76" s="94"/>
      <c r="T76" s="94"/>
      <c r="U76" s="94"/>
      <c r="V76" s="61"/>
    </row>
    <row r="77" spans="2:22" x14ac:dyDescent="0.5">
      <c r="B77" s="104"/>
      <c r="C77" s="101"/>
      <c r="D77" s="63"/>
      <c r="E77" s="194"/>
      <c r="F77" s="194"/>
      <c r="I77" s="194"/>
      <c r="J77" s="194"/>
      <c r="K77" s="194"/>
      <c r="L77" s="194"/>
      <c r="M77" s="194"/>
      <c r="O77" s="94"/>
      <c r="P77" s="94"/>
      <c r="Q77" s="94"/>
      <c r="R77" s="94"/>
      <c r="S77" s="94"/>
      <c r="T77" s="94"/>
      <c r="U77" s="94"/>
      <c r="V77" s="61"/>
    </row>
    <row r="78" spans="2:22" x14ac:dyDescent="0.5">
      <c r="C78" s="199"/>
      <c r="E78" s="194"/>
      <c r="F78" s="194"/>
      <c r="I78" s="194"/>
      <c r="J78" s="194"/>
      <c r="K78" s="194"/>
      <c r="L78" s="194"/>
      <c r="M78" s="194"/>
      <c r="O78" s="94"/>
      <c r="P78" s="94"/>
      <c r="Q78" s="94"/>
      <c r="R78" s="94"/>
      <c r="S78" s="94"/>
      <c r="T78" s="94"/>
      <c r="U78" s="94"/>
    </row>
    <row r="79" spans="2:22" x14ac:dyDescent="0.5">
      <c r="E79" s="194"/>
      <c r="F79" s="194"/>
      <c r="I79" s="194"/>
      <c r="J79" s="194"/>
      <c r="K79" s="194"/>
      <c r="L79" s="194"/>
      <c r="M79" s="194"/>
      <c r="O79" s="94"/>
      <c r="P79" s="94"/>
      <c r="Q79" s="94"/>
      <c r="R79" s="94"/>
      <c r="S79" s="94"/>
      <c r="T79" s="94"/>
      <c r="U79" s="94"/>
    </row>
    <row r="80" spans="2:22" ht="59.25" customHeight="1" x14ac:dyDescent="0.5">
      <c r="B80" s="194"/>
      <c r="D80" s="194"/>
      <c r="E80" s="194"/>
      <c r="F80" s="194"/>
      <c r="I80" s="194"/>
      <c r="J80" s="194"/>
      <c r="K80" s="194"/>
      <c r="L80" s="194"/>
      <c r="M80" s="194"/>
      <c r="O80" s="94"/>
      <c r="P80" s="94"/>
      <c r="Q80" s="94"/>
      <c r="R80" s="94"/>
      <c r="S80" s="94"/>
      <c r="T80" s="94"/>
      <c r="U80" s="94"/>
    </row>
    <row r="81" spans="2:21" x14ac:dyDescent="0.5">
      <c r="B81" s="194"/>
      <c r="C81" s="194"/>
      <c r="D81" s="194"/>
      <c r="E81" s="194"/>
      <c r="F81" s="194"/>
      <c r="I81" s="194"/>
      <c r="J81" s="194"/>
      <c r="K81" s="194"/>
      <c r="L81" s="194"/>
      <c r="M81" s="194"/>
      <c r="O81" s="94"/>
      <c r="P81" s="94"/>
      <c r="Q81" s="94"/>
      <c r="R81" s="94"/>
      <c r="S81" s="94"/>
      <c r="T81" s="94"/>
      <c r="U81" s="94"/>
    </row>
    <row r="82" spans="2:21" x14ac:dyDescent="0.5">
      <c r="B82" s="194"/>
      <c r="C82" s="194"/>
      <c r="D82" s="194"/>
      <c r="E82" s="194"/>
      <c r="F82" s="194"/>
      <c r="I82" s="194"/>
      <c r="J82" s="194"/>
      <c r="K82" s="194"/>
      <c r="L82" s="194"/>
      <c r="M82" s="194"/>
      <c r="O82" s="94"/>
      <c r="P82" s="94"/>
      <c r="Q82" s="94"/>
      <c r="R82" s="94"/>
      <c r="S82" s="94"/>
      <c r="T82" s="94"/>
      <c r="U82" s="94"/>
    </row>
    <row r="83" spans="2:21" x14ac:dyDescent="0.5">
      <c r="B83" s="194"/>
      <c r="C83" s="194"/>
      <c r="D83" s="194"/>
      <c r="E83" s="194"/>
      <c r="F83" s="194"/>
      <c r="I83" s="194"/>
      <c r="J83" s="194"/>
      <c r="K83" s="194"/>
      <c r="L83" s="194"/>
      <c r="M83" s="194"/>
      <c r="O83" s="94"/>
      <c r="P83" s="94"/>
      <c r="Q83" s="94"/>
      <c r="R83" s="94"/>
      <c r="S83" s="94"/>
      <c r="T83" s="94"/>
      <c r="U83" s="94"/>
    </row>
    <row r="84" spans="2:21" x14ac:dyDescent="0.5">
      <c r="B84" s="194"/>
      <c r="C84" s="194"/>
      <c r="D84" s="194"/>
      <c r="E84" s="194"/>
      <c r="F84" s="194"/>
      <c r="I84" s="194"/>
      <c r="J84" s="194"/>
      <c r="K84" s="194"/>
      <c r="L84" s="194"/>
      <c r="M84" s="194"/>
      <c r="O84" s="94"/>
      <c r="P84" s="94"/>
      <c r="Q84" s="94"/>
      <c r="R84" s="94"/>
      <c r="S84" s="94"/>
      <c r="T84" s="94"/>
      <c r="U84" s="94"/>
    </row>
    <row r="85" spans="2:21" x14ac:dyDescent="0.5">
      <c r="B85" s="194"/>
      <c r="C85" s="194"/>
      <c r="D85" s="194"/>
      <c r="E85" s="194"/>
      <c r="F85" s="194"/>
      <c r="I85" s="194"/>
      <c r="J85" s="194"/>
      <c r="K85" s="194"/>
      <c r="L85" s="194"/>
      <c r="M85" s="194"/>
      <c r="O85" s="94"/>
      <c r="P85" s="94"/>
      <c r="Q85" s="94"/>
      <c r="R85" s="94"/>
      <c r="S85" s="94"/>
      <c r="T85" s="94"/>
      <c r="U85" s="94"/>
    </row>
    <row r="86" spans="2:21" x14ac:dyDescent="0.5">
      <c r="B86" s="194"/>
      <c r="C86" s="194"/>
      <c r="D86" s="194"/>
      <c r="E86" s="194"/>
      <c r="F86" s="194"/>
      <c r="I86" s="194"/>
      <c r="J86" s="194"/>
      <c r="K86" s="194"/>
      <c r="L86" s="194"/>
      <c r="M86" s="194"/>
      <c r="O86" s="94"/>
      <c r="P86" s="94"/>
      <c r="Q86" s="94"/>
      <c r="R86" s="94"/>
      <c r="S86" s="94"/>
      <c r="T86" s="94"/>
      <c r="U86" s="94"/>
    </row>
    <row r="87" spans="2:21" x14ac:dyDescent="0.5">
      <c r="B87" s="194"/>
      <c r="C87" s="194"/>
      <c r="D87" s="194"/>
      <c r="E87" s="194"/>
      <c r="F87" s="194"/>
      <c r="I87" s="194"/>
      <c r="J87" s="194"/>
      <c r="K87" s="194"/>
      <c r="L87" s="194"/>
      <c r="M87" s="194"/>
      <c r="O87" s="94"/>
      <c r="P87" s="94"/>
      <c r="Q87" s="94"/>
      <c r="R87" s="94"/>
      <c r="S87" s="94"/>
      <c r="T87" s="94"/>
      <c r="U87" s="94"/>
    </row>
    <row r="88" spans="2:21" x14ac:dyDescent="0.5">
      <c r="B88" s="200"/>
      <c r="C88" s="194"/>
      <c r="D88" s="194"/>
      <c r="E88" s="194"/>
      <c r="F88" s="194"/>
      <c r="I88" s="194"/>
      <c r="J88" s="194"/>
      <c r="K88" s="194"/>
      <c r="L88" s="194"/>
      <c r="M88" s="194"/>
      <c r="O88" s="94"/>
      <c r="P88" s="94"/>
      <c r="Q88" s="94"/>
      <c r="R88" s="94"/>
      <c r="S88" s="94"/>
      <c r="T88" s="94"/>
      <c r="U88" s="94"/>
    </row>
    <row r="89" spans="2:21" x14ac:dyDescent="0.5">
      <c r="B89" s="200"/>
      <c r="C89" s="194"/>
      <c r="D89" s="194"/>
      <c r="E89" s="194"/>
      <c r="F89" s="194"/>
      <c r="I89" s="194"/>
      <c r="J89" s="194"/>
      <c r="K89" s="194"/>
      <c r="L89" s="194"/>
      <c r="M89" s="194"/>
      <c r="O89" s="94"/>
      <c r="P89" s="94"/>
      <c r="Q89" s="94"/>
      <c r="R89" s="94"/>
      <c r="S89" s="94"/>
      <c r="T89" s="94"/>
      <c r="U89" s="94"/>
    </row>
    <row r="90" spans="2:21" x14ac:dyDescent="0.5">
      <c r="B90" s="194"/>
      <c r="C90" s="194"/>
      <c r="D90" s="194"/>
      <c r="E90" s="194"/>
      <c r="F90" s="194"/>
      <c r="I90" s="194"/>
      <c r="J90" s="194"/>
      <c r="K90" s="194"/>
      <c r="L90" s="194"/>
      <c r="M90" s="194"/>
      <c r="O90" s="94"/>
      <c r="P90" s="94"/>
      <c r="Q90" s="94"/>
      <c r="R90" s="94"/>
      <c r="S90" s="94"/>
      <c r="T90" s="94"/>
      <c r="U90" s="94"/>
    </row>
    <row r="91" spans="2:21" x14ac:dyDescent="0.5">
      <c r="B91" s="194"/>
      <c r="C91" s="194"/>
      <c r="D91" s="194"/>
      <c r="E91" s="194"/>
      <c r="F91" s="194"/>
      <c r="I91" s="194"/>
      <c r="J91" s="194"/>
      <c r="K91" s="194"/>
      <c r="L91" s="194"/>
      <c r="M91" s="194"/>
      <c r="O91" s="94"/>
      <c r="P91" s="94"/>
      <c r="Q91" s="94"/>
      <c r="R91" s="94"/>
      <c r="S91" s="94"/>
      <c r="T91" s="94"/>
      <c r="U91" s="94"/>
    </row>
    <row r="92" spans="2:21" x14ac:dyDescent="0.5">
      <c r="B92" s="194"/>
      <c r="C92" s="194"/>
      <c r="D92" s="194"/>
      <c r="E92" s="194"/>
      <c r="F92" s="194"/>
      <c r="I92" s="194"/>
      <c r="J92" s="194"/>
      <c r="K92" s="194"/>
      <c r="L92" s="194"/>
      <c r="M92" s="194"/>
      <c r="O92" s="94"/>
      <c r="P92" s="94"/>
      <c r="Q92" s="94"/>
      <c r="R92" s="94"/>
      <c r="S92" s="94"/>
      <c r="T92" s="94"/>
      <c r="U92" s="94"/>
    </row>
    <row r="93" spans="2:21" x14ac:dyDescent="0.5">
      <c r="B93" s="194"/>
      <c r="C93" s="194"/>
      <c r="D93" s="194"/>
      <c r="E93" s="194"/>
      <c r="F93" s="194"/>
      <c r="I93" s="194"/>
      <c r="J93" s="194"/>
      <c r="K93" s="194"/>
      <c r="L93" s="194"/>
      <c r="M93" s="194"/>
      <c r="O93" s="94"/>
      <c r="P93" s="94"/>
      <c r="Q93" s="94"/>
      <c r="R93" s="94"/>
      <c r="S93" s="94"/>
      <c r="T93" s="94"/>
      <c r="U93" s="94"/>
    </row>
    <row r="94" spans="2:21" x14ac:dyDescent="0.5">
      <c r="B94" s="194"/>
      <c r="C94" s="194"/>
      <c r="D94" s="194"/>
      <c r="E94" s="194"/>
      <c r="F94" s="194"/>
      <c r="I94" s="194"/>
      <c r="J94" s="194"/>
      <c r="K94" s="194"/>
      <c r="L94" s="194"/>
      <c r="M94" s="194"/>
      <c r="O94" s="94"/>
      <c r="P94" s="94"/>
      <c r="Q94" s="94"/>
      <c r="R94" s="94"/>
      <c r="S94" s="94"/>
      <c r="T94" s="94"/>
      <c r="U94" s="94"/>
    </row>
    <row r="95" spans="2:21" x14ac:dyDescent="0.5">
      <c r="B95" s="194"/>
      <c r="C95" s="194"/>
      <c r="D95" s="194"/>
      <c r="E95" s="194"/>
      <c r="F95" s="194"/>
      <c r="I95" s="194"/>
      <c r="J95" s="194"/>
      <c r="K95" s="194"/>
      <c r="L95" s="194"/>
      <c r="M95" s="194"/>
      <c r="O95" s="94"/>
      <c r="P95" s="94"/>
      <c r="Q95" s="94"/>
      <c r="R95" s="94"/>
      <c r="S95" s="94"/>
      <c r="T95" s="94"/>
      <c r="U95" s="94"/>
    </row>
    <row r="96" spans="2:21" x14ac:dyDescent="0.5">
      <c r="B96" s="194"/>
      <c r="C96" s="194"/>
      <c r="D96" s="194"/>
      <c r="E96" s="194"/>
      <c r="F96" s="194"/>
      <c r="I96" s="194"/>
      <c r="J96" s="194"/>
      <c r="K96" s="194"/>
      <c r="L96" s="194"/>
      <c r="M96" s="194"/>
      <c r="O96" s="94"/>
      <c r="P96" s="94"/>
      <c r="Q96" s="94"/>
      <c r="R96" s="94"/>
      <c r="S96" s="94"/>
      <c r="T96" s="94"/>
      <c r="U96" s="94"/>
    </row>
    <row r="97" spans="2:21" x14ac:dyDescent="0.5">
      <c r="B97" s="194"/>
      <c r="C97" s="194"/>
      <c r="D97" s="194"/>
      <c r="E97" s="194"/>
      <c r="F97" s="194"/>
      <c r="I97" s="194"/>
      <c r="J97" s="194"/>
      <c r="K97" s="194"/>
      <c r="L97" s="194"/>
      <c r="M97" s="194"/>
      <c r="O97" s="94"/>
      <c r="P97" s="94"/>
      <c r="Q97" s="94"/>
      <c r="R97" s="94"/>
      <c r="S97" s="94"/>
      <c r="T97" s="94"/>
      <c r="U97" s="94"/>
    </row>
    <row r="98" spans="2:21" x14ac:dyDescent="0.5">
      <c r="B98" s="194"/>
      <c r="C98" s="194"/>
      <c r="D98" s="194"/>
      <c r="E98" s="194"/>
      <c r="F98" s="194"/>
      <c r="I98" s="194"/>
      <c r="J98" s="194"/>
      <c r="K98" s="194"/>
      <c r="L98" s="194"/>
      <c r="M98" s="194"/>
      <c r="O98" s="94"/>
      <c r="P98" s="94"/>
      <c r="Q98" s="94"/>
      <c r="R98" s="94"/>
      <c r="S98" s="94"/>
      <c r="T98" s="94"/>
      <c r="U98" s="94"/>
    </row>
    <row r="99" spans="2:21" x14ac:dyDescent="0.5">
      <c r="B99" s="194"/>
      <c r="C99" s="194"/>
      <c r="D99" s="194"/>
      <c r="E99" s="194"/>
      <c r="F99" s="194"/>
      <c r="I99" s="194"/>
      <c r="J99" s="194"/>
      <c r="K99" s="194"/>
      <c r="L99" s="194"/>
      <c r="M99" s="194"/>
      <c r="O99" s="94"/>
      <c r="P99" s="94"/>
      <c r="Q99" s="94"/>
      <c r="R99" s="94"/>
      <c r="S99" s="94"/>
      <c r="T99" s="94"/>
      <c r="U99" s="94"/>
    </row>
    <row r="100" spans="2:21" x14ac:dyDescent="0.5">
      <c r="B100" s="194"/>
      <c r="C100" s="194"/>
      <c r="D100" s="194"/>
      <c r="E100" s="194"/>
      <c r="F100" s="194"/>
      <c r="I100" s="194"/>
      <c r="J100" s="194"/>
      <c r="K100" s="194"/>
      <c r="L100" s="194"/>
      <c r="M100" s="194"/>
      <c r="O100" s="94"/>
      <c r="P100" s="94"/>
      <c r="Q100" s="94"/>
      <c r="R100" s="94"/>
      <c r="S100" s="94"/>
      <c r="T100" s="94"/>
      <c r="U100" s="94"/>
    </row>
    <row r="101" spans="2:21" x14ac:dyDescent="0.5">
      <c r="B101" s="194"/>
      <c r="C101" s="194"/>
      <c r="D101" s="194"/>
      <c r="E101" s="194"/>
      <c r="F101" s="194"/>
      <c r="I101" s="194"/>
      <c r="J101" s="194"/>
      <c r="K101" s="194"/>
      <c r="L101" s="194"/>
      <c r="M101" s="194"/>
      <c r="O101" s="94"/>
      <c r="P101" s="94"/>
      <c r="Q101" s="94"/>
      <c r="R101" s="94"/>
      <c r="S101" s="94"/>
      <c r="T101" s="94"/>
      <c r="U101" s="94"/>
    </row>
    <row r="102" spans="2:21" x14ac:dyDescent="0.5">
      <c r="B102" s="194"/>
      <c r="C102" s="194"/>
      <c r="D102" s="194"/>
      <c r="E102" s="194"/>
      <c r="F102" s="194"/>
      <c r="I102" s="194"/>
      <c r="J102" s="194"/>
      <c r="K102" s="194"/>
      <c r="L102" s="194"/>
      <c r="M102" s="194"/>
      <c r="O102" s="94"/>
      <c r="P102" s="94"/>
      <c r="Q102" s="94"/>
      <c r="R102" s="94"/>
      <c r="S102" s="94"/>
      <c r="T102" s="94"/>
      <c r="U102" s="94"/>
    </row>
    <row r="103" spans="2:21" x14ac:dyDescent="0.5">
      <c r="B103" s="194"/>
      <c r="C103" s="194"/>
      <c r="D103" s="194"/>
      <c r="E103" s="194"/>
      <c r="F103" s="194"/>
      <c r="I103" s="194"/>
      <c r="J103" s="194"/>
      <c r="K103" s="194"/>
      <c r="L103" s="194"/>
      <c r="M103" s="194"/>
      <c r="O103" s="94"/>
      <c r="P103" s="94"/>
      <c r="Q103" s="94"/>
      <c r="R103" s="94"/>
      <c r="S103" s="94"/>
      <c r="T103" s="94"/>
      <c r="U103" s="94"/>
    </row>
    <row r="104" spans="2:21" x14ac:dyDescent="0.5">
      <c r="B104" s="194"/>
      <c r="C104" s="194"/>
      <c r="D104" s="194"/>
      <c r="E104" s="194"/>
      <c r="F104" s="194"/>
      <c r="I104" s="194"/>
      <c r="J104" s="194"/>
      <c r="K104" s="194"/>
      <c r="L104" s="194"/>
      <c r="M104" s="194"/>
      <c r="O104" s="94"/>
      <c r="P104" s="94"/>
      <c r="Q104" s="94"/>
      <c r="R104" s="94"/>
      <c r="S104" s="94"/>
      <c r="T104" s="94"/>
      <c r="U104" s="94"/>
    </row>
    <row r="105" spans="2:21" x14ac:dyDescent="0.5">
      <c r="B105" s="194"/>
      <c r="C105" s="194"/>
      <c r="D105" s="194"/>
      <c r="E105" s="194"/>
      <c r="F105" s="194"/>
      <c r="I105" s="194"/>
      <c r="J105" s="194"/>
      <c r="K105" s="194"/>
      <c r="L105" s="194"/>
      <c r="M105" s="194"/>
      <c r="O105" s="94"/>
      <c r="P105" s="94"/>
      <c r="Q105" s="94"/>
      <c r="R105" s="94"/>
      <c r="S105" s="94"/>
      <c r="T105" s="94"/>
      <c r="U105" s="94"/>
    </row>
    <row r="106" spans="2:21" x14ac:dyDescent="0.5">
      <c r="B106" s="194"/>
      <c r="C106" s="194"/>
      <c r="D106" s="194"/>
      <c r="E106" s="194"/>
      <c r="F106" s="194"/>
      <c r="I106" s="194"/>
      <c r="J106" s="194"/>
      <c r="K106" s="194"/>
      <c r="L106" s="194"/>
      <c r="M106" s="194"/>
      <c r="O106" s="94"/>
      <c r="P106" s="94"/>
      <c r="Q106" s="94"/>
      <c r="R106" s="94"/>
      <c r="S106" s="94"/>
      <c r="T106" s="94"/>
      <c r="U106" s="94"/>
    </row>
    <row r="107" spans="2:21" x14ac:dyDescent="0.5">
      <c r="B107" s="194"/>
      <c r="C107" s="194"/>
      <c r="D107" s="194"/>
      <c r="E107" s="194"/>
      <c r="F107" s="194"/>
      <c r="I107" s="194"/>
      <c r="J107" s="194"/>
      <c r="K107" s="194"/>
      <c r="L107" s="194"/>
      <c r="M107" s="194"/>
      <c r="O107" s="94"/>
      <c r="P107" s="94"/>
      <c r="Q107" s="94"/>
      <c r="R107" s="94"/>
      <c r="S107" s="94"/>
      <c r="T107" s="94"/>
      <c r="U107" s="94"/>
    </row>
    <row r="108" spans="2:21" x14ac:dyDescent="0.5">
      <c r="B108" s="194"/>
      <c r="C108" s="194"/>
      <c r="D108" s="194"/>
      <c r="E108" s="194"/>
      <c r="F108" s="194"/>
      <c r="I108" s="194"/>
      <c r="J108" s="194"/>
      <c r="K108" s="194"/>
      <c r="L108" s="194"/>
      <c r="M108" s="194"/>
      <c r="O108" s="94"/>
      <c r="P108" s="94"/>
      <c r="Q108" s="94"/>
      <c r="R108" s="94"/>
      <c r="S108" s="94"/>
      <c r="T108" s="94"/>
      <c r="U108" s="94"/>
    </row>
    <row r="109" spans="2:21" x14ac:dyDescent="0.5">
      <c r="B109" s="194"/>
      <c r="C109" s="194"/>
      <c r="D109" s="194"/>
      <c r="E109" s="194"/>
      <c r="F109" s="194"/>
      <c r="I109" s="194"/>
      <c r="J109" s="194"/>
      <c r="K109" s="194"/>
      <c r="L109" s="194"/>
      <c r="M109" s="194"/>
      <c r="O109" s="94"/>
      <c r="P109" s="94"/>
      <c r="Q109" s="94"/>
      <c r="R109" s="94"/>
      <c r="S109" s="94"/>
      <c r="T109" s="94"/>
      <c r="U109" s="94"/>
    </row>
    <row r="110" spans="2:21" x14ac:dyDescent="0.5">
      <c r="B110" s="194"/>
      <c r="C110" s="194"/>
      <c r="D110" s="194"/>
      <c r="E110" s="194"/>
      <c r="F110" s="194"/>
      <c r="I110" s="194"/>
      <c r="J110" s="194"/>
      <c r="K110" s="194"/>
      <c r="L110" s="194"/>
      <c r="M110" s="194"/>
      <c r="O110" s="94"/>
      <c r="P110" s="94"/>
      <c r="Q110" s="94"/>
      <c r="R110" s="94"/>
      <c r="S110" s="94"/>
      <c r="T110" s="94"/>
      <c r="U110" s="94"/>
    </row>
    <row r="111" spans="2:21" x14ac:dyDescent="0.5">
      <c r="B111" s="194"/>
      <c r="C111" s="194"/>
      <c r="D111" s="194"/>
      <c r="E111" s="194"/>
      <c r="F111" s="194"/>
      <c r="I111" s="194"/>
      <c r="J111" s="194"/>
      <c r="K111" s="194"/>
      <c r="L111" s="194"/>
      <c r="M111" s="194"/>
      <c r="O111" s="94"/>
      <c r="P111" s="94"/>
      <c r="Q111" s="94"/>
      <c r="R111" s="94"/>
      <c r="S111" s="94"/>
      <c r="T111" s="94"/>
      <c r="U111" s="94"/>
    </row>
    <row r="112" spans="2:21" x14ac:dyDescent="0.5">
      <c r="B112" s="194"/>
      <c r="C112" s="194"/>
      <c r="D112" s="194"/>
      <c r="E112" s="194"/>
      <c r="F112" s="194"/>
      <c r="I112" s="194"/>
      <c r="J112" s="194"/>
      <c r="K112" s="194"/>
      <c r="L112" s="194"/>
      <c r="M112" s="194"/>
      <c r="O112" s="94"/>
      <c r="P112" s="94"/>
      <c r="Q112" s="94"/>
      <c r="R112" s="94"/>
      <c r="S112" s="94"/>
      <c r="T112" s="94"/>
      <c r="U112" s="94"/>
    </row>
    <row r="113" spans="2:21" x14ac:dyDescent="0.5">
      <c r="B113" s="194"/>
      <c r="C113" s="194"/>
      <c r="D113" s="194"/>
      <c r="E113" s="194"/>
      <c r="F113" s="194"/>
      <c r="I113" s="194"/>
      <c r="J113" s="194"/>
      <c r="K113" s="194"/>
      <c r="L113" s="194"/>
      <c r="M113" s="194"/>
      <c r="O113" s="94"/>
      <c r="P113" s="94"/>
      <c r="Q113" s="94"/>
      <c r="R113" s="94"/>
      <c r="S113" s="94"/>
      <c r="T113" s="94"/>
      <c r="U113" s="94"/>
    </row>
    <row r="114" spans="2:21" x14ac:dyDescent="0.5">
      <c r="B114" s="194"/>
      <c r="C114" s="194"/>
      <c r="D114" s="194"/>
      <c r="E114" s="194"/>
      <c r="F114" s="194"/>
      <c r="I114" s="194"/>
      <c r="J114" s="194"/>
      <c r="K114" s="194"/>
      <c r="L114" s="194"/>
      <c r="M114" s="194"/>
      <c r="O114" s="94"/>
      <c r="P114" s="94"/>
      <c r="Q114" s="94"/>
      <c r="R114" s="94"/>
      <c r="S114" s="94"/>
      <c r="T114" s="94"/>
      <c r="U114" s="94"/>
    </row>
    <row r="115" spans="2:21" x14ac:dyDescent="0.5">
      <c r="B115" s="194"/>
      <c r="C115" s="194"/>
      <c r="D115" s="194"/>
      <c r="E115" s="194"/>
      <c r="F115" s="194"/>
      <c r="I115" s="194"/>
      <c r="J115" s="194"/>
      <c r="K115" s="194"/>
      <c r="L115" s="194"/>
      <c r="M115" s="194"/>
      <c r="O115" s="94"/>
      <c r="P115" s="94"/>
      <c r="Q115" s="94"/>
      <c r="R115" s="94"/>
      <c r="S115" s="94"/>
      <c r="T115" s="94"/>
      <c r="U115" s="94"/>
    </row>
    <row r="116" spans="2:21" x14ac:dyDescent="0.5">
      <c r="B116" s="194"/>
      <c r="C116" s="194"/>
      <c r="D116" s="194"/>
      <c r="E116" s="194"/>
      <c r="F116" s="194"/>
      <c r="I116" s="194"/>
      <c r="J116" s="194"/>
      <c r="K116" s="194"/>
      <c r="L116" s="194"/>
      <c r="M116" s="194"/>
      <c r="O116" s="94"/>
      <c r="P116" s="94"/>
      <c r="Q116" s="94"/>
      <c r="R116" s="94"/>
      <c r="S116" s="94"/>
      <c r="T116" s="94"/>
      <c r="U116" s="94"/>
    </row>
    <row r="117" spans="2:21" x14ac:dyDescent="0.5">
      <c r="B117" s="194"/>
      <c r="C117" s="194"/>
      <c r="D117" s="194"/>
      <c r="E117" s="194"/>
      <c r="F117" s="194"/>
      <c r="I117" s="194"/>
      <c r="J117" s="194"/>
      <c r="K117" s="194"/>
      <c r="L117" s="194"/>
      <c r="M117" s="194"/>
      <c r="O117" s="94"/>
      <c r="P117" s="94"/>
      <c r="Q117" s="94"/>
      <c r="R117" s="94"/>
      <c r="S117" s="94"/>
      <c r="T117" s="94"/>
      <c r="U117" s="94"/>
    </row>
    <row r="118" spans="2:21" x14ac:dyDescent="0.5">
      <c r="B118" s="194"/>
      <c r="C118" s="194"/>
      <c r="D118" s="194"/>
      <c r="E118" s="194"/>
      <c r="F118" s="194"/>
      <c r="I118" s="194"/>
      <c r="J118" s="194"/>
      <c r="K118" s="194"/>
      <c r="L118" s="194"/>
      <c r="M118" s="194"/>
      <c r="O118" s="94"/>
      <c r="P118" s="94"/>
      <c r="Q118" s="94"/>
      <c r="R118" s="94"/>
      <c r="S118" s="94"/>
      <c r="T118" s="94"/>
      <c r="U118" s="94"/>
    </row>
    <row r="119" spans="2:21" x14ac:dyDescent="0.5">
      <c r="B119" s="194"/>
      <c r="C119" s="194"/>
      <c r="D119" s="194"/>
      <c r="E119" s="194"/>
      <c r="F119" s="194"/>
      <c r="I119" s="194"/>
      <c r="J119" s="194"/>
      <c r="K119" s="194"/>
      <c r="L119" s="194"/>
      <c r="M119" s="194"/>
      <c r="O119" s="94"/>
      <c r="P119" s="94"/>
      <c r="Q119" s="94"/>
      <c r="R119" s="94"/>
      <c r="S119" s="94"/>
      <c r="T119" s="94"/>
      <c r="U119" s="94"/>
    </row>
    <row r="120" spans="2:21" x14ac:dyDescent="0.5">
      <c r="B120" s="194"/>
      <c r="C120" s="194"/>
      <c r="D120" s="194"/>
      <c r="E120" s="194"/>
      <c r="F120" s="194"/>
      <c r="I120" s="194"/>
      <c r="J120" s="194"/>
      <c r="K120" s="194"/>
      <c r="L120" s="194"/>
      <c r="M120" s="194"/>
      <c r="O120" s="94"/>
      <c r="P120" s="94"/>
      <c r="Q120" s="94"/>
      <c r="R120" s="94"/>
      <c r="S120" s="94"/>
      <c r="T120" s="94"/>
      <c r="U120" s="94"/>
    </row>
    <row r="121" spans="2:21" x14ac:dyDescent="0.5">
      <c r="B121" s="194"/>
      <c r="C121" s="194"/>
      <c r="D121" s="194"/>
      <c r="E121" s="194"/>
      <c r="F121" s="194"/>
      <c r="I121" s="194"/>
      <c r="J121" s="194"/>
      <c r="K121" s="194"/>
      <c r="L121" s="194"/>
      <c r="M121" s="194"/>
      <c r="O121" s="94"/>
      <c r="P121" s="94"/>
      <c r="Q121" s="94"/>
      <c r="R121" s="94"/>
      <c r="S121" s="94"/>
      <c r="T121" s="94"/>
      <c r="U121" s="94"/>
    </row>
    <row r="122" spans="2:21" x14ac:dyDescent="0.5">
      <c r="B122" s="194"/>
      <c r="C122" s="194"/>
      <c r="D122" s="194"/>
      <c r="E122" s="194"/>
      <c r="F122" s="194"/>
      <c r="I122" s="194"/>
      <c r="J122" s="194"/>
      <c r="K122" s="194"/>
      <c r="L122" s="194"/>
      <c r="M122" s="194"/>
      <c r="O122" s="94"/>
      <c r="P122" s="94"/>
      <c r="Q122" s="94"/>
      <c r="R122" s="94"/>
      <c r="S122" s="94"/>
      <c r="T122" s="94"/>
      <c r="U122" s="94"/>
    </row>
    <row r="123" spans="2:21" x14ac:dyDescent="0.5">
      <c r="B123" s="194"/>
      <c r="C123" s="194"/>
      <c r="D123" s="194"/>
      <c r="E123" s="194"/>
      <c r="F123" s="194"/>
      <c r="I123" s="194"/>
      <c r="J123" s="194"/>
      <c r="K123" s="194"/>
      <c r="L123" s="194"/>
      <c r="M123" s="194"/>
      <c r="O123" s="94"/>
      <c r="P123" s="94"/>
      <c r="Q123" s="94"/>
      <c r="R123" s="94"/>
      <c r="S123" s="94"/>
      <c r="T123" s="94"/>
      <c r="U123" s="94"/>
    </row>
    <row r="124" spans="2:21" x14ac:dyDescent="0.5">
      <c r="B124" s="194"/>
      <c r="C124" s="194"/>
      <c r="D124" s="194"/>
      <c r="E124" s="194"/>
      <c r="F124" s="194"/>
      <c r="I124" s="194"/>
      <c r="J124" s="194"/>
      <c r="K124" s="194"/>
      <c r="L124" s="194"/>
      <c r="M124" s="194"/>
      <c r="O124" s="94"/>
      <c r="P124" s="94"/>
      <c r="Q124" s="94"/>
      <c r="R124" s="94"/>
      <c r="S124" s="94"/>
      <c r="T124" s="94"/>
      <c r="U124" s="94"/>
    </row>
    <row r="125" spans="2:21" x14ac:dyDescent="0.5">
      <c r="B125" s="130"/>
      <c r="C125" s="130"/>
      <c r="D125" s="130"/>
      <c r="E125" s="130"/>
      <c r="F125" s="130"/>
      <c r="I125" s="194"/>
      <c r="J125" s="194"/>
      <c r="K125" s="194"/>
      <c r="L125" s="194"/>
      <c r="M125" s="194"/>
      <c r="O125" s="94"/>
      <c r="P125" s="94"/>
      <c r="Q125" s="94"/>
      <c r="R125" s="94"/>
      <c r="S125" s="94"/>
      <c r="T125" s="94"/>
      <c r="U125" s="94"/>
    </row>
    <row r="126" spans="2:21" x14ac:dyDescent="0.5">
      <c r="B126" s="130"/>
      <c r="C126" s="130"/>
      <c r="D126" s="130"/>
      <c r="E126" s="130"/>
      <c r="F126" s="130"/>
      <c r="I126" s="113"/>
      <c r="J126" s="113"/>
      <c r="K126" s="113"/>
      <c r="L126" s="113"/>
      <c r="M126" s="113"/>
    </row>
    <row r="127" spans="2:21" x14ac:dyDescent="0.5">
      <c r="B127" s="130"/>
      <c r="C127" s="130"/>
      <c r="D127" s="130"/>
      <c r="E127" s="130"/>
      <c r="F127" s="130"/>
    </row>
    <row r="128" spans="2:21" x14ac:dyDescent="0.5">
      <c r="B128" s="130"/>
      <c r="C128" s="130"/>
      <c r="D128" s="130"/>
      <c r="E128" s="130"/>
      <c r="F128" s="130"/>
      <c r="O128" s="104"/>
      <c r="P128" s="104"/>
      <c r="Q128" s="101"/>
      <c r="R128" s="63"/>
    </row>
    <row r="129" spans="2:18" x14ac:dyDescent="0.5">
      <c r="B129" s="130"/>
      <c r="C129" s="130"/>
      <c r="D129" s="130"/>
      <c r="E129" s="130"/>
      <c r="F129" s="130"/>
      <c r="O129" s="104"/>
      <c r="P129" s="104"/>
      <c r="Q129" s="101"/>
      <c r="R129" s="63"/>
    </row>
    <row r="130" spans="2:18" x14ac:dyDescent="0.5">
      <c r="B130" s="130"/>
      <c r="C130" s="130"/>
      <c r="D130" s="130"/>
      <c r="E130" s="130"/>
      <c r="F130" s="130"/>
      <c r="O130" s="104"/>
      <c r="P130" s="104"/>
      <c r="Q130" s="63"/>
      <c r="R130" s="63"/>
    </row>
    <row r="131" spans="2:18" x14ac:dyDescent="0.5">
      <c r="B131" s="130"/>
      <c r="C131" s="130"/>
      <c r="D131" s="130"/>
      <c r="E131" s="130"/>
      <c r="F131" s="130"/>
      <c r="O131" s="63"/>
      <c r="P131" s="63"/>
      <c r="Q131" s="101"/>
      <c r="R131" s="63"/>
    </row>
    <row r="132" spans="2:18" x14ac:dyDescent="0.5">
      <c r="B132" s="130"/>
      <c r="C132" s="130"/>
      <c r="D132" s="130"/>
      <c r="E132" s="130"/>
      <c r="F132" s="130"/>
      <c r="O132" s="63"/>
      <c r="P132" s="63"/>
      <c r="Q132" s="96"/>
      <c r="R132" s="63"/>
    </row>
    <row r="133" spans="2:18" x14ac:dyDescent="0.5">
      <c r="B133" s="130"/>
      <c r="C133" s="130"/>
      <c r="D133" s="130"/>
      <c r="E133" s="130"/>
      <c r="F133" s="130"/>
      <c r="O133" s="63"/>
      <c r="P133" s="63"/>
      <c r="Q133" s="98"/>
      <c r="R133" s="63"/>
    </row>
    <row r="134" spans="2:18" x14ac:dyDescent="0.5">
      <c r="B134" s="130"/>
      <c r="C134" s="130"/>
      <c r="D134" s="130"/>
      <c r="E134" s="130"/>
      <c r="F134" s="130"/>
    </row>
    <row r="135" spans="2:18" x14ac:dyDescent="0.5">
      <c r="B135" s="130"/>
      <c r="C135" s="130"/>
      <c r="D135" s="130"/>
      <c r="E135" s="130"/>
      <c r="F135" s="130"/>
    </row>
    <row r="136" spans="2:18" x14ac:dyDescent="0.5">
      <c r="B136" s="130"/>
      <c r="C136" s="130"/>
      <c r="D136" s="130"/>
      <c r="E136" s="130"/>
      <c r="F136" s="130"/>
      <c r="J136" s="36"/>
    </row>
    <row r="137" spans="2:18" x14ac:dyDescent="0.5">
      <c r="B137" s="130"/>
      <c r="C137" s="130"/>
      <c r="D137" s="130"/>
      <c r="E137" s="130"/>
      <c r="F137" s="130"/>
      <c r="J137" s="36"/>
    </row>
    <row r="138" spans="2:18" x14ac:dyDescent="0.5">
      <c r="B138" s="130"/>
      <c r="C138" s="130"/>
      <c r="D138" s="130"/>
      <c r="E138" s="130"/>
      <c r="F138" s="130"/>
    </row>
    <row r="139" spans="2:18" x14ac:dyDescent="0.5">
      <c r="B139" s="130"/>
      <c r="C139" s="130"/>
      <c r="D139" s="130"/>
      <c r="E139" s="130"/>
      <c r="F139" s="130"/>
    </row>
    <row r="140" spans="2:18" x14ac:dyDescent="0.5">
      <c r="B140" s="130"/>
      <c r="C140" s="130"/>
      <c r="D140" s="130"/>
      <c r="E140" s="130"/>
      <c r="F140" s="130"/>
      <c r="J140" s="36"/>
    </row>
    <row r="141" spans="2:18" x14ac:dyDescent="0.5">
      <c r="B141" s="130"/>
      <c r="C141" s="130"/>
      <c r="D141" s="130"/>
      <c r="E141" s="130"/>
      <c r="F141" s="130"/>
      <c r="J141" s="36"/>
    </row>
    <row r="142" spans="2:18" x14ac:dyDescent="0.5">
      <c r="B142" s="130"/>
      <c r="C142" s="130"/>
      <c r="D142" s="130"/>
      <c r="E142" s="130"/>
      <c r="F142" s="130"/>
    </row>
    <row r="143" spans="2:18" x14ac:dyDescent="0.5">
      <c r="B143" s="130"/>
      <c r="C143" s="130"/>
      <c r="D143" s="130"/>
      <c r="E143" s="130"/>
      <c r="F143" s="130"/>
      <c r="J143" s="36"/>
    </row>
    <row r="144" spans="2:18" x14ac:dyDescent="0.5">
      <c r="B144" s="130"/>
      <c r="C144" s="130"/>
      <c r="D144" s="130"/>
      <c r="E144" s="130"/>
      <c r="F144" s="130"/>
      <c r="J144" s="36"/>
    </row>
    <row r="145" spans="2:18" x14ac:dyDescent="0.5">
      <c r="B145" s="130"/>
      <c r="C145" s="130"/>
      <c r="D145" s="130"/>
      <c r="E145" s="130"/>
      <c r="F145" s="130"/>
    </row>
    <row r="146" spans="2:18" x14ac:dyDescent="0.5">
      <c r="B146" s="130"/>
      <c r="C146" s="130"/>
      <c r="D146" s="130"/>
      <c r="E146" s="130"/>
      <c r="F146" s="130"/>
      <c r="J146" s="36"/>
    </row>
    <row r="147" spans="2:18" x14ac:dyDescent="0.5">
      <c r="B147" s="130"/>
      <c r="C147" s="130"/>
      <c r="D147" s="130"/>
      <c r="E147" s="130"/>
      <c r="F147" s="130"/>
      <c r="J147" s="37"/>
    </row>
    <row r="148" spans="2:18" x14ac:dyDescent="0.5">
      <c r="B148" s="130"/>
      <c r="C148" s="130"/>
      <c r="D148" s="130"/>
      <c r="E148" s="130"/>
      <c r="F148" s="130"/>
      <c r="J148" s="38"/>
    </row>
    <row r="149" spans="2:18" x14ac:dyDescent="0.5">
      <c r="B149" s="130"/>
      <c r="C149" s="130"/>
      <c r="D149" s="130"/>
      <c r="E149" s="130"/>
      <c r="F149" s="130"/>
    </row>
    <row r="150" spans="2:18" x14ac:dyDescent="0.5">
      <c r="B150" s="130"/>
      <c r="C150" s="130"/>
      <c r="D150" s="130"/>
      <c r="E150" s="130"/>
      <c r="F150" s="130"/>
    </row>
    <row r="151" spans="2:18" x14ac:dyDescent="0.5">
      <c r="Q151" s="107"/>
    </row>
    <row r="152" spans="2:18" x14ac:dyDescent="0.5">
      <c r="O152" s="107"/>
      <c r="P152" s="107"/>
      <c r="Q152" s="107"/>
      <c r="R152" s="107"/>
    </row>
    <row r="153" spans="2:18" x14ac:dyDescent="0.5">
      <c r="O153" s="109"/>
      <c r="P153" s="109"/>
      <c r="Q153" s="108"/>
      <c r="R153" s="107"/>
    </row>
    <row r="154" spans="2:18" x14ac:dyDescent="0.5">
      <c r="O154" s="110"/>
      <c r="P154" s="110"/>
      <c r="Q154" s="110"/>
      <c r="R154" s="107"/>
    </row>
    <row r="156" spans="2:18" x14ac:dyDescent="0.5">
      <c r="B156" s="106"/>
      <c r="C156" s="63"/>
      <c r="D156" s="63"/>
      <c r="I156" s="106"/>
      <c r="J156" s="63"/>
      <c r="K156" s="63"/>
    </row>
    <row r="157" spans="2:18" x14ac:dyDescent="0.5">
      <c r="B157" s="99"/>
      <c r="C157" s="63"/>
      <c r="D157" s="63"/>
      <c r="I157" s="99"/>
      <c r="J157" s="63"/>
      <c r="K157" s="63"/>
    </row>
    <row r="158" spans="2:18" x14ac:dyDescent="0.5">
      <c r="B158" s="63"/>
      <c r="C158" s="102"/>
      <c r="D158" s="63"/>
      <c r="I158" s="63"/>
      <c r="J158" s="102"/>
      <c r="K158" s="63"/>
    </row>
    <row r="159" spans="2:18" x14ac:dyDescent="0.5">
      <c r="B159" s="63"/>
      <c r="D159" s="131"/>
      <c r="I159" s="63"/>
      <c r="K159" s="131"/>
    </row>
    <row r="160" spans="2:18" x14ac:dyDescent="0.5">
      <c r="B160" s="63"/>
      <c r="D160" s="131"/>
      <c r="I160" s="63"/>
      <c r="K160" s="131"/>
    </row>
    <row r="161" spans="2:11" x14ac:dyDescent="0.5">
      <c r="B161" s="63"/>
      <c r="D161" s="131"/>
      <c r="I161" s="63"/>
      <c r="K161" s="131"/>
    </row>
    <row r="162" spans="2:11" x14ac:dyDescent="0.5">
      <c r="B162" s="63"/>
      <c r="D162" s="131"/>
      <c r="I162" s="63"/>
      <c r="K162" s="131"/>
    </row>
    <row r="163" spans="2:11" x14ac:dyDescent="0.5">
      <c r="B163" s="63"/>
      <c r="C163" s="103"/>
      <c r="D163" s="97"/>
      <c r="I163" s="63"/>
      <c r="J163" s="103"/>
      <c r="K163" s="97"/>
    </row>
    <row r="164" spans="2:11" x14ac:dyDescent="0.5">
      <c r="B164" s="63"/>
      <c r="C164" s="101"/>
      <c r="D164" s="97"/>
      <c r="I164" s="63"/>
      <c r="J164" s="101"/>
      <c r="K164" s="97"/>
    </row>
    <row r="165" spans="2:11" x14ac:dyDescent="0.5">
      <c r="B165" s="63"/>
      <c r="C165" s="103"/>
      <c r="D165" s="97"/>
      <c r="I165" s="63"/>
      <c r="J165" s="103"/>
      <c r="K165" s="97"/>
    </row>
    <row r="166" spans="2:11" x14ac:dyDescent="0.5">
      <c r="B166" s="63"/>
      <c r="C166" s="101"/>
      <c r="D166" s="97"/>
      <c r="I166" s="63"/>
      <c r="J166" s="101"/>
      <c r="K166" s="97"/>
    </row>
    <row r="167" spans="2:11" x14ac:dyDescent="0.5">
      <c r="B167" s="104"/>
      <c r="C167" s="63"/>
      <c r="D167" s="63"/>
      <c r="I167" s="104"/>
      <c r="J167" s="63"/>
      <c r="K167" s="63"/>
    </row>
    <row r="168" spans="2:11" x14ac:dyDescent="0.5">
      <c r="B168" s="104"/>
      <c r="C168" s="101"/>
      <c r="D168" s="63"/>
      <c r="I168" s="104"/>
      <c r="J168" s="101"/>
      <c r="K168" s="63"/>
    </row>
    <row r="169" spans="2:11" x14ac:dyDescent="0.5">
      <c r="B169" s="104"/>
      <c r="C169" s="101"/>
      <c r="D169" s="63"/>
      <c r="I169" s="104"/>
      <c r="J169" s="101"/>
      <c r="K169" s="63"/>
    </row>
    <row r="170" spans="2:11" x14ac:dyDescent="0.5">
      <c r="B170" s="104"/>
      <c r="C170" s="63"/>
      <c r="D170" s="63"/>
      <c r="I170" s="104"/>
      <c r="J170" s="63"/>
      <c r="K170" s="63"/>
    </row>
    <row r="171" spans="2:11" x14ac:dyDescent="0.5">
      <c r="B171" s="63"/>
      <c r="C171" s="101"/>
      <c r="D171" s="63"/>
      <c r="I171" s="63"/>
      <c r="J171" s="101"/>
      <c r="K171" s="63"/>
    </row>
    <row r="172" spans="2:11" x14ac:dyDescent="0.5">
      <c r="B172" s="63"/>
      <c r="C172" s="96"/>
      <c r="D172" s="63"/>
      <c r="I172" s="63"/>
      <c r="J172" s="96"/>
      <c r="K172" s="63"/>
    </row>
    <row r="173" spans="2:11" x14ac:dyDescent="0.5">
      <c r="B173" s="63"/>
      <c r="C173" s="98"/>
      <c r="D173" s="63"/>
      <c r="I173" s="63"/>
      <c r="J173" s="98"/>
      <c r="K173" s="63"/>
    </row>
    <row r="180" spans="6:14" x14ac:dyDescent="0.5">
      <c r="G180" s="107"/>
    </row>
    <row r="181" spans="6:14" x14ac:dyDescent="0.5">
      <c r="G181" s="109"/>
      <c r="H181" s="217"/>
      <c r="N181" s="217"/>
    </row>
    <row r="182" spans="6:14" x14ac:dyDescent="0.5">
      <c r="G182" s="110"/>
      <c r="H182" s="218"/>
      <c r="N182" s="218"/>
    </row>
    <row r="185" spans="6:14" x14ac:dyDescent="0.5">
      <c r="F185" s="111"/>
      <c r="G185"/>
      <c r="H185" s="219"/>
      <c r="M185" s="111"/>
      <c r="N185" s="219"/>
    </row>
    <row r="186" spans="6:14" x14ac:dyDescent="0.5">
      <c r="F186"/>
      <c r="G186"/>
      <c r="H186" s="219"/>
      <c r="M186"/>
      <c r="N186" s="219"/>
    </row>
    <row r="187" spans="6:14" x14ac:dyDescent="0.5">
      <c r="F187"/>
      <c r="G187"/>
      <c r="H187" s="219"/>
      <c r="M187"/>
      <c r="N187" s="219"/>
    </row>
    <row r="188" spans="6:14" x14ac:dyDescent="0.5">
      <c r="F188"/>
      <c r="G188"/>
      <c r="H188" s="219"/>
      <c r="M188"/>
      <c r="N188" s="219"/>
    </row>
    <row r="189" spans="6:14" x14ac:dyDescent="0.5">
      <c r="F189"/>
      <c r="G189"/>
      <c r="H189" s="219"/>
      <c r="M189"/>
      <c r="N189" s="219"/>
    </row>
    <row r="190" spans="6:14" x14ac:dyDescent="0.5">
      <c r="F190"/>
      <c r="G190"/>
      <c r="H190" s="219"/>
      <c r="M190"/>
      <c r="N190" s="219"/>
    </row>
    <row r="204" spans="2:13" x14ac:dyDescent="0.5">
      <c r="B204" s="106"/>
      <c r="C204" s="63"/>
      <c r="D204" s="63"/>
      <c r="E204" s="63"/>
      <c r="F204" s="63"/>
      <c r="I204" s="106"/>
      <c r="J204" s="63"/>
      <c r="K204" s="63"/>
      <c r="L204" s="63"/>
      <c r="M204" s="63"/>
    </row>
    <row r="205" spans="2:13" x14ac:dyDescent="0.5">
      <c r="B205" s="99"/>
      <c r="C205" s="63"/>
      <c r="D205" s="63"/>
      <c r="E205" s="63"/>
      <c r="F205" s="63"/>
      <c r="I205" s="99"/>
      <c r="J205" s="63"/>
      <c r="K205" s="63"/>
      <c r="L205" s="63"/>
      <c r="M205" s="63"/>
    </row>
    <row r="206" spans="2:13" x14ac:dyDescent="0.5">
      <c r="B206" s="63"/>
      <c r="C206" s="112"/>
      <c r="D206" s="132"/>
      <c r="I206" s="63"/>
      <c r="J206" s="112"/>
      <c r="K206" s="152"/>
    </row>
    <row r="207" spans="2:13" x14ac:dyDescent="0.5">
      <c r="B207" s="63"/>
      <c r="C207" s="63"/>
      <c r="D207" s="133"/>
      <c r="I207" s="63"/>
      <c r="J207" s="63"/>
      <c r="K207" s="133"/>
    </row>
    <row r="208" spans="2:13" x14ac:dyDescent="0.5">
      <c r="B208" s="63"/>
      <c r="C208" s="63"/>
      <c r="D208" s="133"/>
      <c r="I208" s="63"/>
      <c r="J208" s="63"/>
      <c r="K208" s="133"/>
    </row>
    <row r="209" spans="2:13" x14ac:dyDescent="0.5">
      <c r="B209" s="63"/>
      <c r="C209" s="100"/>
      <c r="D209" s="133"/>
      <c r="I209" s="63"/>
      <c r="J209" s="100"/>
      <c r="K209" s="133"/>
    </row>
    <row r="210" spans="2:13" x14ac:dyDescent="0.5">
      <c r="B210" s="63"/>
      <c r="C210" s="100"/>
      <c r="D210" s="133"/>
      <c r="I210" s="63"/>
      <c r="J210" s="100"/>
      <c r="K210" s="133"/>
    </row>
    <row r="211" spans="2:13" x14ac:dyDescent="0.5">
      <c r="B211" s="63"/>
      <c r="C211" s="103"/>
      <c r="D211" s="133"/>
      <c r="I211" s="63"/>
      <c r="J211" s="103"/>
      <c r="K211" s="133"/>
    </row>
    <row r="212" spans="2:13" x14ac:dyDescent="0.5">
      <c r="B212" s="63"/>
      <c r="C212" s="98"/>
      <c r="D212" s="133"/>
      <c r="I212" s="63"/>
      <c r="J212" s="98"/>
      <c r="K212" s="133"/>
    </row>
    <row r="213" spans="2:13" x14ac:dyDescent="0.5">
      <c r="B213" s="63"/>
      <c r="C213" s="103"/>
      <c r="D213" s="97"/>
      <c r="I213" s="63"/>
      <c r="J213" s="103"/>
      <c r="K213" s="97"/>
    </row>
    <row r="214" spans="2:13" x14ac:dyDescent="0.5">
      <c r="B214" s="63"/>
      <c r="C214" s="101"/>
      <c r="D214" s="97"/>
      <c r="I214" s="63"/>
      <c r="J214" s="101"/>
      <c r="K214" s="97"/>
    </row>
    <row r="215" spans="2:13" x14ac:dyDescent="0.5">
      <c r="B215" s="104"/>
      <c r="C215" s="63"/>
      <c r="D215" s="63"/>
      <c r="I215" s="104"/>
      <c r="J215" s="63"/>
      <c r="K215" s="63"/>
    </row>
    <row r="216" spans="2:13" x14ac:dyDescent="0.5">
      <c r="B216" s="104"/>
      <c r="C216" s="101"/>
      <c r="D216" s="63"/>
      <c r="F216" s="105"/>
      <c r="I216" s="104"/>
      <c r="J216" s="101"/>
      <c r="K216" s="63"/>
      <c r="M216" s="105"/>
    </row>
    <row r="217" spans="2:13" x14ac:dyDescent="0.5">
      <c r="B217" s="104"/>
      <c r="C217" s="101"/>
      <c r="D217" s="63"/>
      <c r="F217" s="105"/>
      <c r="I217" s="104"/>
      <c r="J217" s="101"/>
      <c r="K217" s="63"/>
      <c r="M217" s="105"/>
    </row>
    <row r="218" spans="2:13" x14ac:dyDescent="0.5">
      <c r="B218" s="104"/>
      <c r="C218" s="63"/>
      <c r="D218" s="63"/>
      <c r="F218" s="105"/>
      <c r="I218" s="104"/>
      <c r="J218" s="63"/>
      <c r="K218" s="63"/>
      <c r="M218" s="105"/>
    </row>
    <row r="219" spans="2:13" x14ac:dyDescent="0.5">
      <c r="B219" s="63"/>
      <c r="C219" s="101"/>
      <c r="D219" s="63"/>
      <c r="I219" s="63"/>
      <c r="J219" s="101"/>
      <c r="K219" s="63"/>
    </row>
  </sheetData>
  <mergeCells count="3">
    <mergeCell ref="C8:D8"/>
    <mergeCell ref="J8:K8"/>
    <mergeCell ref="P8:R8"/>
  </mergeCells>
  <conditionalFormatting sqref="C22">
    <cfRule type="containsText" dxfId="47" priority="9" operator="containsText" text="True">
      <formula>NOT(ISERROR(SEARCH("True",C22)))</formula>
    </cfRule>
    <cfRule type="containsText" dxfId="46" priority="10" operator="containsText" text="False">
      <formula>NOT(ISERROR(SEARCH("False",C22)))</formula>
    </cfRule>
  </conditionalFormatting>
  <conditionalFormatting sqref="C21">
    <cfRule type="containsText" dxfId="45" priority="7" operator="containsText" text="True">
      <formula>NOT(ISERROR(SEARCH("True",C21)))</formula>
    </cfRule>
    <cfRule type="containsText" dxfId="44" priority="8" operator="containsText" text="False">
      <formula>NOT(ISERROR(SEARCH("False",C21)))</formula>
    </cfRule>
  </conditionalFormatting>
  <conditionalFormatting sqref="Q21">
    <cfRule type="containsText" dxfId="43" priority="5" operator="containsText" text="True">
      <formula>NOT(ISERROR(SEARCH("True",Q21)))</formula>
    </cfRule>
    <cfRule type="containsText" dxfId="42" priority="6" operator="containsText" text="False">
      <formula>NOT(ISERROR(SEARCH("False",Q21)))</formula>
    </cfRule>
  </conditionalFormatting>
  <conditionalFormatting sqref="J22">
    <cfRule type="containsText" dxfId="41" priority="3" operator="containsText" text="True">
      <formula>NOT(ISERROR(SEARCH("True",J22)))</formula>
    </cfRule>
    <cfRule type="containsText" dxfId="40" priority="4" operator="containsText" text="False">
      <formula>NOT(ISERROR(SEARCH("False",J22)))</formula>
    </cfRule>
  </conditionalFormatting>
  <conditionalFormatting sqref="J21">
    <cfRule type="containsText" dxfId="39" priority="1" operator="containsText" text="True">
      <formula>NOT(ISERROR(SEARCH("True",J21)))</formula>
    </cfRule>
    <cfRule type="containsText" dxfId="38" priority="2" operator="containsText" text="False">
      <formula>NOT(ISERROR(SEARCH("False",J21)))</formula>
    </cfRule>
  </conditionalFormatting>
  <dataValidations count="6">
    <dataValidation type="list" allowBlank="1" showInputMessage="1" showErrorMessage="1" sqref="C27 J27">
      <formula1>"Yes,No"</formula1>
    </dataValidation>
    <dataValidation type="list" allowBlank="1" showInputMessage="1" showErrorMessage="1" sqref="C9 J9 P9">
      <formula1>"ANH,NES,NWT,SRN,SVE,SWB,TMS,WSH,WSX,YKY,AFW,BRL,HDD,PRT,SES,SEW,SSC"</formula1>
    </dataValidation>
    <dataValidation type="list" allowBlank="1" showInputMessage="1" showErrorMessage="1" sqref="C15 J15">
      <formula1>"Accept, Partial accept, Reject"</formula1>
    </dataValidation>
    <dataValidation type="list" allowBlank="1" showInputMessage="1" showErrorMessage="1" sqref="J30:J38 C30:C38">
      <formula1>"Pass, Partial pass, Fail, Not assessed, N/A"</formula1>
    </dataValidation>
    <dataValidation type="list" allowBlank="1" showInputMessage="1" showErrorMessage="1" sqref="C10 J10 P10">
      <formula1>#REF!</formula1>
    </dataValidation>
    <dataValidation type="list" allowBlank="1" showInputMessage="1" showErrorMessage="1" sqref="B18:B20 I18:I20">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1"/>
  <sheetViews>
    <sheetView zoomScale="90" zoomScaleNormal="90" workbookViewId="0"/>
  </sheetViews>
  <sheetFormatPr defaultColWidth="8.453125" defaultRowHeight="13" x14ac:dyDescent="0.3"/>
  <cols>
    <col min="1" max="1" width="1.81640625" style="137" customWidth="1"/>
    <col min="2" max="2" width="43.453125" style="137" customWidth="1"/>
    <col min="3" max="3" width="15.81640625" style="137" customWidth="1"/>
    <col min="4" max="4" width="117.26953125" style="137" customWidth="1"/>
    <col min="5" max="5" width="8.1796875" style="137" customWidth="1"/>
    <col min="6" max="6" width="30.1796875" style="137" customWidth="1"/>
    <col min="7" max="7" width="8.453125" style="137"/>
    <col min="8" max="8" width="31.54296875" style="137" customWidth="1"/>
    <col min="9" max="143" width="8.453125" style="137"/>
    <col min="144" max="16384" width="8.453125" style="140"/>
  </cols>
  <sheetData>
    <row r="1" spans="1:146" s="141" customFormat="1" ht="21" x14ac:dyDescent="0.5">
      <c r="A1" s="137"/>
      <c r="B1" s="138" t="s">
        <v>430</v>
      </c>
      <c r="C1" s="138"/>
      <c r="D1" s="138"/>
      <c r="E1" s="138"/>
      <c r="F1" s="193"/>
      <c r="G1" s="193"/>
      <c r="H1" s="154" t="s">
        <v>419</v>
      </c>
      <c r="I1" s="155"/>
      <c r="J1" s="155"/>
      <c r="K1" s="155"/>
      <c r="L1" s="156"/>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40"/>
      <c r="EO1" s="140"/>
      <c r="EP1" s="140"/>
    </row>
    <row r="2" spans="1:146" s="193" customFormat="1" ht="21" x14ac:dyDescent="0.5">
      <c r="B2" s="11" t="s">
        <v>20</v>
      </c>
      <c r="C2" s="18"/>
      <c r="D2" s="18"/>
      <c r="H2" s="155"/>
      <c r="I2" s="155"/>
      <c r="J2" s="155"/>
      <c r="K2" s="155"/>
      <c r="L2" s="155"/>
    </row>
    <row r="3" spans="1:146" s="193" customFormat="1" ht="21" x14ac:dyDescent="0.5">
      <c r="B3" s="17" t="s">
        <v>21</v>
      </c>
      <c r="C3" s="19" t="s">
        <v>401</v>
      </c>
      <c r="D3" s="1"/>
      <c r="H3" s="155" t="s">
        <v>421</v>
      </c>
      <c r="I3" s="155"/>
      <c r="J3" s="155"/>
      <c r="K3" s="155"/>
      <c r="L3" s="155"/>
    </row>
    <row r="4" spans="1:146" s="193" customFormat="1" ht="21" x14ac:dyDescent="0.5">
      <c r="B4" s="17" t="s">
        <v>22</v>
      </c>
      <c r="C4" s="26">
        <v>43735</v>
      </c>
      <c r="D4" s="1"/>
      <c r="H4" s="155"/>
      <c r="I4" s="155"/>
      <c r="J4" s="155"/>
      <c r="K4" s="155"/>
      <c r="L4" s="155"/>
    </row>
    <row r="5" spans="1:146" s="193" customFormat="1" ht="21" x14ac:dyDescent="0.5">
      <c r="B5" s="17" t="s">
        <v>23</v>
      </c>
      <c r="C5" s="20" t="s">
        <v>444</v>
      </c>
      <c r="D5" s="1"/>
      <c r="H5" s="155"/>
      <c r="I5" s="155"/>
      <c r="J5" s="155"/>
      <c r="K5" s="155"/>
      <c r="L5" s="155"/>
    </row>
    <row r="6" spans="1:146" s="193" customFormat="1" ht="21" x14ac:dyDescent="0.35">
      <c r="B6" s="15"/>
      <c r="C6" s="16"/>
      <c r="D6" s="16"/>
      <c r="H6" s="155"/>
      <c r="I6" s="155"/>
      <c r="J6" s="155"/>
      <c r="K6" s="155"/>
      <c r="L6" s="155"/>
    </row>
    <row r="7" spans="1:146" s="193" customFormat="1" ht="21" x14ac:dyDescent="0.5">
      <c r="B7" s="11" t="s">
        <v>24</v>
      </c>
      <c r="C7" s="1"/>
      <c r="D7" s="1"/>
      <c r="H7" s="155"/>
      <c r="I7" s="155"/>
      <c r="J7" s="155"/>
      <c r="K7" s="155"/>
      <c r="L7" s="155"/>
    </row>
    <row r="8" spans="1:146" s="193" customFormat="1" ht="140.65" customHeight="1" x14ac:dyDescent="0.35">
      <c r="B8" s="24" t="s">
        <v>25</v>
      </c>
      <c r="C8" s="236" t="s">
        <v>453</v>
      </c>
      <c r="D8" s="236"/>
      <c r="H8" s="155"/>
      <c r="I8" s="155"/>
      <c r="J8" s="155"/>
      <c r="K8" s="155"/>
      <c r="L8" s="155"/>
    </row>
    <row r="9" spans="1:146" s="193" customFormat="1" ht="21" x14ac:dyDescent="0.5">
      <c r="B9" s="24" t="s">
        <v>1</v>
      </c>
      <c r="C9" s="39" t="s">
        <v>48</v>
      </c>
      <c r="D9" s="14"/>
      <c r="H9" s="155"/>
      <c r="I9" s="155"/>
      <c r="J9" s="155"/>
      <c r="K9" s="155"/>
      <c r="L9" s="155"/>
    </row>
    <row r="10" spans="1:146" s="193" customFormat="1" ht="21" x14ac:dyDescent="0.5">
      <c r="B10" s="24" t="s">
        <v>26</v>
      </c>
      <c r="C10" s="143" t="s">
        <v>325</v>
      </c>
      <c r="D10" s="31"/>
      <c r="H10" s="155"/>
      <c r="I10" s="155"/>
      <c r="J10" s="155"/>
      <c r="K10" s="155"/>
      <c r="L10" s="155"/>
    </row>
    <row r="11" spans="1:146" s="193" customFormat="1" ht="21" x14ac:dyDescent="0.5">
      <c r="B11" s="24" t="s">
        <v>27</v>
      </c>
      <c r="C11" s="5"/>
      <c r="D11" s="14"/>
      <c r="H11" s="155"/>
      <c r="I11" s="155"/>
      <c r="J11" s="155"/>
      <c r="K11" s="155"/>
      <c r="L11" s="155"/>
    </row>
    <row r="12" spans="1:146" s="193" customFormat="1" ht="21" x14ac:dyDescent="0.5">
      <c r="B12" s="24" t="s">
        <v>28</v>
      </c>
      <c r="C12" s="144">
        <v>42.387</v>
      </c>
      <c r="D12" s="22"/>
      <c r="H12" s="155"/>
      <c r="I12" s="155"/>
      <c r="J12" s="155"/>
      <c r="K12" s="155"/>
      <c r="L12" s="155"/>
    </row>
    <row r="13" spans="1:146" s="193" customFormat="1" ht="21" x14ac:dyDescent="0.5">
      <c r="B13" s="33"/>
      <c r="C13" s="1"/>
      <c r="D13" s="1"/>
      <c r="H13" s="155"/>
      <c r="I13" s="155"/>
      <c r="J13" s="155"/>
      <c r="K13" s="155"/>
      <c r="L13" s="155"/>
    </row>
    <row r="14" spans="1:146" s="193" customFormat="1" ht="21" x14ac:dyDescent="0.5">
      <c r="B14" s="6" t="s">
        <v>377</v>
      </c>
      <c r="C14" s="1"/>
      <c r="D14" s="1"/>
      <c r="H14" s="155"/>
      <c r="I14" s="155"/>
      <c r="J14" s="155"/>
      <c r="K14" s="155"/>
      <c r="L14" s="155"/>
    </row>
    <row r="15" spans="1:146" s="193" customFormat="1" ht="96.75" customHeight="1" x14ac:dyDescent="0.35">
      <c r="B15" s="24" t="s">
        <v>44</v>
      </c>
      <c r="C15" s="13" t="s">
        <v>54</v>
      </c>
      <c r="D15" s="45" t="s">
        <v>454</v>
      </c>
      <c r="H15" s="155"/>
      <c r="I15" s="155"/>
      <c r="J15" s="155"/>
      <c r="K15" s="155"/>
      <c r="L15" s="155"/>
    </row>
    <row r="16" spans="1:146" s="193" customFormat="1" ht="21" x14ac:dyDescent="0.5">
      <c r="B16" s="21" t="s">
        <v>45</v>
      </c>
      <c r="C16" s="114">
        <v>0</v>
      </c>
      <c r="D16" s="1"/>
      <c r="H16" s="155"/>
      <c r="I16" s="155"/>
      <c r="J16" s="155"/>
      <c r="K16" s="155"/>
      <c r="L16" s="155"/>
    </row>
    <row r="17" spans="2:12" s="193" customFormat="1" ht="21" x14ac:dyDescent="0.5">
      <c r="B17" s="30" t="s">
        <v>367</v>
      </c>
      <c r="C17" s="115">
        <f xml:space="preserve"> C16</f>
        <v>0</v>
      </c>
      <c r="D17" s="1"/>
      <c r="H17" s="155"/>
      <c r="I17" s="155"/>
      <c r="J17" s="155"/>
      <c r="K17" s="155"/>
      <c r="L17" s="155"/>
    </row>
    <row r="18" spans="2:12" s="193" customFormat="1" ht="21" x14ac:dyDescent="0.5">
      <c r="B18" s="30" t="s">
        <v>19</v>
      </c>
      <c r="C18" s="42"/>
      <c r="D18" s="1"/>
      <c r="H18" s="155"/>
      <c r="I18" s="155"/>
      <c r="J18" s="155"/>
      <c r="K18" s="155"/>
      <c r="L18" s="155"/>
    </row>
    <row r="19" spans="2:12" s="193" customFormat="1" ht="21" x14ac:dyDescent="0.5">
      <c r="B19" s="30" t="s">
        <v>19</v>
      </c>
      <c r="C19" s="42"/>
      <c r="D19" s="1"/>
      <c r="H19" s="155"/>
      <c r="I19" s="155"/>
      <c r="J19" s="155"/>
      <c r="K19" s="155"/>
      <c r="L19" s="155"/>
    </row>
    <row r="20" spans="2:12" s="193" customFormat="1" ht="21" x14ac:dyDescent="0.5">
      <c r="B20" s="30" t="s">
        <v>19</v>
      </c>
      <c r="C20" s="30"/>
      <c r="D20" s="1"/>
      <c r="H20" s="155"/>
      <c r="I20" s="155"/>
      <c r="J20" s="155"/>
      <c r="K20" s="155"/>
      <c r="L20" s="155"/>
    </row>
    <row r="21" spans="2:12" s="193" customFormat="1" ht="21" x14ac:dyDescent="0.5">
      <c r="B21" s="64" t="s">
        <v>378</v>
      </c>
      <c r="C21" s="65" t="b">
        <f>SUM(C17:C20)=C16</f>
        <v>1</v>
      </c>
      <c r="D21" s="1"/>
      <c r="H21" s="155"/>
      <c r="I21" s="155"/>
      <c r="J21" s="155"/>
      <c r="K21" s="155"/>
      <c r="L21" s="155"/>
    </row>
    <row r="22" spans="2:12" s="193" customFormat="1" ht="21" x14ac:dyDescent="0.5">
      <c r="B22" s="6"/>
      <c r="C22" s="33"/>
      <c r="D22" s="1"/>
      <c r="H22" s="155"/>
      <c r="I22" s="155"/>
      <c r="J22" s="155"/>
      <c r="K22" s="155"/>
      <c r="L22" s="155"/>
    </row>
    <row r="23" spans="2:12" s="193" customFormat="1" ht="16" customHeight="1" x14ac:dyDescent="0.5">
      <c r="B23" s="124" t="s">
        <v>30</v>
      </c>
      <c r="C23" s="33"/>
      <c r="D23" s="1"/>
      <c r="H23" s="155"/>
      <c r="I23" s="155"/>
      <c r="J23" s="155"/>
      <c r="K23" s="155"/>
      <c r="L23" s="155"/>
    </row>
    <row r="24" spans="2:12" s="193" customFormat="1" ht="21" x14ac:dyDescent="0.5">
      <c r="B24" s="21" t="s">
        <v>31</v>
      </c>
      <c r="C24" s="129">
        <v>0</v>
      </c>
      <c r="D24" s="1"/>
      <c r="H24" s="155"/>
      <c r="I24" s="155"/>
      <c r="J24" s="155"/>
      <c r="K24" s="155"/>
      <c r="L24" s="155"/>
    </row>
    <row r="25" spans="2:12" s="193" customFormat="1" ht="21" x14ac:dyDescent="0.5">
      <c r="B25" s="21" t="s">
        <v>29</v>
      </c>
      <c r="C25" s="128">
        <f>SUM(F_Inputs!Q201:U202)</f>
        <v>2347.7301961342919</v>
      </c>
      <c r="D25" s="32"/>
      <c r="H25" s="155"/>
      <c r="I25" s="155"/>
      <c r="J25" s="155"/>
      <c r="K25" s="155"/>
      <c r="L25" s="155"/>
    </row>
    <row r="26" spans="2:12" s="193" customFormat="1" ht="21" x14ac:dyDescent="0.5">
      <c r="B26" s="21" t="s">
        <v>32</v>
      </c>
      <c r="C26" s="44">
        <f>(C12-C24)/C25</f>
        <v>1.8054459609453111E-2</v>
      </c>
      <c r="D26" s="23"/>
      <c r="H26" s="155"/>
      <c r="I26" s="155"/>
      <c r="J26" s="155"/>
      <c r="K26" s="155"/>
      <c r="L26" s="155"/>
    </row>
    <row r="27" spans="2:12" s="193" customFormat="1" ht="21" x14ac:dyDescent="0.5">
      <c r="B27" s="24" t="s">
        <v>33</v>
      </c>
      <c r="C27" s="45" t="s">
        <v>51</v>
      </c>
      <c r="D27" s="1"/>
      <c r="H27" s="155"/>
      <c r="I27" s="155"/>
      <c r="J27" s="155"/>
      <c r="K27" s="155"/>
      <c r="L27" s="155"/>
    </row>
    <row r="28" spans="2:12" s="193" customFormat="1" ht="21" x14ac:dyDescent="0.35">
      <c r="H28" s="155"/>
      <c r="I28" s="155"/>
      <c r="J28" s="155"/>
      <c r="K28" s="155"/>
      <c r="L28" s="155"/>
    </row>
    <row r="29" spans="2:12" ht="21" x14ac:dyDescent="0.3">
      <c r="D29" s="145"/>
      <c r="H29" s="155"/>
      <c r="I29" s="155"/>
      <c r="J29" s="155"/>
      <c r="K29" s="155"/>
      <c r="L29" s="155"/>
    </row>
    <row r="30" spans="2:12" ht="21" x14ac:dyDescent="0.3">
      <c r="B30" s="142" t="s">
        <v>387</v>
      </c>
      <c r="H30" s="155"/>
      <c r="I30" s="155"/>
      <c r="J30" s="155"/>
      <c r="K30" s="155"/>
      <c r="L30" s="155"/>
    </row>
    <row r="31" spans="2:12" ht="78.5" customHeight="1" x14ac:dyDescent="0.3">
      <c r="B31" s="203" t="s">
        <v>36</v>
      </c>
      <c r="C31" s="203" t="s">
        <v>318</v>
      </c>
      <c r="D31" s="45" t="s">
        <v>456</v>
      </c>
      <c r="E31" s="148"/>
      <c r="F31" s="149" t="s">
        <v>19</v>
      </c>
      <c r="H31" s="155"/>
      <c r="I31" s="155"/>
      <c r="J31" s="155"/>
      <c r="K31" s="155"/>
      <c r="L31" s="155"/>
    </row>
    <row r="32" spans="2:12" ht="118.5" customHeight="1" x14ac:dyDescent="0.3">
      <c r="B32" s="203" t="s">
        <v>37</v>
      </c>
      <c r="C32" s="203" t="s">
        <v>53</v>
      </c>
      <c r="D32" s="45" t="s">
        <v>457</v>
      </c>
      <c r="E32" s="148"/>
      <c r="F32" s="147" t="s">
        <v>19</v>
      </c>
      <c r="H32" s="155"/>
      <c r="I32" s="155"/>
      <c r="J32" s="155"/>
      <c r="K32" s="155"/>
      <c r="L32" s="155"/>
    </row>
    <row r="33" spans="2:12" ht="213.5" customHeight="1" x14ac:dyDescent="0.3">
      <c r="B33" s="203" t="s">
        <v>38</v>
      </c>
      <c r="C33" s="203" t="s">
        <v>53</v>
      </c>
      <c r="D33" s="45" t="s">
        <v>450</v>
      </c>
      <c r="E33" s="148"/>
      <c r="F33" s="147" t="s">
        <v>19</v>
      </c>
      <c r="H33" s="155"/>
      <c r="I33" s="155"/>
      <c r="J33" s="155"/>
      <c r="K33" s="155"/>
      <c r="L33" s="155"/>
    </row>
    <row r="34" spans="2:12" ht="48" x14ac:dyDescent="0.3">
      <c r="B34" s="203" t="s">
        <v>39</v>
      </c>
      <c r="C34" s="203" t="s">
        <v>318</v>
      </c>
      <c r="D34" s="45" t="s">
        <v>440</v>
      </c>
      <c r="E34" s="148"/>
      <c r="F34" s="149" t="s">
        <v>441</v>
      </c>
      <c r="H34" s="155"/>
      <c r="I34" s="155"/>
      <c r="J34" s="155"/>
      <c r="K34" s="155"/>
      <c r="L34" s="155"/>
    </row>
    <row r="35" spans="2:12" ht="48" x14ac:dyDescent="0.3">
      <c r="B35" s="203" t="s">
        <v>40</v>
      </c>
      <c r="C35" s="203" t="s">
        <v>52</v>
      </c>
      <c r="D35" s="45" t="s">
        <v>446</v>
      </c>
      <c r="E35" s="148"/>
      <c r="F35" s="147" t="s">
        <v>19</v>
      </c>
      <c r="H35" s="155"/>
      <c r="I35" s="155"/>
      <c r="J35" s="155"/>
      <c r="K35" s="155"/>
      <c r="L35" s="155"/>
    </row>
    <row r="36" spans="2:12" ht="21" x14ac:dyDescent="0.3">
      <c r="B36" s="203" t="s">
        <v>41</v>
      </c>
      <c r="C36" s="204" t="s">
        <v>425</v>
      </c>
      <c r="D36" s="45" t="s">
        <v>451</v>
      </c>
      <c r="E36" s="148"/>
      <c r="F36" s="147" t="s">
        <v>19</v>
      </c>
      <c r="H36" s="155"/>
      <c r="I36" s="155"/>
      <c r="J36" s="155"/>
      <c r="K36" s="155"/>
      <c r="L36" s="155"/>
    </row>
    <row r="37" spans="2:12" ht="21" x14ac:dyDescent="0.3">
      <c r="B37" s="203" t="s">
        <v>42</v>
      </c>
      <c r="C37" s="203" t="s">
        <v>19</v>
      </c>
      <c r="D37" s="45" t="s">
        <v>455</v>
      </c>
      <c r="E37" s="148"/>
      <c r="F37" s="147" t="s">
        <v>19</v>
      </c>
      <c r="H37" s="155"/>
      <c r="I37" s="155"/>
      <c r="J37" s="155"/>
      <c r="K37" s="155"/>
      <c r="L37" s="155"/>
    </row>
    <row r="38" spans="2:12" ht="16" x14ac:dyDescent="0.3">
      <c r="B38" s="203" t="s">
        <v>43</v>
      </c>
      <c r="C38" s="203" t="s">
        <v>19</v>
      </c>
      <c r="D38" s="45" t="s">
        <v>455</v>
      </c>
      <c r="E38" s="148"/>
      <c r="F38" s="147" t="s">
        <v>19</v>
      </c>
      <c r="H38" s="209"/>
      <c r="I38" s="209"/>
      <c r="J38" s="209"/>
      <c r="K38" s="209"/>
      <c r="L38" s="209"/>
    </row>
    <row r="39" spans="2:12" x14ac:dyDescent="0.3">
      <c r="B39" s="151"/>
      <c r="C39" s="151"/>
      <c r="D39" s="151"/>
    </row>
    <row r="40" spans="2:12" x14ac:dyDescent="0.3">
      <c r="B40" s="151"/>
      <c r="C40" s="151"/>
      <c r="D40" s="151"/>
    </row>
    <row r="41" spans="2:12" x14ac:dyDescent="0.3">
      <c r="B41" s="151"/>
      <c r="C41" s="151"/>
      <c r="D41" s="151"/>
    </row>
  </sheetData>
  <mergeCells count="1">
    <mergeCell ref="C8:D8"/>
  </mergeCells>
  <conditionalFormatting sqref="C21">
    <cfRule type="containsText" dxfId="37" priority="3" operator="containsText" text="True">
      <formula>NOT(ISERROR(SEARCH("True",C21)))</formula>
    </cfRule>
    <cfRule type="containsText" dxfId="36" priority="4" operator="containsText" text="False">
      <formula>NOT(ISERROR(SEARCH("False",C21)))</formula>
    </cfRule>
  </conditionalFormatting>
  <conditionalFormatting sqref="I21">
    <cfRule type="containsText" dxfId="35" priority="1" operator="containsText" text="True">
      <formula>NOT(ISERROR(SEARCH("True",I21)))</formula>
    </cfRule>
    <cfRule type="containsText" dxfId="34" priority="2" operator="containsText" text="False">
      <formula>NOT(ISERROR(SEARCH("False",I21)))</formula>
    </cfRule>
  </conditionalFormatting>
  <dataValidations count="5">
    <dataValidation type="list" allowBlank="1" showInputMessage="1" showErrorMessage="1" sqref="C27">
      <formula1>"Yes,No"</formula1>
    </dataValidation>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39:C41">
      <formula1>"Pass,Marginal pass, Partial pass, Fail, ,Not assessed, N/A"</formula1>
    </dataValidation>
    <dataValidation type="list" allowBlank="1" showInputMessage="1" showErrorMessage="1" sqref="C31:C38">
      <formula1>"Pass, Partial pass, Fail, ,Not assessed, N/A"</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41"/>
  <sheetViews>
    <sheetView zoomScale="90" zoomScaleNormal="90" workbookViewId="0"/>
  </sheetViews>
  <sheetFormatPr defaultColWidth="8.453125" defaultRowHeight="13" x14ac:dyDescent="0.3"/>
  <cols>
    <col min="1" max="1" width="1.81640625" style="137" customWidth="1"/>
    <col min="2" max="2" width="43.453125" style="137" customWidth="1"/>
    <col min="3" max="3" width="15.81640625" style="137" customWidth="1"/>
    <col min="4" max="4" width="117.26953125" style="137" customWidth="1"/>
    <col min="5" max="5" width="8.1796875" style="137" customWidth="1"/>
    <col min="6" max="6" width="30.1796875" style="137" customWidth="1"/>
    <col min="7" max="7" width="8.453125" style="137"/>
    <col min="8" max="8" width="36" style="137" customWidth="1"/>
    <col min="9" max="9" width="15.453125" style="137" customWidth="1"/>
    <col min="10" max="10" width="69.81640625" style="137" customWidth="1"/>
    <col min="11" max="11" width="8.453125" style="137"/>
    <col min="12" max="12" width="21.54296875" style="137" customWidth="1"/>
    <col min="13" max="137" width="8.453125" style="137"/>
    <col min="138" max="16384" width="8.453125" style="140"/>
  </cols>
  <sheetData>
    <row r="1" spans="1:140" s="141" customFormat="1" ht="18.5" x14ac:dyDescent="0.45">
      <c r="A1" s="137"/>
      <c r="B1" s="138" t="s">
        <v>429</v>
      </c>
      <c r="C1" s="138"/>
      <c r="D1" s="138"/>
      <c r="E1" s="138"/>
      <c r="F1" s="139"/>
      <c r="G1" s="139"/>
      <c r="H1" s="154" t="s">
        <v>419</v>
      </c>
      <c r="I1" s="208"/>
      <c r="J1" s="208"/>
      <c r="K1" s="208"/>
      <c r="L1" s="208"/>
      <c r="M1" s="208"/>
      <c r="N1" s="208"/>
      <c r="O1" s="208"/>
      <c r="P1" s="209"/>
      <c r="Q1" s="209"/>
      <c r="R1" s="209"/>
      <c r="S1" s="209"/>
      <c r="T1" s="209"/>
      <c r="U1" s="209"/>
      <c r="V1" s="209"/>
      <c r="W1" s="209"/>
      <c r="X1" s="209"/>
      <c r="Y1" s="209"/>
      <c r="Z1" s="209"/>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40"/>
      <c r="EI1" s="140"/>
      <c r="EJ1" s="140"/>
    </row>
    <row r="2" spans="1:140" customFormat="1" ht="21" x14ac:dyDescent="0.5">
      <c r="B2" s="11" t="s">
        <v>20</v>
      </c>
      <c r="C2" s="18"/>
      <c r="D2" s="18"/>
      <c r="H2" s="207"/>
      <c r="I2" s="207"/>
      <c r="J2" s="207"/>
      <c r="K2" s="207"/>
      <c r="L2" s="207"/>
      <c r="M2" s="207"/>
      <c r="N2" s="207"/>
      <c r="O2" s="207"/>
      <c r="P2" s="207"/>
      <c r="Q2" s="207"/>
      <c r="R2" s="207"/>
      <c r="S2" s="207"/>
      <c r="T2" s="207"/>
      <c r="U2" s="207"/>
      <c r="V2" s="207"/>
      <c r="W2" s="207"/>
      <c r="X2" s="207"/>
      <c r="Y2" s="207"/>
      <c r="Z2" s="207"/>
    </row>
    <row r="3" spans="1:140" s="193" customFormat="1" ht="16" x14ac:dyDescent="0.5">
      <c r="B3" s="17" t="s">
        <v>21</v>
      </c>
      <c r="C3" s="19" t="s">
        <v>420</v>
      </c>
      <c r="D3" s="1"/>
      <c r="H3" s="207" t="s">
        <v>467</v>
      </c>
      <c r="I3" s="207"/>
      <c r="J3" s="207"/>
      <c r="K3" s="207"/>
      <c r="L3" s="207"/>
      <c r="M3" s="207"/>
      <c r="N3" s="207"/>
      <c r="O3" s="207"/>
      <c r="P3" s="207"/>
      <c r="Q3" s="207"/>
      <c r="R3" s="207"/>
      <c r="S3" s="207"/>
      <c r="T3" s="207"/>
      <c r="U3" s="207"/>
      <c r="V3" s="207"/>
      <c r="W3" s="207"/>
      <c r="X3" s="207"/>
      <c r="Y3" s="207"/>
      <c r="Z3" s="207"/>
    </row>
    <row r="4" spans="1:140" s="193" customFormat="1" ht="16" x14ac:dyDescent="0.5">
      <c r="B4" s="17" t="s">
        <v>22</v>
      </c>
      <c r="C4" s="26">
        <v>43757</v>
      </c>
      <c r="D4" s="1"/>
      <c r="H4" s="207"/>
      <c r="I4" s="207"/>
      <c r="J4" s="207"/>
      <c r="K4" s="207"/>
      <c r="L4" s="207"/>
      <c r="M4" s="207"/>
      <c r="N4" s="207"/>
      <c r="O4" s="207"/>
      <c r="P4" s="207"/>
      <c r="Q4" s="207"/>
      <c r="R4" s="207"/>
      <c r="S4" s="207"/>
      <c r="T4" s="207"/>
      <c r="U4" s="207"/>
      <c r="V4" s="207"/>
      <c r="W4" s="207"/>
      <c r="X4" s="207"/>
      <c r="Y4" s="207"/>
      <c r="Z4" s="207"/>
    </row>
    <row r="5" spans="1:140" s="193" customFormat="1" ht="16" x14ac:dyDescent="0.5">
      <c r="B5" s="17" t="s">
        <v>23</v>
      </c>
      <c r="C5" s="26" t="s">
        <v>468</v>
      </c>
      <c r="D5" s="1"/>
      <c r="H5" s="207"/>
      <c r="I5" s="207"/>
      <c r="J5" s="207"/>
      <c r="K5" s="207"/>
      <c r="L5" s="207"/>
      <c r="M5" s="207"/>
      <c r="N5" s="207"/>
      <c r="O5" s="207"/>
      <c r="P5" s="207"/>
      <c r="Q5" s="207"/>
      <c r="R5" s="207"/>
      <c r="S5" s="207"/>
      <c r="T5" s="207"/>
      <c r="U5" s="207"/>
      <c r="V5" s="207"/>
      <c r="W5" s="207"/>
      <c r="X5" s="207"/>
      <c r="Y5" s="207"/>
      <c r="Z5" s="207"/>
    </row>
    <row r="6" spans="1:140" s="193" customFormat="1" ht="14.5" x14ac:dyDescent="0.35">
      <c r="B6" s="15"/>
      <c r="C6" s="16"/>
      <c r="D6" s="16"/>
      <c r="H6" s="207"/>
      <c r="I6" s="207"/>
      <c r="J6" s="207"/>
      <c r="K6" s="207"/>
      <c r="L6" s="207"/>
      <c r="M6" s="207"/>
      <c r="N6" s="207"/>
      <c r="O6" s="207"/>
      <c r="P6" s="207"/>
      <c r="Q6" s="207"/>
      <c r="R6" s="207"/>
      <c r="S6" s="207"/>
      <c r="T6" s="207"/>
      <c r="U6" s="207"/>
      <c r="V6" s="207"/>
      <c r="W6" s="207"/>
      <c r="X6" s="207"/>
      <c r="Y6" s="207"/>
      <c r="Z6" s="207"/>
    </row>
    <row r="7" spans="1:140" s="193" customFormat="1" ht="16" x14ac:dyDescent="0.5">
      <c r="B7" s="11" t="s">
        <v>24</v>
      </c>
      <c r="C7" s="1"/>
      <c r="D7" s="1"/>
      <c r="H7" s="207"/>
      <c r="I7" s="207"/>
      <c r="J7" s="207"/>
      <c r="K7" s="207"/>
      <c r="L7" s="207"/>
      <c r="M7" s="207"/>
      <c r="N7" s="207"/>
      <c r="O7" s="207"/>
      <c r="P7" s="207"/>
      <c r="Q7" s="207"/>
      <c r="R7" s="207"/>
      <c r="S7" s="207"/>
      <c r="T7" s="207"/>
      <c r="U7" s="207"/>
      <c r="V7" s="207"/>
      <c r="W7" s="207"/>
      <c r="X7" s="207"/>
      <c r="Y7" s="207"/>
      <c r="Z7" s="207"/>
    </row>
    <row r="8" spans="1:140" s="193" customFormat="1" ht="136.5" customHeight="1" x14ac:dyDescent="0.35">
      <c r="B8" s="24" t="s">
        <v>25</v>
      </c>
      <c r="C8" s="236" t="s">
        <v>516</v>
      </c>
      <c r="D8" s="236"/>
      <c r="H8" s="207"/>
      <c r="I8" s="207"/>
      <c r="J8" s="207"/>
      <c r="K8" s="207"/>
      <c r="L8" s="207"/>
      <c r="M8" s="207"/>
      <c r="N8" s="207"/>
      <c r="O8" s="207"/>
      <c r="P8" s="207"/>
      <c r="Q8" s="207"/>
      <c r="R8" s="207"/>
      <c r="S8" s="207"/>
      <c r="T8" s="207"/>
      <c r="U8" s="207"/>
      <c r="V8" s="207"/>
      <c r="W8" s="207"/>
      <c r="X8" s="207"/>
      <c r="Y8" s="207"/>
      <c r="Z8" s="207"/>
    </row>
    <row r="9" spans="1:140" s="193" customFormat="1" ht="16" x14ac:dyDescent="0.5">
      <c r="B9" s="24" t="s">
        <v>1</v>
      </c>
      <c r="C9" s="39" t="s">
        <v>48</v>
      </c>
      <c r="D9" s="14"/>
      <c r="H9" s="207"/>
      <c r="I9" s="207"/>
      <c r="J9" s="207"/>
      <c r="K9" s="207"/>
      <c r="L9" s="207"/>
      <c r="M9" s="207"/>
      <c r="N9" s="207"/>
      <c r="O9" s="207"/>
      <c r="P9" s="207"/>
      <c r="Q9" s="207"/>
      <c r="R9" s="207"/>
      <c r="S9" s="207"/>
      <c r="T9" s="207"/>
      <c r="U9" s="207"/>
      <c r="V9" s="207"/>
      <c r="W9" s="207"/>
      <c r="X9" s="207"/>
      <c r="Y9" s="207"/>
      <c r="Z9" s="207"/>
    </row>
    <row r="10" spans="1:140" s="193" customFormat="1" ht="16" x14ac:dyDescent="0.5">
      <c r="B10" s="24" t="s">
        <v>26</v>
      </c>
      <c r="C10" s="143" t="s">
        <v>325</v>
      </c>
      <c r="D10" s="31"/>
      <c r="H10" s="207"/>
      <c r="I10" s="207"/>
      <c r="J10" s="207"/>
      <c r="K10" s="207"/>
      <c r="L10" s="207"/>
      <c r="M10" s="207"/>
      <c r="N10" s="207"/>
      <c r="O10" s="207"/>
      <c r="P10" s="207"/>
      <c r="Q10" s="207"/>
      <c r="R10" s="207"/>
      <c r="S10" s="207"/>
      <c r="T10" s="207"/>
      <c r="U10" s="207"/>
      <c r="V10" s="207"/>
      <c r="W10" s="207"/>
      <c r="X10" s="207"/>
      <c r="Y10" s="207"/>
      <c r="Z10" s="207"/>
    </row>
    <row r="11" spans="1:140" s="193" customFormat="1" ht="16" x14ac:dyDescent="0.5">
      <c r="B11" s="24" t="s">
        <v>27</v>
      </c>
      <c r="C11" s="5" t="s">
        <v>428</v>
      </c>
      <c r="D11" s="14"/>
      <c r="H11" s="207"/>
      <c r="I11" s="207"/>
      <c r="J11" s="207"/>
      <c r="K11" s="207"/>
      <c r="L11" s="207"/>
      <c r="M11" s="207"/>
      <c r="N11" s="207"/>
      <c r="O11" s="207"/>
      <c r="P11" s="207"/>
      <c r="Q11" s="207"/>
      <c r="R11" s="207"/>
      <c r="S11" s="207"/>
      <c r="T11" s="207"/>
      <c r="U11" s="207"/>
      <c r="V11" s="207"/>
      <c r="W11" s="207"/>
      <c r="X11" s="207"/>
      <c r="Y11" s="207"/>
      <c r="Z11" s="207"/>
    </row>
    <row r="12" spans="1:140" s="193" customFormat="1" ht="16" x14ac:dyDescent="0.5">
      <c r="B12" s="24" t="s">
        <v>28</v>
      </c>
      <c r="C12" s="144">
        <v>284.14999999999998</v>
      </c>
      <c r="D12" s="22"/>
      <c r="H12" s="207"/>
      <c r="I12" s="207"/>
      <c r="J12" s="207"/>
      <c r="K12" s="207"/>
      <c r="L12" s="207"/>
      <c r="M12" s="207"/>
      <c r="N12" s="207"/>
      <c r="O12" s="207"/>
      <c r="P12" s="207"/>
      <c r="Q12" s="207"/>
      <c r="R12" s="207"/>
      <c r="S12" s="207"/>
      <c r="T12" s="207"/>
      <c r="U12" s="207"/>
      <c r="V12" s="207"/>
      <c r="W12" s="207"/>
      <c r="X12" s="207"/>
      <c r="Y12" s="207"/>
      <c r="Z12" s="207"/>
    </row>
    <row r="13" spans="1:140" s="193" customFormat="1" ht="16" x14ac:dyDescent="0.5">
      <c r="B13" s="33"/>
      <c r="C13" s="1"/>
      <c r="D13" s="1"/>
      <c r="H13" s="207"/>
      <c r="I13" s="207"/>
      <c r="J13" s="207"/>
      <c r="K13" s="207"/>
      <c r="L13" s="207"/>
      <c r="M13" s="207"/>
      <c r="N13" s="207"/>
      <c r="O13" s="207"/>
      <c r="P13" s="207"/>
      <c r="Q13" s="207"/>
      <c r="R13" s="207"/>
      <c r="S13" s="207"/>
      <c r="T13" s="207"/>
      <c r="U13" s="207"/>
      <c r="V13" s="207"/>
      <c r="W13" s="207"/>
      <c r="X13" s="207"/>
      <c r="Y13" s="207"/>
      <c r="Z13" s="207"/>
    </row>
    <row r="14" spans="1:140" s="193" customFormat="1" ht="16" x14ac:dyDescent="0.5">
      <c r="B14" s="6" t="s">
        <v>377</v>
      </c>
      <c r="C14" s="1"/>
      <c r="D14" s="1"/>
      <c r="H14" s="207"/>
      <c r="I14" s="207"/>
      <c r="J14" s="207"/>
      <c r="K14" s="207"/>
      <c r="L14" s="207"/>
      <c r="M14" s="207"/>
      <c r="N14" s="207"/>
      <c r="O14" s="207"/>
      <c r="P14" s="207"/>
      <c r="Q14" s="207"/>
      <c r="R14" s="207"/>
      <c r="S14" s="207"/>
      <c r="T14" s="207"/>
      <c r="U14" s="207"/>
      <c r="V14" s="207"/>
      <c r="W14" s="207"/>
      <c r="X14" s="207"/>
      <c r="Y14" s="207"/>
      <c r="Z14" s="207"/>
    </row>
    <row r="15" spans="1:140" s="193" customFormat="1" ht="50.25" customHeight="1" x14ac:dyDescent="0.35">
      <c r="B15" s="24" t="s">
        <v>44</v>
      </c>
      <c r="C15" s="13" t="s">
        <v>54</v>
      </c>
      <c r="D15" s="45" t="s">
        <v>515</v>
      </c>
      <c r="H15" s="207"/>
      <c r="I15" s="207"/>
      <c r="J15" s="207"/>
      <c r="K15" s="207"/>
      <c r="L15" s="207"/>
      <c r="M15" s="207"/>
      <c r="N15" s="207"/>
      <c r="O15" s="207"/>
      <c r="P15" s="207"/>
      <c r="Q15" s="207"/>
      <c r="R15" s="207"/>
      <c r="S15" s="207"/>
      <c r="T15" s="207"/>
      <c r="U15" s="207"/>
      <c r="V15" s="207"/>
      <c r="W15" s="207"/>
      <c r="X15" s="207"/>
      <c r="Y15" s="207"/>
      <c r="Z15" s="207"/>
    </row>
    <row r="16" spans="1:140" s="193" customFormat="1" ht="16" x14ac:dyDescent="0.5">
      <c r="B16" s="21" t="s">
        <v>45</v>
      </c>
      <c r="C16" s="114">
        <v>0</v>
      </c>
      <c r="D16" s="1"/>
      <c r="H16" s="207"/>
      <c r="I16" s="207"/>
      <c r="J16" s="207"/>
      <c r="K16" s="207"/>
      <c r="L16" s="207"/>
      <c r="M16" s="207"/>
      <c r="N16" s="207"/>
      <c r="O16" s="207"/>
      <c r="P16" s="207"/>
      <c r="Q16" s="207"/>
      <c r="R16" s="207"/>
      <c r="S16" s="207"/>
      <c r="T16" s="207"/>
      <c r="U16" s="207"/>
      <c r="V16" s="207"/>
      <c r="W16" s="207"/>
      <c r="X16" s="207"/>
      <c r="Y16" s="207"/>
      <c r="Z16" s="207"/>
    </row>
    <row r="17" spans="2:26" s="193" customFormat="1" ht="16" x14ac:dyDescent="0.5">
      <c r="B17" s="30" t="s">
        <v>367</v>
      </c>
      <c r="C17" s="115">
        <f xml:space="preserve"> C16</f>
        <v>0</v>
      </c>
      <c r="D17" s="1"/>
      <c r="H17" s="207"/>
      <c r="I17" s="207"/>
      <c r="J17" s="207"/>
      <c r="K17" s="207"/>
      <c r="L17" s="207"/>
      <c r="M17" s="207"/>
      <c r="N17" s="207"/>
      <c r="O17" s="207"/>
      <c r="P17" s="207"/>
      <c r="Q17" s="207"/>
      <c r="R17" s="207"/>
      <c r="S17" s="207"/>
      <c r="T17" s="207"/>
      <c r="U17" s="207"/>
      <c r="V17" s="207"/>
      <c r="W17" s="207"/>
      <c r="X17" s="207"/>
      <c r="Y17" s="207"/>
      <c r="Z17" s="207"/>
    </row>
    <row r="18" spans="2:26" customFormat="1" ht="26.25" customHeight="1" x14ac:dyDescent="0.5">
      <c r="B18" s="30" t="s">
        <v>19</v>
      </c>
      <c r="C18" s="42"/>
      <c r="D18" s="1"/>
      <c r="H18" s="207"/>
      <c r="I18" s="207"/>
      <c r="J18" s="207"/>
      <c r="K18" s="207"/>
      <c r="L18" s="207"/>
      <c r="M18" s="207"/>
      <c r="N18" s="207"/>
      <c r="O18" s="207"/>
      <c r="P18" s="207"/>
      <c r="Q18" s="207"/>
      <c r="R18" s="207"/>
      <c r="S18" s="207"/>
      <c r="T18" s="207"/>
      <c r="U18" s="207"/>
      <c r="V18" s="207"/>
      <c r="W18" s="207"/>
      <c r="X18" s="207"/>
      <c r="Y18" s="207"/>
      <c r="Z18" s="207"/>
    </row>
    <row r="19" spans="2:26" customFormat="1" ht="30.75" customHeight="1" x14ac:dyDescent="0.5">
      <c r="B19" s="30" t="s">
        <v>19</v>
      </c>
      <c r="C19" s="42"/>
      <c r="D19" s="1"/>
      <c r="H19" s="207"/>
      <c r="I19" s="207"/>
      <c r="J19" s="207"/>
      <c r="K19" s="207"/>
      <c r="L19" s="207"/>
      <c r="M19" s="207"/>
      <c r="N19" s="207"/>
      <c r="O19" s="207"/>
      <c r="P19" s="207"/>
      <c r="Q19" s="207"/>
      <c r="R19" s="207"/>
      <c r="S19" s="207"/>
      <c r="T19" s="207"/>
      <c r="U19" s="207"/>
      <c r="V19" s="207"/>
      <c r="W19" s="207"/>
      <c r="X19" s="207"/>
      <c r="Y19" s="207"/>
      <c r="Z19" s="207"/>
    </row>
    <row r="20" spans="2:26" s="193" customFormat="1" ht="20.25" customHeight="1" x14ac:dyDescent="0.5">
      <c r="B20" s="30" t="s">
        <v>19</v>
      </c>
      <c r="C20" s="30"/>
      <c r="D20" s="1"/>
      <c r="H20" s="207"/>
      <c r="I20" s="207"/>
      <c r="J20" s="207"/>
      <c r="K20" s="207"/>
      <c r="L20" s="207"/>
      <c r="M20" s="207"/>
      <c r="N20" s="207"/>
      <c r="O20" s="207"/>
      <c r="P20" s="207"/>
      <c r="Q20" s="207"/>
      <c r="R20" s="207"/>
      <c r="S20" s="207"/>
      <c r="T20" s="207"/>
      <c r="U20" s="207"/>
      <c r="V20" s="207"/>
      <c r="W20" s="207"/>
      <c r="X20" s="207"/>
      <c r="Y20" s="207"/>
      <c r="Z20" s="207"/>
    </row>
    <row r="21" spans="2:26" s="193" customFormat="1" ht="16" x14ac:dyDescent="0.5">
      <c r="B21" s="64" t="s">
        <v>378</v>
      </c>
      <c r="C21" s="65" t="b">
        <f>SUM(C17:C20)=C16</f>
        <v>1</v>
      </c>
      <c r="D21" s="1"/>
      <c r="H21" s="207"/>
      <c r="I21" s="207"/>
      <c r="J21" s="207"/>
      <c r="K21" s="207"/>
      <c r="L21" s="207"/>
      <c r="M21" s="207"/>
      <c r="N21" s="207"/>
      <c r="O21" s="207"/>
      <c r="P21" s="207"/>
      <c r="Q21" s="207"/>
      <c r="R21" s="207"/>
      <c r="S21" s="207"/>
      <c r="T21" s="207"/>
      <c r="U21" s="207"/>
      <c r="V21" s="207"/>
      <c r="W21" s="207"/>
      <c r="X21" s="207"/>
      <c r="Y21" s="207"/>
      <c r="Z21" s="207"/>
    </row>
    <row r="22" spans="2:26" s="193" customFormat="1" ht="16" x14ac:dyDescent="0.5">
      <c r="B22" s="6"/>
      <c r="C22" s="33"/>
      <c r="D22" s="1"/>
      <c r="H22" s="207"/>
      <c r="I22" s="207"/>
      <c r="J22" s="207"/>
      <c r="K22" s="207"/>
      <c r="L22" s="207"/>
      <c r="M22" s="207"/>
      <c r="N22" s="207"/>
      <c r="O22" s="207"/>
      <c r="P22" s="207"/>
      <c r="Q22" s="207"/>
      <c r="R22" s="207"/>
      <c r="S22" s="207"/>
      <c r="T22" s="207"/>
      <c r="U22" s="207"/>
      <c r="V22" s="207"/>
      <c r="W22" s="207"/>
      <c r="X22" s="207"/>
      <c r="Y22" s="207"/>
      <c r="Z22" s="207"/>
    </row>
    <row r="23" spans="2:26" s="193" customFormat="1" ht="16" customHeight="1" x14ac:dyDescent="0.5">
      <c r="B23" s="124" t="s">
        <v>30</v>
      </c>
      <c r="C23" s="33"/>
      <c r="D23" s="1"/>
      <c r="H23" s="207"/>
      <c r="I23" s="207"/>
      <c r="J23" s="207"/>
      <c r="K23" s="207"/>
      <c r="L23" s="207"/>
      <c r="M23" s="207"/>
      <c r="N23" s="207"/>
      <c r="O23" s="207"/>
      <c r="P23" s="207"/>
      <c r="Q23" s="207"/>
      <c r="R23" s="207"/>
      <c r="S23" s="207"/>
      <c r="T23" s="207"/>
      <c r="U23" s="207"/>
      <c r="V23" s="207"/>
      <c r="W23" s="207"/>
      <c r="X23" s="207"/>
      <c r="Y23" s="207"/>
      <c r="Z23" s="207"/>
    </row>
    <row r="24" spans="2:26" s="193" customFormat="1" ht="16" x14ac:dyDescent="0.5">
      <c r="B24" s="21" t="s">
        <v>470</v>
      </c>
      <c r="C24" s="129">
        <v>0</v>
      </c>
      <c r="D24" s="1"/>
      <c r="H24" s="207"/>
      <c r="I24" s="207"/>
      <c r="J24" s="207"/>
      <c r="K24" s="207"/>
      <c r="L24" s="207"/>
      <c r="M24" s="207"/>
      <c r="N24" s="207"/>
      <c r="O24" s="207"/>
      <c r="P24" s="207"/>
      <c r="Q24" s="207"/>
      <c r="R24" s="207"/>
      <c r="S24" s="207"/>
      <c r="T24" s="207"/>
      <c r="U24" s="207"/>
      <c r="V24" s="207"/>
      <c r="W24" s="207"/>
      <c r="X24" s="207"/>
      <c r="Y24" s="207"/>
      <c r="Z24" s="207"/>
    </row>
    <row r="25" spans="2:26" s="193" customFormat="1" ht="16" x14ac:dyDescent="0.5">
      <c r="B25" s="21" t="s">
        <v>29</v>
      </c>
      <c r="C25" s="128">
        <f>SUM(F_Inputs!Q201:U202)</f>
        <v>2347.7301961342919</v>
      </c>
      <c r="D25" s="32"/>
      <c r="H25" s="207"/>
      <c r="I25" s="207"/>
      <c r="J25" s="207"/>
      <c r="K25" s="207"/>
      <c r="L25" s="207"/>
      <c r="M25" s="207"/>
      <c r="N25" s="207"/>
      <c r="O25" s="207"/>
      <c r="P25" s="207"/>
      <c r="Q25" s="207"/>
      <c r="R25" s="207"/>
      <c r="S25" s="207"/>
      <c r="T25" s="207"/>
      <c r="U25" s="207"/>
      <c r="V25" s="207"/>
      <c r="W25" s="207"/>
      <c r="X25" s="207"/>
      <c r="Y25" s="207"/>
      <c r="Z25" s="207"/>
    </row>
    <row r="26" spans="2:26" customFormat="1" ht="16" x14ac:dyDescent="0.5">
      <c r="B26" s="21" t="s">
        <v>32</v>
      </c>
      <c r="C26" s="44">
        <f>(C12-C24)/C25</f>
        <v>0.12103179507929555</v>
      </c>
      <c r="D26" s="23"/>
      <c r="H26" s="207"/>
      <c r="I26" s="207"/>
      <c r="J26" s="207"/>
      <c r="K26" s="207"/>
      <c r="L26" s="207"/>
      <c r="M26" s="207"/>
      <c r="N26" s="207"/>
      <c r="O26" s="207"/>
      <c r="P26" s="207"/>
      <c r="Q26" s="207"/>
      <c r="R26" s="207"/>
      <c r="S26" s="207"/>
      <c r="T26" s="207"/>
      <c r="U26" s="207"/>
      <c r="V26" s="207"/>
      <c r="W26" s="207"/>
      <c r="X26" s="207"/>
      <c r="Y26" s="207"/>
      <c r="Z26" s="207"/>
    </row>
    <row r="27" spans="2:26" customFormat="1" ht="16" x14ac:dyDescent="0.5">
      <c r="B27" s="24" t="s">
        <v>33</v>
      </c>
      <c r="C27" s="45" t="s">
        <v>51</v>
      </c>
      <c r="D27" s="1"/>
      <c r="H27" s="207"/>
      <c r="I27" s="207"/>
      <c r="J27" s="207"/>
      <c r="K27" s="207"/>
      <c r="L27" s="207"/>
      <c r="M27" s="207"/>
      <c r="N27" s="207"/>
      <c r="O27" s="207"/>
      <c r="P27" s="207"/>
      <c r="Q27" s="207"/>
      <c r="R27" s="207"/>
      <c r="S27" s="207"/>
      <c r="T27" s="207"/>
      <c r="U27" s="207"/>
      <c r="V27" s="207"/>
      <c r="W27" s="207"/>
      <c r="X27" s="207"/>
      <c r="Y27" s="207"/>
      <c r="Z27" s="207"/>
    </row>
    <row r="28" spans="2:26" customFormat="1" ht="16" customHeight="1" x14ac:dyDescent="0.35">
      <c r="H28" s="207"/>
      <c r="I28" s="207"/>
      <c r="J28" s="207"/>
      <c r="K28" s="207"/>
      <c r="L28" s="207"/>
      <c r="M28" s="207"/>
      <c r="N28" s="207"/>
      <c r="O28" s="207"/>
      <c r="P28" s="207"/>
      <c r="Q28" s="207"/>
      <c r="R28" s="207"/>
      <c r="S28" s="207"/>
      <c r="T28" s="207"/>
      <c r="U28" s="207"/>
      <c r="V28" s="207"/>
      <c r="W28" s="207"/>
      <c r="X28" s="207"/>
      <c r="Y28" s="207"/>
      <c r="Z28" s="207"/>
    </row>
    <row r="29" spans="2:26" ht="15" customHeight="1" x14ac:dyDescent="0.35">
      <c r="D29" s="145"/>
      <c r="H29" s="207"/>
      <c r="I29" s="207"/>
      <c r="J29" s="207"/>
      <c r="K29" s="207"/>
      <c r="L29" s="207"/>
      <c r="M29" s="207"/>
      <c r="N29" s="207"/>
      <c r="O29" s="207"/>
      <c r="P29" s="207"/>
      <c r="Q29" s="207"/>
      <c r="R29" s="207"/>
      <c r="S29" s="207"/>
      <c r="T29" s="207"/>
      <c r="U29" s="207"/>
      <c r="V29" s="207"/>
      <c r="W29" s="207"/>
      <c r="X29" s="207"/>
      <c r="Y29" s="207"/>
      <c r="Z29" s="207"/>
    </row>
    <row r="30" spans="2:26" ht="17.5" customHeight="1" x14ac:dyDescent="0.35">
      <c r="B30" s="142" t="s">
        <v>387</v>
      </c>
      <c r="H30" s="207"/>
      <c r="I30" s="207"/>
      <c r="J30" s="207"/>
      <c r="K30" s="207"/>
      <c r="L30" s="207"/>
      <c r="M30" s="207"/>
      <c r="N30" s="207"/>
      <c r="O30" s="207"/>
      <c r="P30" s="207"/>
      <c r="Q30" s="207"/>
      <c r="R30" s="207"/>
      <c r="S30" s="207"/>
      <c r="T30" s="207"/>
      <c r="U30" s="207"/>
      <c r="V30" s="207"/>
      <c r="W30" s="207"/>
      <c r="X30" s="207"/>
      <c r="Y30" s="207"/>
      <c r="Z30" s="207"/>
    </row>
    <row r="31" spans="2:26" ht="16" customHeight="1" x14ac:dyDescent="0.35">
      <c r="B31" s="203" t="s">
        <v>36</v>
      </c>
      <c r="C31" s="203" t="s">
        <v>19</v>
      </c>
      <c r="D31" s="24"/>
      <c r="E31" s="148"/>
      <c r="F31" s="149"/>
      <c r="H31" s="207"/>
      <c r="I31" s="207"/>
      <c r="J31" s="207"/>
      <c r="K31" s="207"/>
      <c r="L31" s="207"/>
      <c r="M31" s="207"/>
      <c r="N31" s="207"/>
      <c r="O31" s="207"/>
      <c r="P31" s="207"/>
      <c r="Q31" s="207"/>
      <c r="R31" s="207"/>
      <c r="S31" s="207"/>
      <c r="T31" s="207"/>
      <c r="U31" s="207"/>
      <c r="V31" s="207"/>
      <c r="W31" s="207"/>
      <c r="X31" s="207"/>
      <c r="Y31" s="207"/>
      <c r="Z31" s="207"/>
    </row>
    <row r="32" spans="2:26" ht="16" x14ac:dyDescent="0.35">
      <c r="B32" s="203" t="s">
        <v>37</v>
      </c>
      <c r="C32" s="203" t="s">
        <v>53</v>
      </c>
      <c r="D32" s="149" t="s">
        <v>585</v>
      </c>
      <c r="E32" s="148"/>
      <c r="F32" s="147"/>
      <c r="H32" s="207"/>
      <c r="I32" s="207"/>
      <c r="J32" s="207"/>
      <c r="K32" s="207"/>
      <c r="L32" s="207"/>
      <c r="M32" s="207"/>
      <c r="N32" s="207"/>
      <c r="O32" s="207"/>
      <c r="P32" s="207"/>
      <c r="Q32" s="207"/>
      <c r="R32" s="207"/>
      <c r="S32" s="207"/>
      <c r="T32" s="207"/>
      <c r="U32" s="207"/>
      <c r="V32" s="207"/>
      <c r="W32" s="207"/>
      <c r="X32" s="207"/>
      <c r="Y32" s="207"/>
      <c r="Z32" s="207"/>
    </row>
    <row r="33" spans="2:26" ht="32" x14ac:dyDescent="0.35">
      <c r="B33" s="203" t="s">
        <v>38</v>
      </c>
      <c r="C33" s="203" t="s">
        <v>52</v>
      </c>
      <c r="D33" s="24" t="s">
        <v>471</v>
      </c>
      <c r="E33" s="148"/>
      <c r="F33" s="147"/>
      <c r="H33" s="207"/>
      <c r="I33" s="207"/>
      <c r="J33" s="207"/>
      <c r="K33" s="207"/>
      <c r="L33" s="207"/>
      <c r="M33" s="207"/>
      <c r="N33" s="207"/>
      <c r="O33" s="207"/>
      <c r="P33" s="207"/>
      <c r="Q33" s="207"/>
      <c r="R33" s="207"/>
      <c r="S33" s="207"/>
      <c r="T33" s="207"/>
      <c r="U33" s="207"/>
      <c r="V33" s="207"/>
      <c r="W33" s="207"/>
      <c r="X33" s="207"/>
      <c r="Y33" s="207"/>
      <c r="Z33" s="207"/>
    </row>
    <row r="34" spans="2:26" ht="16" x14ac:dyDescent="0.35">
      <c r="B34" s="203" t="s">
        <v>39</v>
      </c>
      <c r="C34" s="203" t="s">
        <v>19</v>
      </c>
      <c r="D34" s="24"/>
      <c r="E34" s="148"/>
      <c r="F34" s="149"/>
      <c r="H34" s="207"/>
      <c r="I34" s="207"/>
      <c r="J34" s="207"/>
      <c r="K34" s="207"/>
      <c r="L34" s="207"/>
      <c r="M34" s="207"/>
      <c r="N34" s="207"/>
      <c r="O34" s="207"/>
      <c r="P34" s="207"/>
      <c r="Q34" s="207"/>
      <c r="R34" s="207"/>
      <c r="S34" s="207"/>
      <c r="T34" s="207"/>
      <c r="U34" s="207"/>
      <c r="V34" s="207"/>
      <c r="W34" s="207"/>
      <c r="X34" s="207"/>
      <c r="Y34" s="207"/>
      <c r="Z34" s="207"/>
    </row>
    <row r="35" spans="2:26" ht="16" x14ac:dyDescent="0.35">
      <c r="B35" s="203" t="s">
        <v>40</v>
      </c>
      <c r="C35" s="203" t="s">
        <v>53</v>
      </c>
      <c r="D35" s="149" t="s">
        <v>585</v>
      </c>
      <c r="E35" s="148"/>
      <c r="F35" s="147"/>
      <c r="H35" s="207"/>
      <c r="I35" s="207"/>
      <c r="J35" s="207"/>
      <c r="K35" s="207"/>
      <c r="L35" s="207"/>
      <c r="M35" s="207"/>
      <c r="N35" s="207"/>
      <c r="O35" s="207"/>
      <c r="P35" s="207"/>
      <c r="Q35" s="207"/>
      <c r="R35" s="207"/>
      <c r="S35" s="207"/>
      <c r="T35" s="207"/>
      <c r="U35" s="207"/>
      <c r="V35" s="207"/>
      <c r="W35" s="207"/>
      <c r="X35" s="207"/>
      <c r="Y35" s="207"/>
      <c r="Z35" s="207"/>
    </row>
    <row r="36" spans="2:26" ht="32" x14ac:dyDescent="0.35">
      <c r="B36" s="13" t="s">
        <v>41</v>
      </c>
      <c r="C36" s="13" t="s">
        <v>52</v>
      </c>
      <c r="D36" s="24" t="s">
        <v>469</v>
      </c>
      <c r="E36" s="148"/>
      <c r="F36" s="147"/>
      <c r="H36" s="207"/>
      <c r="I36" s="207"/>
      <c r="J36" s="207"/>
      <c r="K36" s="207"/>
      <c r="L36" s="207"/>
      <c r="M36" s="207"/>
      <c r="N36" s="207"/>
      <c r="O36" s="207"/>
      <c r="P36" s="207"/>
      <c r="Q36" s="207"/>
      <c r="R36" s="207"/>
      <c r="S36" s="207"/>
      <c r="T36" s="207"/>
      <c r="U36" s="207"/>
      <c r="V36" s="207"/>
      <c r="W36" s="207"/>
      <c r="X36" s="207"/>
      <c r="Y36" s="207"/>
      <c r="Z36" s="207"/>
    </row>
    <row r="37" spans="2:26" ht="16" x14ac:dyDescent="0.35">
      <c r="B37" s="13" t="s">
        <v>42</v>
      </c>
      <c r="C37" s="13" t="s">
        <v>19</v>
      </c>
      <c r="D37" s="24"/>
      <c r="E37" s="148"/>
      <c r="F37" s="147"/>
      <c r="H37" s="207"/>
      <c r="I37" s="207"/>
      <c r="J37" s="207"/>
      <c r="K37" s="207"/>
      <c r="L37" s="207"/>
      <c r="M37" s="207"/>
      <c r="N37" s="207"/>
      <c r="O37" s="207"/>
      <c r="P37" s="207"/>
      <c r="Q37" s="207"/>
      <c r="R37" s="207"/>
      <c r="S37" s="207"/>
      <c r="T37" s="207"/>
      <c r="U37" s="207"/>
      <c r="V37" s="207"/>
      <c r="W37" s="207"/>
      <c r="X37" s="207"/>
      <c r="Y37" s="207"/>
      <c r="Z37" s="207"/>
    </row>
    <row r="38" spans="2:26" ht="16" x14ac:dyDescent="0.35">
      <c r="B38" s="13" t="s">
        <v>43</v>
      </c>
      <c r="C38" s="13" t="s">
        <v>19</v>
      </c>
      <c r="D38" s="24"/>
      <c r="E38" s="148"/>
      <c r="F38" s="147"/>
      <c r="H38" s="207"/>
      <c r="I38" s="207"/>
      <c r="J38" s="207"/>
      <c r="K38" s="207"/>
      <c r="L38" s="207"/>
      <c r="M38" s="207"/>
      <c r="N38" s="207"/>
      <c r="O38" s="207"/>
      <c r="P38" s="207"/>
      <c r="Q38" s="207"/>
      <c r="R38" s="207"/>
      <c r="S38" s="207"/>
      <c r="T38" s="207"/>
      <c r="U38" s="207"/>
      <c r="V38" s="207"/>
      <c r="W38" s="207"/>
      <c r="X38" s="207"/>
      <c r="Y38" s="207"/>
      <c r="Z38" s="207"/>
    </row>
    <row r="39" spans="2:26" ht="14.5" x14ac:dyDescent="0.35">
      <c r="B39" s="151"/>
      <c r="C39" s="151"/>
      <c r="D39" s="151"/>
      <c r="H39" s="207"/>
      <c r="I39" s="207"/>
      <c r="J39" s="207"/>
      <c r="K39" s="207"/>
      <c r="L39" s="207"/>
      <c r="M39" s="207"/>
      <c r="N39" s="207"/>
      <c r="O39" s="207"/>
      <c r="P39" s="207"/>
      <c r="Q39" s="207"/>
      <c r="R39" s="207"/>
      <c r="S39" s="207"/>
      <c r="T39" s="207"/>
      <c r="U39" s="207"/>
      <c r="V39" s="207"/>
      <c r="W39" s="207"/>
      <c r="X39" s="207"/>
      <c r="Y39" s="207"/>
      <c r="Z39" s="207"/>
    </row>
    <row r="40" spans="2:26" x14ac:dyDescent="0.3">
      <c r="B40" s="151"/>
      <c r="C40" s="151"/>
      <c r="D40" s="151"/>
    </row>
    <row r="41" spans="2:26" x14ac:dyDescent="0.3">
      <c r="B41" s="151"/>
      <c r="C41" s="151"/>
      <c r="D41" s="151"/>
    </row>
  </sheetData>
  <mergeCells count="1">
    <mergeCell ref="C8:D8"/>
  </mergeCells>
  <conditionalFormatting sqref="C21">
    <cfRule type="containsText" dxfId="33" priority="3" operator="containsText" text="True">
      <formula>NOT(ISERROR(SEARCH("True",C21)))</formula>
    </cfRule>
    <cfRule type="containsText" dxfId="32" priority="4" operator="containsText" text="False">
      <formula>NOT(ISERROR(SEARCH("False",C21)))</formula>
    </cfRule>
  </conditionalFormatting>
  <dataValidations count="6">
    <dataValidation type="list" allowBlank="1" showInputMessage="1" showErrorMessage="1" sqref="C31:C35">
      <formula1>"Pass, Partial pass, Fail, ,Not assessed, N/A"</formula1>
    </dataValidation>
    <dataValidation type="list" allowBlank="1" showInputMessage="1" showErrorMessage="1" sqref="C39:C41">
      <formula1>"Pass,Marginal pass, Partial pass, Fail, ,Not assessed, N/A"</formula1>
    </dataValidation>
    <dataValidation type="list" allowBlank="1" showInputMessage="1" showErrorMessage="1" sqref="C9">
      <formula1>"ANH,NES,NWT,SRN,SVE,SWB,TMS,WSH,WSX,YKY,AFW,BRL,HDD,PRT,SES,SEW,SSC"</formula1>
    </dataValidation>
    <dataValidation type="list" allowBlank="1" showInputMessage="1" showErrorMessage="1" sqref="C15">
      <formula1>"Accept, Partial accept, Reject"</formula1>
    </dataValidation>
    <dataValidation type="list" allowBlank="1" showInputMessage="1" showErrorMessage="1" sqref="C27">
      <formula1>"Yes,No"</formula1>
    </dataValidation>
    <dataValidation type="list" allowBlank="1" showInputMessage="1" showErrorMessage="1" sqref="C36:C38">
      <formula1>"Pass, Partial pass, Fail, Not assessed, N/A"</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0"/>
  <sheetViews>
    <sheetView zoomScale="90" zoomScaleNormal="90" workbookViewId="0"/>
  </sheetViews>
  <sheetFormatPr defaultColWidth="8.54296875" defaultRowHeight="16" x14ac:dyDescent="0.5"/>
  <cols>
    <col min="1" max="1" width="2.26953125" style="1" customWidth="1"/>
    <col min="2" max="2" width="35.26953125" style="1" customWidth="1"/>
    <col min="3" max="3" width="23" style="1" customWidth="1"/>
    <col min="4" max="4" width="86.453125" style="1" customWidth="1"/>
    <col min="5" max="5" width="3.26953125" style="1" customWidth="1"/>
    <col min="6" max="6" width="26.54296875" style="1" customWidth="1"/>
    <col min="7" max="8" width="8.54296875" style="1" customWidth="1"/>
    <col min="9" max="9" width="35.26953125" style="1" customWidth="1"/>
    <col min="10" max="10" width="23" style="1" customWidth="1"/>
    <col min="11" max="11" width="72" style="1" customWidth="1"/>
    <col min="12" max="12" width="3.26953125" style="1" customWidth="1"/>
    <col min="13" max="13" width="26.54296875" style="1" customWidth="1"/>
    <col min="14" max="14" width="8.54296875" style="1" customWidth="1"/>
    <col min="15" max="16384" width="8.54296875" style="1"/>
  </cols>
  <sheetData>
    <row r="1" spans="2:14" s="3" customFormat="1" ht="21" x14ac:dyDescent="0.5">
      <c r="B1" s="10" t="s">
        <v>422</v>
      </c>
      <c r="C1" s="10"/>
      <c r="D1" s="10"/>
      <c r="E1" s="10"/>
      <c r="F1" s="4"/>
      <c r="G1" s="1"/>
      <c r="H1" s="4"/>
      <c r="I1" s="154" t="s">
        <v>419</v>
      </c>
      <c r="J1" s="155"/>
      <c r="K1" s="155"/>
      <c r="L1" s="155"/>
      <c r="M1" s="156"/>
      <c r="N1" s="4"/>
    </row>
    <row r="2" spans="2:14" s="3" customFormat="1" ht="21" x14ac:dyDescent="0.5">
      <c r="B2" s="11" t="s">
        <v>20</v>
      </c>
      <c r="C2" s="18"/>
      <c r="D2" s="18"/>
      <c r="E2" s="1"/>
      <c r="F2" s="1"/>
      <c r="G2" s="1"/>
      <c r="H2" s="4"/>
      <c r="I2" s="155"/>
      <c r="J2" s="155"/>
      <c r="K2" s="155"/>
      <c r="L2" s="155"/>
      <c r="M2" s="155"/>
      <c r="N2" s="4"/>
    </row>
    <row r="3" spans="2:14" ht="21" x14ac:dyDescent="0.5">
      <c r="B3" s="17" t="s">
        <v>21</v>
      </c>
      <c r="C3" s="19" t="s">
        <v>420</v>
      </c>
      <c r="I3" s="220" t="s">
        <v>421</v>
      </c>
      <c r="J3" s="155"/>
      <c r="K3" s="155"/>
      <c r="L3" s="155"/>
      <c r="M3" s="155"/>
    </row>
    <row r="4" spans="2:14" ht="21" x14ac:dyDescent="0.5">
      <c r="B4" s="17" t="s">
        <v>22</v>
      </c>
      <c r="C4" s="26">
        <v>43757</v>
      </c>
      <c r="I4" s="155"/>
      <c r="J4" s="155"/>
      <c r="K4" s="155"/>
      <c r="L4" s="155"/>
      <c r="M4" s="155"/>
    </row>
    <row r="5" spans="2:14" ht="21" x14ac:dyDescent="0.5">
      <c r="B5" s="17" t="s">
        <v>23</v>
      </c>
      <c r="C5" s="26" t="s">
        <v>468</v>
      </c>
      <c r="I5" s="155"/>
      <c r="J5" s="155"/>
      <c r="K5" s="155"/>
      <c r="L5" s="155"/>
      <c r="M5" s="155"/>
    </row>
    <row r="6" spans="2:14" ht="21" x14ac:dyDescent="0.5">
      <c r="B6" s="15"/>
      <c r="C6" s="16"/>
      <c r="D6" s="16"/>
      <c r="I6" s="155"/>
      <c r="J6" s="155"/>
      <c r="K6" s="155"/>
      <c r="L6" s="155"/>
      <c r="M6" s="155"/>
    </row>
    <row r="7" spans="2:14" ht="21" x14ac:dyDescent="0.5">
      <c r="B7" s="11" t="s">
        <v>24</v>
      </c>
      <c r="I7" s="155"/>
      <c r="J7" s="155"/>
      <c r="K7" s="155"/>
      <c r="L7" s="155"/>
      <c r="M7" s="155"/>
    </row>
    <row r="8" spans="2:14" ht="210" customHeight="1" x14ac:dyDescent="0.5">
      <c r="B8" s="24" t="s">
        <v>25</v>
      </c>
      <c r="C8" s="236" t="s">
        <v>517</v>
      </c>
      <c r="D8" s="236"/>
      <c r="I8" s="155"/>
      <c r="J8" s="155"/>
      <c r="K8" s="155"/>
      <c r="L8" s="155"/>
      <c r="M8" s="155"/>
    </row>
    <row r="9" spans="2:14" ht="21" x14ac:dyDescent="0.5">
      <c r="B9" s="24" t="s">
        <v>1</v>
      </c>
      <c r="C9" s="39" t="s">
        <v>48</v>
      </c>
      <c r="D9" s="14"/>
      <c r="I9" s="155"/>
      <c r="J9" s="155"/>
      <c r="K9" s="155"/>
      <c r="L9" s="155"/>
      <c r="M9" s="155"/>
    </row>
    <row r="10" spans="2:14" ht="21" x14ac:dyDescent="0.5">
      <c r="B10" s="24" t="s">
        <v>26</v>
      </c>
      <c r="C10" s="5" t="s">
        <v>375</v>
      </c>
      <c r="D10" s="31"/>
      <c r="I10" s="155"/>
      <c r="J10" s="155"/>
      <c r="K10" s="155"/>
      <c r="L10" s="155"/>
      <c r="M10" s="155"/>
    </row>
    <row r="11" spans="2:14" ht="21" x14ac:dyDescent="0.5">
      <c r="B11" s="24" t="s">
        <v>27</v>
      </c>
      <c r="C11" s="5"/>
      <c r="D11" s="14"/>
      <c r="I11" s="155"/>
      <c r="J11" s="155"/>
      <c r="K11" s="155"/>
      <c r="L11" s="155"/>
      <c r="M11" s="155"/>
    </row>
    <row r="12" spans="2:14" ht="21" x14ac:dyDescent="0.5">
      <c r="B12" s="24" t="s">
        <v>28</v>
      </c>
      <c r="C12" s="153">
        <v>505.13</v>
      </c>
      <c r="D12" s="22"/>
      <c r="I12" s="155"/>
      <c r="J12" s="155"/>
      <c r="K12" s="155"/>
      <c r="L12" s="155"/>
      <c r="M12" s="155"/>
    </row>
    <row r="13" spans="2:14" ht="21" x14ac:dyDescent="0.5">
      <c r="B13" s="33"/>
      <c r="I13" s="155"/>
      <c r="J13" s="155"/>
      <c r="K13" s="155"/>
      <c r="L13" s="155"/>
      <c r="M13" s="155"/>
    </row>
    <row r="14" spans="2:14" ht="21" x14ac:dyDescent="0.5">
      <c r="B14" s="6" t="s">
        <v>377</v>
      </c>
      <c r="I14" s="155"/>
      <c r="J14" s="155"/>
      <c r="K14" s="155"/>
      <c r="L14" s="155"/>
      <c r="M14" s="155"/>
    </row>
    <row r="15" spans="2:14" ht="21" x14ac:dyDescent="0.5">
      <c r="B15" s="24" t="s">
        <v>44</v>
      </c>
      <c r="C15" s="13" t="s">
        <v>54</v>
      </c>
      <c r="D15" s="45" t="s">
        <v>515</v>
      </c>
      <c r="I15" s="155"/>
      <c r="J15" s="155"/>
      <c r="K15" s="155"/>
      <c r="L15" s="155"/>
      <c r="M15" s="155"/>
    </row>
    <row r="16" spans="2:14" ht="21" x14ac:dyDescent="0.5">
      <c r="B16" s="21" t="s">
        <v>45</v>
      </c>
      <c r="C16" s="114">
        <v>0</v>
      </c>
      <c r="I16" s="155"/>
      <c r="J16" s="155"/>
      <c r="K16" s="155"/>
      <c r="L16" s="155"/>
      <c r="M16" s="155"/>
    </row>
    <row r="17" spans="2:13" ht="21" x14ac:dyDescent="0.5">
      <c r="B17" s="30" t="s">
        <v>367</v>
      </c>
      <c r="C17" s="115">
        <f xml:space="preserve"> C16</f>
        <v>0</v>
      </c>
      <c r="I17" s="155"/>
      <c r="J17" s="155"/>
      <c r="K17" s="155"/>
      <c r="L17" s="155"/>
      <c r="M17" s="155"/>
    </row>
    <row r="18" spans="2:13" ht="21" x14ac:dyDescent="0.5">
      <c r="B18" s="30" t="s">
        <v>19</v>
      </c>
      <c r="C18" s="42"/>
      <c r="I18" s="155"/>
      <c r="J18" s="155"/>
      <c r="K18" s="155"/>
      <c r="L18" s="155"/>
      <c r="M18" s="155"/>
    </row>
    <row r="19" spans="2:13" ht="21" x14ac:dyDescent="0.5">
      <c r="B19" s="30" t="s">
        <v>19</v>
      </c>
      <c r="C19" s="42"/>
      <c r="I19" s="155"/>
      <c r="J19" s="155"/>
      <c r="K19" s="155"/>
      <c r="L19" s="155"/>
      <c r="M19" s="155"/>
    </row>
    <row r="20" spans="2:13" ht="21" x14ac:dyDescent="0.5">
      <c r="B20" s="30" t="s">
        <v>19</v>
      </c>
      <c r="C20" s="30"/>
      <c r="I20" s="155"/>
      <c r="J20" s="155"/>
      <c r="K20" s="155"/>
      <c r="L20" s="155"/>
      <c r="M20" s="155"/>
    </row>
    <row r="21" spans="2:13" ht="21" x14ac:dyDescent="0.5">
      <c r="B21" s="64" t="s">
        <v>378</v>
      </c>
      <c r="C21" s="65" t="b">
        <f>SUM(C17:C20)=C16</f>
        <v>1</v>
      </c>
      <c r="I21" s="155"/>
      <c r="J21" s="155"/>
      <c r="K21" s="155"/>
      <c r="L21" s="155"/>
      <c r="M21" s="155"/>
    </row>
    <row r="22" spans="2:13" ht="21" x14ac:dyDescent="0.5">
      <c r="B22" s="6"/>
      <c r="C22" s="33"/>
      <c r="I22" s="155"/>
      <c r="J22" s="155"/>
      <c r="K22" s="155"/>
      <c r="L22" s="155"/>
      <c r="M22" s="155"/>
    </row>
    <row r="23" spans="2:13" ht="21" x14ac:dyDescent="0.5">
      <c r="B23" s="124" t="s">
        <v>30</v>
      </c>
      <c r="C23" s="33"/>
      <c r="I23" s="155"/>
      <c r="J23" s="155"/>
      <c r="K23" s="155"/>
      <c r="L23" s="155"/>
      <c r="M23" s="155"/>
    </row>
    <row r="24" spans="2:13" ht="21" x14ac:dyDescent="0.5">
      <c r="B24" s="21" t="s">
        <v>470</v>
      </c>
      <c r="C24" s="129">
        <v>0</v>
      </c>
      <c r="I24" s="155"/>
      <c r="J24" s="155"/>
      <c r="K24" s="155"/>
      <c r="L24" s="155"/>
      <c r="M24" s="155"/>
    </row>
    <row r="25" spans="2:13" ht="21" x14ac:dyDescent="0.5">
      <c r="B25" s="21" t="s">
        <v>29</v>
      </c>
      <c r="C25" s="128">
        <f>SUM(F_Inputs!Q200:U202)</f>
        <v>2411.757796065292</v>
      </c>
      <c r="D25" s="32"/>
      <c r="I25" s="155"/>
      <c r="J25" s="155"/>
      <c r="K25" s="155"/>
      <c r="L25" s="155"/>
      <c r="M25" s="155"/>
    </row>
    <row r="26" spans="2:13" ht="21" x14ac:dyDescent="0.5">
      <c r="B26" s="21" t="s">
        <v>32</v>
      </c>
      <c r="C26" s="44">
        <f>(C12-C24)/C25</f>
        <v>0.20944474641031696</v>
      </c>
      <c r="D26" s="23"/>
      <c r="I26" s="155"/>
      <c r="J26" s="155"/>
      <c r="K26" s="155"/>
      <c r="L26" s="155"/>
      <c r="M26" s="155"/>
    </row>
    <row r="27" spans="2:13" ht="17.25" customHeight="1" x14ac:dyDescent="0.5">
      <c r="B27" s="24" t="s">
        <v>33</v>
      </c>
      <c r="C27" s="45" t="s">
        <v>51</v>
      </c>
      <c r="I27" s="155"/>
      <c r="J27" s="155"/>
      <c r="K27" s="155"/>
      <c r="L27" s="155"/>
      <c r="M27" s="155"/>
    </row>
    <row r="28" spans="2:13" ht="21" x14ac:dyDescent="0.5">
      <c r="I28" s="155"/>
      <c r="J28" s="155"/>
      <c r="K28" s="155"/>
      <c r="L28" s="155"/>
      <c r="M28" s="155"/>
    </row>
    <row r="29" spans="2:13" ht="21" x14ac:dyDescent="0.5">
      <c r="B29" s="11" t="s">
        <v>34</v>
      </c>
      <c r="F29" s="11" t="s">
        <v>35</v>
      </c>
      <c r="I29" s="155"/>
      <c r="J29" s="155"/>
      <c r="K29" s="155"/>
      <c r="L29" s="155"/>
      <c r="M29" s="155"/>
    </row>
    <row r="30" spans="2:13" ht="21" x14ac:dyDescent="0.5">
      <c r="B30" s="203" t="s">
        <v>36</v>
      </c>
      <c r="C30" s="203" t="s">
        <v>19</v>
      </c>
      <c r="D30" s="24"/>
      <c r="F30" s="13"/>
      <c r="I30" s="155"/>
      <c r="J30" s="155"/>
      <c r="K30" s="155"/>
      <c r="L30" s="155"/>
      <c r="M30" s="155"/>
    </row>
    <row r="31" spans="2:13" ht="21" x14ac:dyDescent="0.5">
      <c r="B31" s="203" t="s">
        <v>37</v>
      </c>
      <c r="C31" s="203" t="s">
        <v>53</v>
      </c>
      <c r="D31" s="149" t="s">
        <v>585</v>
      </c>
      <c r="F31" s="25"/>
      <c r="I31" s="155"/>
      <c r="J31" s="155"/>
      <c r="K31" s="155"/>
      <c r="L31" s="155"/>
      <c r="M31" s="155"/>
    </row>
    <row r="32" spans="2:13" ht="32" x14ac:dyDescent="0.5">
      <c r="B32" s="203" t="s">
        <v>38</v>
      </c>
      <c r="C32" s="203" t="s">
        <v>52</v>
      </c>
      <c r="D32" s="24" t="s">
        <v>471</v>
      </c>
      <c r="F32" s="24"/>
      <c r="I32" s="155"/>
      <c r="J32" s="155"/>
      <c r="K32" s="155"/>
      <c r="L32" s="155"/>
      <c r="M32" s="155"/>
    </row>
    <row r="33" spans="2:13" ht="21" x14ac:dyDescent="0.5">
      <c r="B33" s="203" t="s">
        <v>39</v>
      </c>
      <c r="C33" s="203" t="s">
        <v>19</v>
      </c>
      <c r="D33" s="24"/>
      <c r="F33" s="25"/>
      <c r="I33" s="155"/>
      <c r="J33" s="155"/>
      <c r="K33" s="155"/>
      <c r="L33" s="155"/>
      <c r="M33" s="155"/>
    </row>
    <row r="34" spans="2:13" ht="21" x14ac:dyDescent="0.5">
      <c r="B34" s="203" t="s">
        <v>40</v>
      </c>
      <c r="C34" s="203" t="s">
        <v>53</v>
      </c>
      <c r="D34" s="149" t="s">
        <v>585</v>
      </c>
      <c r="F34" s="25"/>
      <c r="I34" s="155"/>
      <c r="J34" s="155"/>
      <c r="K34" s="155"/>
      <c r="L34" s="155"/>
      <c r="M34" s="155"/>
    </row>
    <row r="35" spans="2:13" ht="32" x14ac:dyDescent="0.5">
      <c r="B35" s="13" t="s">
        <v>41</v>
      </c>
      <c r="C35" s="13" t="s">
        <v>52</v>
      </c>
      <c r="D35" s="24" t="s">
        <v>469</v>
      </c>
      <c r="F35" s="13"/>
      <c r="I35" s="155"/>
      <c r="J35" s="155"/>
      <c r="K35" s="155"/>
      <c r="L35" s="155"/>
      <c r="M35" s="155"/>
    </row>
    <row r="36" spans="2:13" ht="21" x14ac:dyDescent="0.5">
      <c r="B36" s="13" t="s">
        <v>42</v>
      </c>
      <c r="C36" s="13" t="s">
        <v>19</v>
      </c>
      <c r="D36" s="24"/>
      <c r="F36" s="13"/>
      <c r="I36" s="155"/>
      <c r="J36" s="155"/>
      <c r="K36" s="155"/>
      <c r="L36" s="155"/>
      <c r="M36" s="155"/>
    </row>
    <row r="37" spans="2:13" ht="21" x14ac:dyDescent="0.5">
      <c r="B37" s="13" t="s">
        <v>43</v>
      </c>
      <c r="C37" s="13" t="s">
        <v>19</v>
      </c>
      <c r="D37" s="24"/>
      <c r="F37" s="13"/>
      <c r="I37" s="155"/>
      <c r="J37" s="155"/>
      <c r="K37" s="155"/>
      <c r="L37" s="155"/>
      <c r="M37" s="155"/>
    </row>
    <row r="38" spans="2:13" s="29" customFormat="1" x14ac:dyDescent="0.5">
      <c r="B38" s="28"/>
      <c r="C38" s="28"/>
      <c r="D38" s="28"/>
      <c r="F38" s="27"/>
      <c r="I38" s="28"/>
      <c r="J38" s="28"/>
      <c r="K38" s="28"/>
      <c r="M38" s="27"/>
    </row>
    <row r="39" spans="2:13" x14ac:dyDescent="0.5">
      <c r="B39" s="11"/>
      <c r="I39" s="11"/>
    </row>
    <row r="40" spans="2:13" x14ac:dyDescent="0.5">
      <c r="B40" s="11"/>
      <c r="I40" s="11"/>
    </row>
  </sheetData>
  <mergeCells count="1">
    <mergeCell ref="C8:D8"/>
  </mergeCells>
  <conditionalFormatting sqref="C21">
    <cfRule type="containsText" dxfId="31" priority="5" operator="containsText" text="True">
      <formula>NOT(ISERROR(SEARCH("True",C21)))</formula>
    </cfRule>
    <cfRule type="containsText" dxfId="30" priority="6" operator="containsText" text="False">
      <formula>NOT(ISERROR(SEARCH("False",C21)))</formula>
    </cfRule>
  </conditionalFormatting>
  <conditionalFormatting sqref="J21">
    <cfRule type="containsText" dxfId="29" priority="1" operator="containsText" text="True">
      <formula>NOT(ISERROR(SEARCH("True",J21)))</formula>
    </cfRule>
    <cfRule type="containsText" dxfId="28" priority="2" operator="containsText" text="False">
      <formula>NOT(ISERROR(SEARCH("False",J21)))</formula>
    </cfRule>
  </conditionalFormatting>
  <dataValidations count="6">
    <dataValidation type="list" allowBlank="1" showInputMessage="1" showErrorMessage="1" sqref="J38 C35:C38">
      <formula1>"Pass, Partial pass, Fail, Not assessed, N/A"</formula1>
    </dataValidation>
    <dataValidation type="list" allowBlank="1" showInputMessage="1" showErrorMessage="1" sqref="C9">
      <formula1>"ANH,NES,NWT,SRN,SVE,SWB,TMS,WSH,WSX,YKY,AFW,BRL,HDD,PRT,SES,SEW,SSC"</formula1>
    </dataValidation>
    <dataValidation type="list" allowBlank="1" showInputMessage="1" showErrorMessage="1" sqref="C15">
      <formula1>"Accept, Partial accept, Reject"</formula1>
    </dataValidation>
    <dataValidation type="list" allowBlank="1" showInputMessage="1" showErrorMessage="1" sqref="C27">
      <formula1>"Yes,No"</formula1>
    </dataValidation>
    <dataValidation type="list" allowBlank="1" showInputMessage="1" showErrorMessage="1" sqref="C10">
      <formula1>#REF!</formula1>
    </dataValidation>
    <dataValidation type="list" allowBlank="1" showInputMessage="1" showErrorMessage="1" sqref="C30:C34">
      <formula1>"Pass, Partial pass, Fail, ,Not assessed, N/A"</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T45"/>
  <sheetViews>
    <sheetView zoomScale="90" zoomScaleNormal="90" workbookViewId="0"/>
  </sheetViews>
  <sheetFormatPr defaultColWidth="8.54296875" defaultRowHeight="16" x14ac:dyDescent="0.5"/>
  <cols>
    <col min="1" max="1" width="2.26953125" style="1" customWidth="1"/>
    <col min="2" max="2" width="35.26953125" style="1" customWidth="1"/>
    <col min="3" max="3" width="23" style="1" customWidth="1"/>
    <col min="4" max="4" width="72" style="1" customWidth="1"/>
    <col min="5" max="5" width="3.26953125" style="1" customWidth="1"/>
    <col min="6" max="6" width="26.54296875" style="1" customWidth="1"/>
    <col min="7" max="8" width="8.54296875" style="1" customWidth="1"/>
    <col min="9" max="9" width="35.26953125" style="1" customWidth="1"/>
    <col min="10" max="10" width="23.54296875" style="1" customWidth="1"/>
    <col min="11" max="11" width="72" style="1" customWidth="1"/>
    <col min="12" max="12" width="3.26953125" style="1" customWidth="1"/>
    <col min="13" max="13" width="26.54296875" style="1" customWidth="1"/>
    <col min="14" max="14" width="8.54296875" style="1" customWidth="1"/>
    <col min="15" max="15" width="28.54296875" style="1" customWidth="1"/>
    <col min="16" max="16" width="8.54296875" style="1" customWidth="1"/>
    <col min="17" max="17" width="56" style="1" customWidth="1"/>
    <col min="18" max="18" width="8.54296875" style="1" customWidth="1"/>
    <col min="19" max="19" width="14" style="1" customWidth="1"/>
    <col min="20" max="20" width="8.54296875" style="1" customWidth="1"/>
    <col min="21" max="16384" width="8.54296875" style="1"/>
  </cols>
  <sheetData>
    <row r="1" spans="2:19" s="3" customFormat="1" ht="21" x14ac:dyDescent="0.5">
      <c r="B1" s="10" t="s">
        <v>410</v>
      </c>
      <c r="C1" s="10"/>
      <c r="D1" s="10"/>
      <c r="E1" s="10"/>
      <c r="F1" s="4"/>
      <c r="G1" s="1"/>
      <c r="H1" s="4"/>
      <c r="I1" s="154" t="s">
        <v>419</v>
      </c>
      <c r="J1" s="155"/>
      <c r="K1" s="155"/>
      <c r="L1" s="155"/>
      <c r="M1" s="156"/>
      <c r="N1" s="4"/>
      <c r="O1" s="2"/>
    </row>
    <row r="2" spans="2:19" s="3" customFormat="1" ht="21" x14ac:dyDescent="0.5">
      <c r="B2" s="11" t="s">
        <v>20</v>
      </c>
      <c r="C2" s="18"/>
      <c r="D2" s="18"/>
      <c r="E2" s="1"/>
      <c r="F2" s="1"/>
      <c r="G2" s="1"/>
      <c r="H2" s="4"/>
      <c r="I2" s="157" t="s">
        <v>20</v>
      </c>
      <c r="J2" s="155"/>
      <c r="K2" s="155"/>
      <c r="L2" s="158"/>
      <c r="M2" s="158"/>
      <c r="N2" s="4"/>
      <c r="O2" s="2"/>
    </row>
    <row r="3" spans="2:19" x14ac:dyDescent="0.5">
      <c r="B3" s="17" t="s">
        <v>21</v>
      </c>
      <c r="C3" s="19" t="s">
        <v>399</v>
      </c>
      <c r="I3" s="159" t="s">
        <v>21</v>
      </c>
      <c r="J3" s="160" t="s">
        <v>399</v>
      </c>
      <c r="K3" s="158"/>
      <c r="L3" s="158"/>
      <c r="M3" s="158"/>
    </row>
    <row r="4" spans="2:19" x14ac:dyDescent="0.5">
      <c r="B4" s="17" t="s">
        <v>22</v>
      </c>
      <c r="C4" s="26">
        <v>43727</v>
      </c>
      <c r="I4" s="159" t="s">
        <v>22</v>
      </c>
      <c r="J4" s="161" t="s">
        <v>402</v>
      </c>
      <c r="K4" s="158"/>
      <c r="L4" s="158"/>
      <c r="M4" s="158"/>
    </row>
    <row r="5" spans="2:19" x14ac:dyDescent="0.5">
      <c r="B5" s="17" t="s">
        <v>23</v>
      </c>
      <c r="C5" s="26" t="s">
        <v>443</v>
      </c>
      <c r="I5" s="159" t="s">
        <v>23</v>
      </c>
      <c r="J5" s="161" t="s">
        <v>418</v>
      </c>
      <c r="K5" s="158"/>
      <c r="L5" s="158"/>
      <c r="M5" s="158"/>
    </row>
    <row r="6" spans="2:19" x14ac:dyDescent="0.5">
      <c r="B6" s="15"/>
      <c r="C6" s="16"/>
      <c r="D6" s="16"/>
      <c r="I6" s="162"/>
      <c r="J6" s="163"/>
      <c r="K6" s="163"/>
      <c r="L6" s="158"/>
      <c r="M6" s="158"/>
    </row>
    <row r="7" spans="2:19" x14ac:dyDescent="0.5">
      <c r="B7" s="11" t="s">
        <v>24</v>
      </c>
      <c r="I7" s="157" t="s">
        <v>24</v>
      </c>
      <c r="J7" s="158"/>
      <c r="K7" s="158"/>
      <c r="L7" s="158"/>
      <c r="M7" s="158"/>
    </row>
    <row r="8" spans="2:19" ht="44.25" customHeight="1" x14ac:dyDescent="0.5">
      <c r="B8" s="24" t="s">
        <v>25</v>
      </c>
      <c r="C8" s="236" t="s">
        <v>413</v>
      </c>
      <c r="D8" s="236"/>
      <c r="I8" s="164" t="s">
        <v>25</v>
      </c>
      <c r="J8" s="237" t="s">
        <v>460</v>
      </c>
      <c r="K8" s="237"/>
      <c r="L8" s="158"/>
      <c r="M8" s="158"/>
    </row>
    <row r="9" spans="2:19" ht="21" x14ac:dyDescent="0.6">
      <c r="B9" s="24" t="s">
        <v>1</v>
      </c>
      <c r="C9" s="39" t="s">
        <v>48</v>
      </c>
      <c r="D9" s="14"/>
      <c r="I9" s="164" t="s">
        <v>1</v>
      </c>
      <c r="J9" s="165" t="s">
        <v>48</v>
      </c>
      <c r="K9" s="166"/>
      <c r="L9" s="158"/>
      <c r="M9" s="158"/>
      <c r="O9" s="76" t="s">
        <v>396</v>
      </c>
      <c r="P9" s="77"/>
      <c r="Q9" s="77"/>
      <c r="R9" s="77"/>
      <c r="S9" s="77"/>
    </row>
    <row r="10" spans="2:19" x14ac:dyDescent="0.5">
      <c r="B10" s="24" t="s">
        <v>26</v>
      </c>
      <c r="C10" s="5" t="s">
        <v>18</v>
      </c>
      <c r="D10" s="31"/>
      <c r="I10" s="164" t="s">
        <v>26</v>
      </c>
      <c r="J10" s="167" t="s">
        <v>18</v>
      </c>
      <c r="K10" s="168"/>
      <c r="L10" s="158"/>
      <c r="M10" s="158"/>
      <c r="O10" s="77"/>
      <c r="P10" s="77"/>
      <c r="Q10" s="77"/>
      <c r="R10" s="77"/>
      <c r="S10" s="77"/>
    </row>
    <row r="11" spans="2:19" x14ac:dyDescent="0.5">
      <c r="B11" s="24" t="s">
        <v>27</v>
      </c>
      <c r="C11" s="5" t="str">
        <f>F_Inputs!A103&amp;"-"&amp;F_Inputs!B103</f>
        <v>ANH-BIO701001</v>
      </c>
      <c r="D11" s="14"/>
      <c r="I11" s="164" t="s">
        <v>27</v>
      </c>
      <c r="J11" s="167" t="s">
        <v>466</v>
      </c>
      <c r="K11" s="166"/>
      <c r="L11" s="158"/>
      <c r="M11" s="158"/>
      <c r="O11" s="77"/>
      <c r="P11" s="77"/>
      <c r="Q11" s="77"/>
      <c r="R11" s="77"/>
      <c r="S11" s="77"/>
    </row>
    <row r="12" spans="2:19" x14ac:dyDescent="0.5">
      <c r="B12" s="24" t="s">
        <v>28</v>
      </c>
      <c r="C12" s="153">
        <v>17.600000000000001</v>
      </c>
      <c r="D12" s="22" t="s">
        <v>423</v>
      </c>
      <c r="I12" s="164" t="s">
        <v>28</v>
      </c>
      <c r="J12" s="169">
        <f>SUM(F_Inputs!Q105:U105)</f>
        <v>41.6</v>
      </c>
      <c r="K12" s="170"/>
      <c r="L12" s="158"/>
      <c r="M12" s="158"/>
      <c r="O12" s="78" t="s">
        <v>28</v>
      </c>
      <c r="P12" s="79">
        <v>41.6</v>
      </c>
      <c r="Q12" s="80"/>
      <c r="R12" s="81"/>
      <c r="S12" s="81"/>
    </row>
    <row r="13" spans="2:19" x14ac:dyDescent="0.5">
      <c r="B13" s="33"/>
      <c r="I13" s="171"/>
      <c r="J13" s="158"/>
      <c r="K13" s="158"/>
      <c r="L13" s="158"/>
      <c r="M13" s="158"/>
      <c r="O13" s="81"/>
      <c r="P13" s="81"/>
      <c r="Q13" s="81"/>
      <c r="R13" s="81"/>
      <c r="S13" s="81"/>
    </row>
    <row r="14" spans="2:19" x14ac:dyDescent="0.5">
      <c r="B14" s="6" t="s">
        <v>377</v>
      </c>
      <c r="I14" s="172" t="s">
        <v>377</v>
      </c>
      <c r="J14" s="158"/>
      <c r="K14" s="158"/>
      <c r="L14" s="158"/>
      <c r="M14" s="158"/>
      <c r="O14" s="82"/>
      <c r="P14" s="81"/>
      <c r="Q14" s="81"/>
      <c r="R14" s="81"/>
      <c r="S14" s="81"/>
    </row>
    <row r="15" spans="2:19" ht="272.25" customHeight="1" x14ac:dyDescent="0.5">
      <c r="B15" s="24" t="s">
        <v>44</v>
      </c>
      <c r="C15" s="13" t="s">
        <v>54</v>
      </c>
      <c r="D15" s="45" t="s">
        <v>442</v>
      </c>
      <c r="I15" s="164" t="s">
        <v>44</v>
      </c>
      <c r="J15" s="173" t="s">
        <v>54</v>
      </c>
      <c r="K15" s="164" t="s">
        <v>414</v>
      </c>
      <c r="L15" s="158"/>
      <c r="M15" s="158"/>
      <c r="O15" s="78" t="s">
        <v>44</v>
      </c>
      <c r="P15" s="78" t="s">
        <v>54</v>
      </c>
      <c r="Q15" s="83" t="s">
        <v>363</v>
      </c>
      <c r="R15" s="81"/>
      <c r="S15" s="81"/>
    </row>
    <row r="16" spans="2:19" x14ac:dyDescent="0.5">
      <c r="B16" s="21" t="s">
        <v>45</v>
      </c>
      <c r="C16" s="114">
        <v>0</v>
      </c>
      <c r="I16" s="174" t="s">
        <v>45</v>
      </c>
      <c r="J16" s="175">
        <v>0</v>
      </c>
      <c r="K16" s="158"/>
      <c r="L16" s="158"/>
      <c r="M16" s="158"/>
      <c r="O16" s="84" t="s">
        <v>45</v>
      </c>
      <c r="P16" s="79">
        <v>0</v>
      </c>
      <c r="Q16" s="81"/>
      <c r="R16" s="81"/>
      <c r="S16" s="81"/>
    </row>
    <row r="17" spans="2:19" x14ac:dyDescent="0.5">
      <c r="B17" s="30" t="s">
        <v>367</v>
      </c>
      <c r="C17" s="115">
        <f xml:space="preserve"> C16</f>
        <v>0</v>
      </c>
      <c r="I17" s="167" t="s">
        <v>367</v>
      </c>
      <c r="J17" s="176">
        <v>0</v>
      </c>
      <c r="K17" s="158"/>
      <c r="L17" s="158"/>
      <c r="M17" s="158"/>
      <c r="O17" s="84" t="s">
        <v>367</v>
      </c>
      <c r="P17" s="84"/>
      <c r="Q17" s="81"/>
      <c r="R17" s="81"/>
      <c r="S17" s="81"/>
    </row>
    <row r="18" spans="2:19" x14ac:dyDescent="0.5">
      <c r="B18" s="30" t="s">
        <v>19</v>
      </c>
      <c r="C18" s="42"/>
      <c r="I18" s="167" t="s">
        <v>368</v>
      </c>
      <c r="J18" s="177"/>
      <c r="K18" s="158"/>
      <c r="L18" s="158"/>
      <c r="M18" s="158"/>
      <c r="O18" s="84" t="s">
        <v>368</v>
      </c>
      <c r="P18" s="84"/>
      <c r="Q18" s="81"/>
      <c r="R18" s="81"/>
      <c r="S18" s="81"/>
    </row>
    <row r="19" spans="2:19" x14ac:dyDescent="0.5">
      <c r="B19" s="30" t="s">
        <v>19</v>
      </c>
      <c r="C19" s="42"/>
      <c r="I19" s="167" t="s">
        <v>369</v>
      </c>
      <c r="J19" s="177"/>
      <c r="K19" s="158"/>
      <c r="L19" s="158"/>
      <c r="M19" s="158"/>
      <c r="O19" s="84" t="s">
        <v>369</v>
      </c>
      <c r="P19" s="84"/>
      <c r="Q19" s="81"/>
      <c r="R19" s="81"/>
      <c r="S19" s="81"/>
    </row>
    <row r="20" spans="2:19" x14ac:dyDescent="0.5">
      <c r="B20" s="30" t="s">
        <v>19</v>
      </c>
      <c r="C20" s="30"/>
      <c r="I20" s="167" t="s">
        <v>370</v>
      </c>
      <c r="J20" s="167"/>
      <c r="K20" s="158"/>
      <c r="L20" s="158"/>
      <c r="M20" s="158"/>
      <c r="O20" s="84" t="s">
        <v>370</v>
      </c>
      <c r="P20" s="84"/>
      <c r="Q20" s="81"/>
      <c r="R20" s="81"/>
      <c r="S20" s="81"/>
    </row>
    <row r="21" spans="2:19" x14ac:dyDescent="0.5">
      <c r="B21" s="64" t="s">
        <v>378</v>
      </c>
      <c r="C21" s="65" t="b">
        <f>SUM(C17:C20)=C16</f>
        <v>1</v>
      </c>
      <c r="I21" s="178" t="s">
        <v>378</v>
      </c>
      <c r="J21" s="179" t="b">
        <f>SUM(J17:J20)=J16</f>
        <v>1</v>
      </c>
      <c r="K21" s="158"/>
      <c r="L21" s="158"/>
      <c r="M21" s="158"/>
      <c r="O21" s="85" t="s">
        <v>378</v>
      </c>
      <c r="P21" s="86" t="b">
        <v>1</v>
      </c>
      <c r="Q21" s="81"/>
      <c r="R21" s="81"/>
      <c r="S21" s="81"/>
    </row>
    <row r="22" spans="2:19" x14ac:dyDescent="0.5">
      <c r="B22" s="6"/>
      <c r="C22" s="33"/>
      <c r="I22" s="172"/>
      <c r="J22" s="171"/>
      <c r="K22" s="158"/>
      <c r="L22" s="158"/>
      <c r="M22" s="158"/>
      <c r="O22" s="87"/>
      <c r="P22" s="81"/>
      <c r="Q22" s="81"/>
      <c r="R22" s="81"/>
      <c r="S22" s="81"/>
    </row>
    <row r="23" spans="2:19" x14ac:dyDescent="0.5">
      <c r="B23" s="124" t="s">
        <v>30</v>
      </c>
      <c r="C23" s="33"/>
      <c r="I23" s="180" t="s">
        <v>30</v>
      </c>
      <c r="J23" s="171"/>
      <c r="K23" s="158"/>
      <c r="L23" s="158"/>
      <c r="M23" s="158"/>
      <c r="O23" s="82" t="s">
        <v>30</v>
      </c>
      <c r="P23" s="81"/>
      <c r="Q23" s="81"/>
      <c r="R23" s="81"/>
      <c r="S23" s="81"/>
    </row>
    <row r="24" spans="2:19" x14ac:dyDescent="0.5">
      <c r="B24" s="21" t="s">
        <v>31</v>
      </c>
      <c r="C24" s="129">
        <v>0</v>
      </c>
      <c r="I24" s="174" t="s">
        <v>31</v>
      </c>
      <c r="J24" s="181">
        <v>17.5</v>
      </c>
      <c r="K24" s="158"/>
      <c r="L24" s="158"/>
      <c r="M24" s="158"/>
      <c r="O24" s="78" t="s">
        <v>31</v>
      </c>
      <c r="P24" s="78">
        <v>0</v>
      </c>
      <c r="Q24" s="81"/>
      <c r="R24" s="81"/>
      <c r="S24" s="81"/>
    </row>
    <row r="25" spans="2:19" x14ac:dyDescent="0.5">
      <c r="B25" s="21" t="s">
        <v>29</v>
      </c>
      <c r="C25" s="128">
        <f>SUM(F_Inputs!R206:U207,F_Inputs!Q211:U211)</f>
        <v>450.06054619314403</v>
      </c>
      <c r="D25" s="32"/>
      <c r="I25" s="174" t="s">
        <v>29</v>
      </c>
      <c r="J25" s="181">
        <v>450.06054619314403</v>
      </c>
      <c r="K25" s="182"/>
      <c r="L25" s="158"/>
      <c r="M25" s="158"/>
      <c r="O25" s="84" t="s">
        <v>29</v>
      </c>
      <c r="P25" s="89">
        <v>450.06051913414404</v>
      </c>
      <c r="Q25" s="90"/>
      <c r="R25" s="81"/>
      <c r="S25" s="81"/>
    </row>
    <row r="26" spans="2:19" ht="32" x14ac:dyDescent="0.5">
      <c r="B26" s="21" t="s">
        <v>32</v>
      </c>
      <c r="C26" s="44">
        <f>(C12-C24)/C25</f>
        <v>3.9105849532624748E-2</v>
      </c>
      <c r="D26" s="23"/>
      <c r="I26" s="174" t="s">
        <v>32</v>
      </c>
      <c r="J26" s="183">
        <v>5.3548350780469114E-2</v>
      </c>
      <c r="K26" s="184"/>
      <c r="L26" s="158"/>
      <c r="M26" s="158"/>
      <c r="O26" s="88" t="s">
        <v>32</v>
      </c>
      <c r="P26" s="91">
        <v>9.2432013543495908E-2</v>
      </c>
      <c r="Q26" s="81"/>
      <c r="R26" s="81"/>
      <c r="S26" s="81"/>
    </row>
    <row r="27" spans="2:19" ht="17.25" customHeight="1" x14ac:dyDescent="0.5">
      <c r="B27" s="24" t="s">
        <v>33</v>
      </c>
      <c r="C27" s="227" t="s">
        <v>403</v>
      </c>
      <c r="I27" s="164" t="s">
        <v>33</v>
      </c>
      <c r="J27" s="164" t="s">
        <v>403</v>
      </c>
      <c r="K27" s="158"/>
      <c r="L27" s="158"/>
      <c r="M27" s="158"/>
      <c r="O27" s="88" t="s">
        <v>33</v>
      </c>
      <c r="P27" s="84" t="s">
        <v>51</v>
      </c>
      <c r="Q27" s="81"/>
      <c r="R27" s="81"/>
      <c r="S27" s="81"/>
    </row>
    <row r="28" spans="2:19" x14ac:dyDescent="0.5">
      <c r="I28" s="158"/>
      <c r="J28" s="158"/>
      <c r="K28" s="158"/>
      <c r="L28" s="158"/>
      <c r="M28" s="158"/>
      <c r="O28" s="81"/>
      <c r="P28" s="81"/>
      <c r="Q28" s="81"/>
      <c r="R28" s="81"/>
      <c r="S28" s="81"/>
    </row>
    <row r="29" spans="2:19" x14ac:dyDescent="0.5">
      <c r="B29" s="11" t="s">
        <v>34</v>
      </c>
      <c r="F29" s="11" t="s">
        <v>35</v>
      </c>
      <c r="I29" s="157" t="s">
        <v>34</v>
      </c>
      <c r="J29" s="158"/>
      <c r="K29" s="158"/>
      <c r="L29" s="158"/>
      <c r="M29" s="157" t="s">
        <v>35</v>
      </c>
      <c r="O29" s="123" t="s">
        <v>34</v>
      </c>
      <c r="P29" s="81"/>
      <c r="Q29" s="81"/>
      <c r="R29" s="81"/>
      <c r="S29" s="82" t="s">
        <v>35</v>
      </c>
    </row>
    <row r="30" spans="2:19" x14ac:dyDescent="0.5">
      <c r="B30" s="13" t="s">
        <v>36</v>
      </c>
      <c r="C30" s="13" t="s">
        <v>19</v>
      </c>
      <c r="D30" s="13"/>
      <c r="F30" s="13"/>
      <c r="I30" s="173" t="s">
        <v>36</v>
      </c>
      <c r="J30" s="173" t="s">
        <v>19</v>
      </c>
      <c r="K30" s="173" t="s">
        <v>347</v>
      </c>
      <c r="L30" s="158"/>
      <c r="M30" s="173"/>
      <c r="O30" s="78" t="s">
        <v>36</v>
      </c>
      <c r="P30" s="78" t="s">
        <v>19</v>
      </c>
      <c r="Q30" s="78" t="s">
        <v>347</v>
      </c>
      <c r="R30" s="81"/>
      <c r="S30" s="78"/>
    </row>
    <row r="31" spans="2:19" ht="179.25" customHeight="1" x14ac:dyDescent="0.5">
      <c r="B31" s="13" t="s">
        <v>37</v>
      </c>
      <c r="C31" s="13" t="s">
        <v>53</v>
      </c>
      <c r="D31" s="24" t="s">
        <v>458</v>
      </c>
      <c r="F31" s="25" t="s">
        <v>424</v>
      </c>
      <c r="I31" s="173" t="s">
        <v>37</v>
      </c>
      <c r="J31" s="173" t="s">
        <v>53</v>
      </c>
      <c r="K31" s="164" t="s">
        <v>461</v>
      </c>
      <c r="L31" s="158"/>
      <c r="M31" s="185" t="s">
        <v>404</v>
      </c>
      <c r="O31" s="78" t="s">
        <v>37</v>
      </c>
      <c r="P31" s="78" t="s">
        <v>52</v>
      </c>
      <c r="Q31" s="92" t="s">
        <v>364</v>
      </c>
      <c r="R31" s="81"/>
      <c r="S31" s="92" t="s">
        <v>362</v>
      </c>
    </row>
    <row r="32" spans="2:19" ht="147" customHeight="1" x14ac:dyDescent="0.5">
      <c r="B32" s="13" t="s">
        <v>38</v>
      </c>
      <c r="C32" s="13" t="s">
        <v>425</v>
      </c>
      <c r="D32" s="24" t="s">
        <v>459</v>
      </c>
      <c r="F32" s="24"/>
      <c r="I32" s="173" t="s">
        <v>38</v>
      </c>
      <c r="J32" s="173" t="s">
        <v>52</v>
      </c>
      <c r="K32" s="164" t="s">
        <v>462</v>
      </c>
      <c r="L32" s="158"/>
      <c r="M32" s="164" t="s">
        <v>405</v>
      </c>
      <c r="O32" s="78" t="s">
        <v>38</v>
      </c>
      <c r="P32" s="78" t="s">
        <v>53</v>
      </c>
      <c r="Q32" s="92" t="s">
        <v>365</v>
      </c>
      <c r="R32" s="81"/>
      <c r="S32" s="92" t="s">
        <v>317</v>
      </c>
    </row>
    <row r="33" spans="2:20" x14ac:dyDescent="0.5">
      <c r="B33" s="13" t="s">
        <v>39</v>
      </c>
      <c r="C33" s="13" t="s">
        <v>19</v>
      </c>
      <c r="D33" s="13"/>
      <c r="F33" s="25"/>
      <c r="I33" s="173" t="s">
        <v>39</v>
      </c>
      <c r="J33" s="173" t="s">
        <v>19</v>
      </c>
      <c r="K33" s="173" t="s">
        <v>347</v>
      </c>
      <c r="L33" s="158"/>
      <c r="M33" s="185"/>
      <c r="O33" s="78" t="s">
        <v>39</v>
      </c>
      <c r="P33" s="78" t="s">
        <v>19</v>
      </c>
      <c r="Q33" s="78" t="s">
        <v>347</v>
      </c>
      <c r="R33" s="81"/>
      <c r="S33" s="92"/>
    </row>
    <row r="34" spans="2:20" ht="384" x14ac:dyDescent="0.5">
      <c r="B34" s="13" t="s">
        <v>40</v>
      </c>
      <c r="C34" s="13" t="s">
        <v>425</v>
      </c>
      <c r="D34" s="24" t="s">
        <v>459</v>
      </c>
      <c r="F34" s="25"/>
      <c r="I34" s="173" t="s">
        <v>40</v>
      </c>
      <c r="J34" s="173" t="s">
        <v>53</v>
      </c>
      <c r="K34" s="164" t="s">
        <v>415</v>
      </c>
      <c r="L34" s="158"/>
      <c r="M34" s="185" t="s">
        <v>406</v>
      </c>
      <c r="O34" s="78" t="s">
        <v>40</v>
      </c>
      <c r="P34" s="78" t="s">
        <v>53</v>
      </c>
      <c r="Q34" s="92" t="s">
        <v>366</v>
      </c>
      <c r="R34" s="81"/>
      <c r="S34" s="92" t="s">
        <v>316</v>
      </c>
    </row>
    <row r="35" spans="2:20" x14ac:dyDescent="0.5">
      <c r="B35" s="13" t="s">
        <v>41</v>
      </c>
      <c r="C35" s="13" t="s">
        <v>19</v>
      </c>
      <c r="D35" s="13"/>
      <c r="F35" s="13"/>
      <c r="I35" s="173" t="s">
        <v>41</v>
      </c>
      <c r="J35" s="173" t="s">
        <v>19</v>
      </c>
      <c r="K35" s="173" t="s">
        <v>347</v>
      </c>
      <c r="L35" s="158"/>
      <c r="M35" s="173"/>
      <c r="O35" s="78" t="s">
        <v>41</v>
      </c>
      <c r="P35" s="78" t="s">
        <v>19</v>
      </c>
      <c r="Q35" s="78" t="s">
        <v>347</v>
      </c>
      <c r="R35" s="81"/>
      <c r="S35" s="78"/>
    </row>
    <row r="36" spans="2:20" x14ac:dyDescent="0.5">
      <c r="B36" s="13" t="s">
        <v>42</v>
      </c>
      <c r="C36" s="13" t="s">
        <v>19</v>
      </c>
      <c r="D36" s="13"/>
      <c r="F36" s="13"/>
      <c r="I36" s="173" t="s">
        <v>42</v>
      </c>
      <c r="J36" s="173" t="s">
        <v>19</v>
      </c>
      <c r="K36" s="173" t="s">
        <v>347</v>
      </c>
      <c r="L36" s="158"/>
      <c r="M36" s="173"/>
      <c r="O36" s="78" t="s">
        <v>42</v>
      </c>
      <c r="P36" s="78" t="s">
        <v>19</v>
      </c>
      <c r="Q36" s="78" t="s">
        <v>347</v>
      </c>
      <c r="R36" s="81"/>
      <c r="S36" s="78"/>
    </row>
    <row r="37" spans="2:20" x14ac:dyDescent="0.5">
      <c r="B37" s="13" t="s">
        <v>43</v>
      </c>
      <c r="C37" s="13" t="s">
        <v>19</v>
      </c>
      <c r="D37" s="13"/>
      <c r="F37" s="13"/>
      <c r="I37" s="173" t="s">
        <v>43</v>
      </c>
      <c r="J37" s="173" t="s">
        <v>19</v>
      </c>
      <c r="K37" s="173" t="s">
        <v>347</v>
      </c>
      <c r="L37" s="158"/>
      <c r="M37" s="173"/>
      <c r="O37" s="78" t="s">
        <v>43</v>
      </c>
      <c r="P37" s="78" t="s">
        <v>19</v>
      </c>
      <c r="Q37" s="78" t="s">
        <v>347</v>
      </c>
      <c r="R37" s="81"/>
      <c r="S37" s="78"/>
    </row>
    <row r="38" spans="2:20" s="29" customFormat="1" x14ac:dyDescent="0.5">
      <c r="B38" s="28"/>
      <c r="C38" s="28"/>
      <c r="D38" s="28"/>
      <c r="F38" s="27"/>
      <c r="I38" s="28"/>
      <c r="J38" s="28"/>
      <c r="K38" s="28"/>
      <c r="M38" s="27"/>
    </row>
    <row r="39" spans="2:20" x14ac:dyDescent="0.5">
      <c r="B39" s="11"/>
      <c r="I39" s="11"/>
    </row>
    <row r="40" spans="2:20" x14ac:dyDescent="0.5">
      <c r="B40" s="11"/>
      <c r="I40" s="11"/>
    </row>
    <row r="45" spans="2:20" x14ac:dyDescent="0.5">
      <c r="T45" s="4"/>
    </row>
  </sheetData>
  <mergeCells count="2">
    <mergeCell ref="C8:D8"/>
    <mergeCell ref="J8:K8"/>
  </mergeCells>
  <conditionalFormatting sqref="C21">
    <cfRule type="containsText" dxfId="27" priority="5" operator="containsText" text="True">
      <formula>NOT(ISERROR(SEARCH("True",C21)))</formula>
    </cfRule>
    <cfRule type="containsText" dxfId="26" priority="6" operator="containsText" text="False">
      <formula>NOT(ISERROR(SEARCH("False",C21)))</formula>
    </cfRule>
  </conditionalFormatting>
  <conditionalFormatting sqref="P21">
    <cfRule type="containsText" dxfId="25" priority="3" operator="containsText" text="True">
      <formula>NOT(ISERROR(SEARCH("True",P21)))</formula>
    </cfRule>
    <cfRule type="containsText" dxfId="24" priority="4" operator="containsText" text="False">
      <formula>NOT(ISERROR(SEARCH("False",P21)))</formula>
    </cfRule>
  </conditionalFormatting>
  <conditionalFormatting sqref="J21">
    <cfRule type="containsText" dxfId="23" priority="1" operator="containsText" text="True">
      <formula>NOT(ISERROR(SEARCH("True",J21)))</formula>
    </cfRule>
    <cfRule type="containsText" dxfId="22" priority="2" operator="containsText" text="False">
      <formula>NOT(ISERROR(SEARCH("False",J21)))</formula>
    </cfRule>
  </conditionalFormatting>
  <dataValidations count="6">
    <dataValidation type="list" allowBlank="1" showInputMessage="1" showErrorMessage="1" sqref="C27 J27">
      <formula1>"Yes,No"</formula1>
    </dataValidation>
    <dataValidation type="list" allowBlank="1" showInputMessage="1" showErrorMessage="1" sqref="C15 J15">
      <formula1>"Accept, Partial accept, Reject"</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C30:C38 J30:J38">
      <formula1>"Pass, Partial pass, Fail, Not assessed, N/A"</formula1>
    </dataValidation>
    <dataValidation type="list" allowBlank="1" showInputMessage="1" showErrorMessage="1" sqref="I18:I20">
      <formula1>#REF!</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7"/>
  <sheetViews>
    <sheetView zoomScale="90" zoomScaleNormal="90" workbookViewId="0"/>
  </sheetViews>
  <sheetFormatPr defaultColWidth="8.453125" defaultRowHeight="13" x14ac:dyDescent="0.3"/>
  <cols>
    <col min="1" max="1" width="1.81640625" style="137" customWidth="1"/>
    <col min="2" max="2" width="43.453125" style="137" customWidth="1"/>
    <col min="3" max="3" width="15.81640625" style="137" customWidth="1"/>
    <col min="4" max="4" width="117.26953125" style="137" customWidth="1"/>
    <col min="5" max="5" width="8.1796875" style="137" customWidth="1"/>
    <col min="6" max="6" width="30.1796875" style="137" customWidth="1"/>
    <col min="7" max="7" width="8.453125" style="137"/>
    <col min="8" max="8" width="31.54296875" style="137" customWidth="1"/>
    <col min="9" max="143" width="8.453125" style="137"/>
    <col min="144" max="16384" width="8.453125" style="140"/>
  </cols>
  <sheetData>
    <row r="1" spans="1:146" s="141" customFormat="1" ht="21" x14ac:dyDescent="0.5">
      <c r="A1" s="137"/>
      <c r="B1" s="138" t="s">
        <v>434</v>
      </c>
      <c r="C1" s="138"/>
      <c r="D1" s="138"/>
      <c r="E1" s="138"/>
      <c r="F1" s="139"/>
      <c r="G1" s="139"/>
      <c r="H1" s="154" t="s">
        <v>419</v>
      </c>
      <c r="I1" s="155"/>
      <c r="J1" s="155"/>
      <c r="K1" s="155"/>
      <c r="L1" s="156"/>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40"/>
      <c r="EO1" s="140"/>
      <c r="EP1" s="140"/>
    </row>
    <row r="2" spans="1:146" s="193" customFormat="1" ht="21" x14ac:dyDescent="0.5">
      <c r="B2" s="11" t="s">
        <v>20</v>
      </c>
      <c r="C2" s="18"/>
      <c r="D2" s="18"/>
      <c r="H2" s="155"/>
      <c r="I2" s="155"/>
      <c r="J2" s="155"/>
      <c r="K2" s="155"/>
      <c r="L2" s="155"/>
    </row>
    <row r="3" spans="1:146" s="193" customFormat="1" ht="21" x14ac:dyDescent="0.5">
      <c r="B3" s="17" t="s">
        <v>21</v>
      </c>
      <c r="C3" s="19" t="s">
        <v>401</v>
      </c>
      <c r="D3" s="1"/>
      <c r="H3" s="155" t="s">
        <v>421</v>
      </c>
      <c r="I3" s="155"/>
      <c r="J3" s="155"/>
      <c r="K3" s="155"/>
      <c r="L3" s="155"/>
    </row>
    <row r="4" spans="1:146" s="193" customFormat="1" ht="21" x14ac:dyDescent="0.5">
      <c r="B4" s="17" t="s">
        <v>22</v>
      </c>
      <c r="C4" s="26">
        <v>43721</v>
      </c>
      <c r="D4" s="1"/>
      <c r="H4" s="155"/>
      <c r="I4" s="155"/>
      <c r="J4" s="155"/>
      <c r="K4" s="155"/>
      <c r="L4" s="155"/>
    </row>
    <row r="5" spans="1:146" s="193" customFormat="1" ht="21" x14ac:dyDescent="0.5">
      <c r="B5" s="17" t="s">
        <v>23</v>
      </c>
      <c r="C5" s="26" t="s">
        <v>447</v>
      </c>
      <c r="D5" s="1"/>
      <c r="H5" s="155"/>
      <c r="I5" s="155"/>
      <c r="J5" s="155"/>
      <c r="K5" s="155"/>
      <c r="L5" s="155"/>
    </row>
    <row r="6" spans="1:146" s="193" customFormat="1" ht="21" x14ac:dyDescent="0.35">
      <c r="B6" s="15"/>
      <c r="C6" s="16"/>
      <c r="D6" s="16"/>
      <c r="H6" s="155"/>
      <c r="I6" s="155"/>
      <c r="J6" s="155"/>
      <c r="K6" s="155"/>
      <c r="L6" s="155"/>
    </row>
    <row r="7" spans="1:146" s="193" customFormat="1" ht="21" x14ac:dyDescent="0.5">
      <c r="B7" s="11" t="s">
        <v>24</v>
      </c>
      <c r="C7" s="1"/>
      <c r="D7" s="1"/>
      <c r="H7" s="155"/>
      <c r="I7" s="155"/>
      <c r="J7" s="155"/>
      <c r="K7" s="155"/>
      <c r="L7" s="155"/>
    </row>
    <row r="8" spans="1:146" s="193" customFormat="1" ht="143.5" customHeight="1" x14ac:dyDescent="0.35">
      <c r="B8" s="24" t="s">
        <v>25</v>
      </c>
      <c r="C8" s="236" t="s">
        <v>578</v>
      </c>
      <c r="D8" s="236"/>
      <c r="H8" s="155"/>
      <c r="I8" s="155"/>
      <c r="J8" s="155"/>
      <c r="K8" s="155"/>
      <c r="L8" s="155"/>
    </row>
    <row r="9" spans="1:146" s="193" customFormat="1" ht="21" x14ac:dyDescent="0.5">
      <c r="B9" s="24" t="s">
        <v>1</v>
      </c>
      <c r="C9" s="39" t="s">
        <v>48</v>
      </c>
      <c r="D9" s="14"/>
      <c r="H9" s="155"/>
      <c r="I9" s="155"/>
      <c r="J9" s="155"/>
      <c r="K9" s="155"/>
      <c r="L9" s="155"/>
    </row>
    <row r="10" spans="1:146" s="193" customFormat="1" ht="21" x14ac:dyDescent="0.5">
      <c r="B10" s="24" t="s">
        <v>26</v>
      </c>
      <c r="C10" s="143" t="s">
        <v>374</v>
      </c>
      <c r="D10" s="31"/>
      <c r="H10" s="155"/>
      <c r="I10" s="155"/>
      <c r="J10" s="155"/>
      <c r="K10" s="155"/>
      <c r="L10" s="155"/>
    </row>
    <row r="11" spans="1:146" s="193" customFormat="1" ht="21" x14ac:dyDescent="0.5">
      <c r="B11" s="24" t="s">
        <v>27</v>
      </c>
      <c r="C11" s="5"/>
      <c r="D11" s="14"/>
      <c r="H11" s="155"/>
      <c r="I11" s="155"/>
      <c r="J11" s="155"/>
      <c r="K11" s="155"/>
      <c r="L11" s="155"/>
    </row>
    <row r="12" spans="1:146" s="193" customFormat="1" ht="21" x14ac:dyDescent="0.5">
      <c r="B12" s="24" t="s">
        <v>28</v>
      </c>
      <c r="C12" s="144">
        <v>15</v>
      </c>
      <c r="D12" s="22"/>
      <c r="H12" s="155"/>
      <c r="I12" s="155"/>
      <c r="J12" s="155"/>
      <c r="K12" s="155"/>
      <c r="L12" s="155"/>
    </row>
    <row r="13" spans="1:146" s="193" customFormat="1" ht="21" x14ac:dyDescent="0.5">
      <c r="B13" s="33"/>
      <c r="C13" s="1"/>
      <c r="D13" s="1"/>
      <c r="H13" s="155"/>
      <c r="I13" s="155"/>
      <c r="J13" s="155"/>
      <c r="K13" s="155"/>
      <c r="L13" s="155"/>
    </row>
    <row r="14" spans="1:146" s="193" customFormat="1" ht="21" x14ac:dyDescent="0.5">
      <c r="B14" s="6" t="s">
        <v>377</v>
      </c>
      <c r="C14" s="1"/>
      <c r="D14" s="1"/>
      <c r="H14" s="155"/>
      <c r="I14" s="155"/>
      <c r="J14" s="155"/>
      <c r="K14" s="155"/>
      <c r="L14" s="155"/>
    </row>
    <row r="15" spans="1:146" s="193" customFormat="1" ht="64" x14ac:dyDescent="0.35">
      <c r="B15" s="24" t="s">
        <v>44</v>
      </c>
      <c r="C15" s="13" t="s">
        <v>54</v>
      </c>
      <c r="D15" s="45" t="s">
        <v>579</v>
      </c>
      <c r="H15" s="155"/>
      <c r="I15" s="155"/>
      <c r="J15" s="155"/>
      <c r="K15" s="155"/>
      <c r="L15" s="155"/>
    </row>
    <row r="16" spans="1:146" s="193" customFormat="1" ht="21" x14ac:dyDescent="0.5">
      <c r="B16" s="21" t="s">
        <v>45</v>
      </c>
      <c r="C16" s="114">
        <v>0</v>
      </c>
      <c r="D16" s="1"/>
      <c r="H16" s="155"/>
      <c r="I16" s="155"/>
      <c r="J16" s="155"/>
      <c r="K16" s="155"/>
      <c r="L16" s="155"/>
    </row>
    <row r="17" spans="2:12" s="193" customFormat="1" ht="21" x14ac:dyDescent="0.5">
      <c r="B17" s="30" t="s">
        <v>367</v>
      </c>
      <c r="C17" s="115">
        <f xml:space="preserve"> C16</f>
        <v>0</v>
      </c>
      <c r="D17" s="1"/>
      <c r="H17" s="155"/>
      <c r="I17" s="155"/>
      <c r="J17" s="155"/>
      <c r="K17" s="155"/>
      <c r="L17" s="155"/>
    </row>
    <row r="18" spans="2:12" s="193" customFormat="1" ht="21" x14ac:dyDescent="0.5">
      <c r="B18" s="30" t="s">
        <v>19</v>
      </c>
      <c r="C18" s="42"/>
      <c r="D18" s="1"/>
      <c r="H18" s="155"/>
      <c r="I18" s="155"/>
      <c r="J18" s="155"/>
      <c r="K18" s="155"/>
      <c r="L18" s="155"/>
    </row>
    <row r="19" spans="2:12" s="193" customFormat="1" ht="21" x14ac:dyDescent="0.5">
      <c r="B19" s="30" t="s">
        <v>19</v>
      </c>
      <c r="C19" s="42"/>
      <c r="D19" s="1"/>
      <c r="H19" s="155"/>
      <c r="I19" s="155"/>
      <c r="J19" s="155"/>
      <c r="K19" s="155"/>
      <c r="L19" s="155"/>
    </row>
    <row r="20" spans="2:12" s="193" customFormat="1" ht="21" x14ac:dyDescent="0.5">
      <c r="B20" s="30" t="s">
        <v>19</v>
      </c>
      <c r="C20" s="30"/>
      <c r="D20" s="1"/>
      <c r="H20" s="155"/>
      <c r="I20" s="155"/>
      <c r="J20" s="155"/>
      <c r="K20" s="155"/>
      <c r="L20" s="155"/>
    </row>
    <row r="21" spans="2:12" s="193" customFormat="1" ht="21" x14ac:dyDescent="0.5">
      <c r="B21" s="64" t="s">
        <v>378</v>
      </c>
      <c r="C21" s="65" t="b">
        <f>SUM(C17:C20)=C16</f>
        <v>1</v>
      </c>
      <c r="D21" s="1"/>
      <c r="H21" s="155"/>
      <c r="I21" s="155"/>
      <c r="J21" s="155"/>
      <c r="K21" s="155"/>
      <c r="L21" s="155"/>
    </row>
    <row r="22" spans="2:12" s="193" customFormat="1" ht="21" x14ac:dyDescent="0.5">
      <c r="B22" s="6"/>
      <c r="C22" s="33"/>
      <c r="D22" s="1"/>
      <c r="H22" s="155"/>
      <c r="I22" s="155"/>
      <c r="J22" s="155"/>
      <c r="K22" s="155"/>
      <c r="L22" s="155"/>
    </row>
    <row r="23" spans="2:12" s="193" customFormat="1" ht="16" customHeight="1" x14ac:dyDescent="0.5">
      <c r="B23" s="124" t="s">
        <v>30</v>
      </c>
      <c r="C23" s="33"/>
      <c r="D23" s="1"/>
      <c r="H23" s="155"/>
      <c r="I23" s="155"/>
      <c r="J23" s="155"/>
      <c r="K23" s="155"/>
      <c r="L23" s="155"/>
    </row>
    <row r="24" spans="2:12" s="193" customFormat="1" ht="21" x14ac:dyDescent="0.5">
      <c r="B24" s="21" t="s">
        <v>31</v>
      </c>
      <c r="C24" s="129">
        <v>0</v>
      </c>
      <c r="D24" s="1"/>
      <c r="H24" s="155"/>
      <c r="I24" s="155"/>
      <c r="J24" s="155"/>
      <c r="K24" s="155"/>
      <c r="L24" s="155"/>
    </row>
    <row r="25" spans="2:12" s="193" customFormat="1" ht="21" x14ac:dyDescent="0.5">
      <c r="B25" s="21" t="s">
        <v>29</v>
      </c>
      <c r="C25" s="128">
        <f>SUM(F_Inputs!Q199:U200)</f>
        <v>376.09539625400004</v>
      </c>
      <c r="D25" s="32"/>
      <c r="H25" s="155"/>
      <c r="I25" s="155"/>
      <c r="J25" s="155"/>
      <c r="K25" s="155"/>
      <c r="L25" s="155"/>
    </row>
    <row r="26" spans="2:12" s="193" customFormat="1" ht="21" x14ac:dyDescent="0.5">
      <c r="B26" s="21" t="s">
        <v>32</v>
      </c>
      <c r="C26" s="44">
        <f>(C12-C24)/C25</f>
        <v>3.988349804172979E-2</v>
      </c>
      <c r="H26" s="155"/>
      <c r="I26" s="155"/>
      <c r="J26" s="155"/>
      <c r="K26" s="155"/>
      <c r="L26" s="155"/>
    </row>
    <row r="27" spans="2:12" s="193" customFormat="1" ht="32" x14ac:dyDescent="0.5">
      <c r="B27" s="24" t="s">
        <v>33</v>
      </c>
      <c r="C27" s="45" t="s">
        <v>403</v>
      </c>
      <c r="D27" s="202" t="s">
        <v>473</v>
      </c>
      <c r="H27" s="155"/>
      <c r="I27" s="155"/>
      <c r="J27" s="155"/>
      <c r="K27" s="155"/>
      <c r="L27" s="155"/>
    </row>
    <row r="28" spans="2:12" s="193" customFormat="1" ht="21" x14ac:dyDescent="0.35">
      <c r="H28" s="155"/>
      <c r="I28" s="155"/>
      <c r="J28" s="155"/>
      <c r="K28" s="155"/>
      <c r="L28" s="155"/>
    </row>
    <row r="29" spans="2:12" ht="21" x14ac:dyDescent="0.3">
      <c r="D29" s="145"/>
      <c r="H29" s="155"/>
      <c r="I29" s="155"/>
      <c r="J29" s="155"/>
      <c r="K29" s="155"/>
      <c r="L29" s="155"/>
    </row>
    <row r="30" spans="2:12" ht="21" x14ac:dyDescent="0.3">
      <c r="B30" s="142" t="s">
        <v>387</v>
      </c>
      <c r="H30" s="155"/>
      <c r="I30" s="155"/>
      <c r="J30" s="155"/>
      <c r="K30" s="155"/>
      <c r="L30" s="155"/>
    </row>
    <row r="31" spans="2:12" ht="21" x14ac:dyDescent="0.3">
      <c r="B31" s="146" t="s">
        <v>36</v>
      </c>
      <c r="C31" s="146" t="s">
        <v>19</v>
      </c>
      <c r="D31" s="147"/>
      <c r="E31" s="148"/>
      <c r="F31" s="149"/>
      <c r="H31" s="155"/>
      <c r="I31" s="155"/>
      <c r="J31" s="155"/>
      <c r="K31" s="155"/>
      <c r="L31" s="155"/>
    </row>
    <row r="32" spans="2:12" ht="123.5" customHeight="1" x14ac:dyDescent="0.5">
      <c r="B32" s="146" t="s">
        <v>37</v>
      </c>
      <c r="C32" s="146" t="s">
        <v>53</v>
      </c>
      <c r="D32" s="202" t="s">
        <v>581</v>
      </c>
      <c r="E32" s="148"/>
      <c r="F32" s="147" t="s">
        <v>475</v>
      </c>
      <c r="H32" s="155"/>
      <c r="I32" s="155"/>
      <c r="J32" s="155"/>
      <c r="K32" s="155"/>
      <c r="L32" s="155"/>
    </row>
    <row r="33" spans="2:41" ht="21" x14ac:dyDescent="0.3">
      <c r="B33" s="146" t="s">
        <v>38</v>
      </c>
      <c r="C33" s="146" t="s">
        <v>19</v>
      </c>
      <c r="D33" s="24" t="s">
        <v>448</v>
      </c>
      <c r="E33" s="148"/>
      <c r="F33" s="147"/>
      <c r="H33" s="155"/>
      <c r="I33" s="155"/>
      <c r="J33" s="155"/>
      <c r="K33" s="155"/>
      <c r="L33" s="155"/>
    </row>
    <row r="34" spans="2:41" ht="21" x14ac:dyDescent="0.3">
      <c r="B34" s="146" t="s">
        <v>39</v>
      </c>
      <c r="C34" s="146" t="s">
        <v>19</v>
      </c>
      <c r="D34" s="24" t="s">
        <v>448</v>
      </c>
      <c r="E34" s="148"/>
      <c r="F34" s="149"/>
      <c r="H34" s="155"/>
      <c r="I34" s="155"/>
      <c r="J34" s="155"/>
      <c r="K34" s="155"/>
      <c r="L34" s="155"/>
    </row>
    <row r="35" spans="2:41" ht="21" x14ac:dyDescent="0.3">
      <c r="B35" s="146" t="s">
        <v>40</v>
      </c>
      <c r="C35" s="146" t="s">
        <v>19</v>
      </c>
      <c r="D35" s="24" t="s">
        <v>448</v>
      </c>
      <c r="E35" s="148"/>
      <c r="F35" s="147"/>
      <c r="H35" s="155"/>
      <c r="I35" s="155"/>
      <c r="J35" s="155"/>
      <c r="K35" s="155"/>
      <c r="L35" s="155"/>
    </row>
    <row r="36" spans="2:41" ht="21" x14ac:dyDescent="0.3">
      <c r="B36" s="146" t="s">
        <v>41</v>
      </c>
      <c r="C36" s="146" t="s">
        <v>19</v>
      </c>
      <c r="D36" s="24" t="s">
        <v>448</v>
      </c>
      <c r="E36" s="148"/>
      <c r="F36" s="147"/>
      <c r="H36" s="155"/>
      <c r="I36" s="155"/>
      <c r="J36" s="155"/>
      <c r="K36" s="155"/>
      <c r="L36" s="155"/>
    </row>
    <row r="37" spans="2:41" ht="21" x14ac:dyDescent="0.3">
      <c r="B37" s="146" t="s">
        <v>42</v>
      </c>
      <c r="C37" s="146" t="s">
        <v>19</v>
      </c>
      <c r="D37" s="24"/>
      <c r="E37" s="148"/>
      <c r="F37" s="147"/>
      <c r="H37" s="155"/>
      <c r="I37" s="155"/>
      <c r="J37" s="155"/>
      <c r="K37" s="155"/>
      <c r="L37" s="155"/>
    </row>
    <row r="38" spans="2:41" ht="16" x14ac:dyDescent="0.3">
      <c r="B38" s="146" t="s">
        <v>43</v>
      </c>
      <c r="C38" s="146" t="s">
        <v>19</v>
      </c>
      <c r="D38" s="24"/>
      <c r="E38" s="148"/>
      <c r="F38" s="147"/>
      <c r="H38" s="209"/>
      <c r="I38" s="209"/>
      <c r="J38" s="209"/>
      <c r="K38" s="209"/>
      <c r="L38" s="209"/>
    </row>
    <row r="39" spans="2:41" x14ac:dyDescent="0.3">
      <c r="B39" s="151"/>
      <c r="C39" s="151"/>
      <c r="D39" s="151"/>
    </row>
    <row r="40" spans="2:41" ht="14.5" x14ac:dyDescent="0.35">
      <c r="B40" s="210" t="s">
        <v>481</v>
      </c>
      <c r="C40" s="151"/>
      <c r="D40" s="151"/>
      <c r="I40" s="238" t="s">
        <v>508</v>
      </c>
      <c r="J40" s="238"/>
      <c r="K40" s="238"/>
      <c r="L40" s="238" t="s">
        <v>509</v>
      </c>
      <c r="M40" s="238"/>
      <c r="N40" s="238"/>
      <c r="O40" s="238"/>
      <c r="P40" s="238"/>
      <c r="Q40" s="238" t="s">
        <v>510</v>
      </c>
      <c r="R40" s="238"/>
      <c r="S40" s="238"/>
      <c r="T40" s="238"/>
      <c r="U40" s="238"/>
      <c r="V40" s="238" t="s">
        <v>511</v>
      </c>
      <c r="W40" s="238"/>
      <c r="X40" s="238"/>
      <c r="Y40" s="238"/>
      <c r="Z40" s="238"/>
      <c r="AA40" s="238" t="s">
        <v>512</v>
      </c>
      <c r="AB40" s="238"/>
      <c r="AC40" s="238"/>
      <c r="AD40" s="238"/>
      <c r="AE40" s="238"/>
      <c r="AF40" s="238" t="s">
        <v>513</v>
      </c>
      <c r="AG40" s="238"/>
      <c r="AH40" s="238"/>
      <c r="AI40" s="238"/>
      <c r="AJ40" s="238"/>
      <c r="AK40" s="238" t="s">
        <v>514</v>
      </c>
      <c r="AL40" s="238"/>
      <c r="AM40" s="238"/>
      <c r="AN40" s="238"/>
      <c r="AO40" s="238"/>
    </row>
    <row r="41" spans="2:41" x14ac:dyDescent="0.3">
      <c r="B41" s="151" t="s">
        <v>482</v>
      </c>
      <c r="C41" s="151"/>
      <c r="D41" s="151"/>
      <c r="H41" s="142" t="s">
        <v>501</v>
      </c>
      <c r="I41" s="142" t="s">
        <v>483</v>
      </c>
      <c r="J41" s="142" t="s">
        <v>484</v>
      </c>
      <c r="K41" s="142" t="s">
        <v>485</v>
      </c>
      <c r="L41" s="142" t="s">
        <v>486</v>
      </c>
      <c r="M41" s="142" t="s">
        <v>487</v>
      </c>
      <c r="N41" s="142" t="s">
        <v>488</v>
      </c>
      <c r="O41" s="142" t="s">
        <v>489</v>
      </c>
      <c r="P41" s="142" t="s">
        <v>490</v>
      </c>
      <c r="Q41" s="142" t="s">
        <v>491</v>
      </c>
      <c r="R41" s="142" t="s">
        <v>492</v>
      </c>
      <c r="S41" s="142" t="s">
        <v>493</v>
      </c>
      <c r="T41" s="142" t="s">
        <v>494</v>
      </c>
      <c r="U41" s="142" t="s">
        <v>495</v>
      </c>
      <c r="V41" s="142" t="s">
        <v>496</v>
      </c>
      <c r="W41" s="142" t="s">
        <v>497</v>
      </c>
      <c r="X41" s="142" t="s">
        <v>498</v>
      </c>
      <c r="Y41" s="142" t="s">
        <v>499</v>
      </c>
      <c r="Z41" s="142" t="s">
        <v>500</v>
      </c>
      <c r="AA41" s="142" t="s">
        <v>3</v>
      </c>
      <c r="AB41" s="142" t="s">
        <v>4</v>
      </c>
      <c r="AC41" s="142" t="s">
        <v>5</v>
      </c>
      <c r="AD41" s="142" t="s">
        <v>6</v>
      </c>
      <c r="AE41" s="142" t="s">
        <v>7</v>
      </c>
      <c r="AF41" s="142" t="s">
        <v>8</v>
      </c>
      <c r="AG41" s="142" t="s">
        <v>9</v>
      </c>
      <c r="AH41" s="142" t="s">
        <v>10</v>
      </c>
      <c r="AI41" s="142" t="s">
        <v>11</v>
      </c>
      <c r="AJ41" s="142" t="s">
        <v>12</v>
      </c>
      <c r="AK41" s="142" t="s">
        <v>13</v>
      </c>
      <c r="AL41" s="142" t="s">
        <v>14</v>
      </c>
      <c r="AM41" s="142" t="s">
        <v>15</v>
      </c>
      <c r="AN41" s="142" t="s">
        <v>16</v>
      </c>
      <c r="AO41" s="142" t="s">
        <v>17</v>
      </c>
    </row>
    <row r="42" spans="2:41" x14ac:dyDescent="0.3">
      <c r="B42" s="137" t="s">
        <v>586</v>
      </c>
      <c r="H42" s="137" t="s">
        <v>502</v>
      </c>
      <c r="I42" s="137">
        <v>338.74998690364822</v>
      </c>
      <c r="J42" s="137">
        <v>287.16378083801072</v>
      </c>
      <c r="K42" s="137">
        <v>236.30399210828759</v>
      </c>
      <c r="L42" s="137">
        <v>295.56110307785917</v>
      </c>
      <c r="M42" s="137">
        <v>451.76289030149906</v>
      </c>
      <c r="N42" s="137">
        <v>402.21965467393113</v>
      </c>
      <c r="O42" s="137">
        <v>436.35908148994076</v>
      </c>
      <c r="P42" s="137">
        <v>414.2150475562936</v>
      </c>
      <c r="Q42" s="137">
        <v>411.58790392644573</v>
      </c>
      <c r="R42" s="137">
        <v>506.33277592319689</v>
      </c>
      <c r="S42" s="137">
        <v>518.08240143960495</v>
      </c>
      <c r="T42" s="137">
        <v>443.28113258785322</v>
      </c>
      <c r="U42" s="137">
        <v>444.4615125045334</v>
      </c>
      <c r="V42" s="137">
        <v>476.86933188140716</v>
      </c>
      <c r="W42" s="137">
        <v>651.71453835829084</v>
      </c>
      <c r="X42" s="137">
        <v>726.91034863306481</v>
      </c>
      <c r="Y42" s="137">
        <v>643.49368152604802</v>
      </c>
      <c r="Z42" s="137">
        <v>569.73228417734629</v>
      </c>
      <c r="AA42" s="137">
        <v>658.7549434634816</v>
      </c>
      <c r="AB42" s="137">
        <v>806.87829150177993</v>
      </c>
      <c r="AC42" s="137">
        <v>762.84348431532271</v>
      </c>
      <c r="AD42" s="137">
        <v>693.51752417173759</v>
      </c>
      <c r="AE42" s="137">
        <v>604.68762062338101</v>
      </c>
      <c r="AF42" s="137">
        <v>652.36036518718754</v>
      </c>
      <c r="AG42" s="137">
        <v>760.18410175757197</v>
      </c>
      <c r="AH42" s="137">
        <v>790.53871979577355</v>
      </c>
      <c r="AI42" s="137">
        <v>820.14078878240718</v>
      </c>
      <c r="AJ42" s="137">
        <v>864.23517519825589</v>
      </c>
      <c r="AK42" s="137">
        <v>757.1232106906956</v>
      </c>
      <c r="AL42" s="137">
        <v>800.09962466857257</v>
      </c>
      <c r="AM42" s="137">
        <v>768.75853424305751</v>
      </c>
      <c r="AN42" s="137">
        <v>729.04603910510195</v>
      </c>
      <c r="AO42" s="137">
        <v>701.14781332481243</v>
      </c>
    </row>
    <row r="43" spans="2:41" x14ac:dyDescent="0.3">
      <c r="H43" s="137" t="s">
        <v>503</v>
      </c>
      <c r="I43" s="137">
        <v>736.03400347454215</v>
      </c>
      <c r="J43" s="137">
        <v>641.29693865030652</v>
      </c>
      <c r="K43" s="137">
        <v>580.04779517303018</v>
      </c>
      <c r="L43" s="137">
        <v>538.24056419073622</v>
      </c>
      <c r="M43" s="137">
        <v>634.3918483933752</v>
      </c>
      <c r="N43" s="137">
        <v>817.73353395499214</v>
      </c>
      <c r="O43" s="137">
        <v>666.80429440818705</v>
      </c>
      <c r="P43" s="137">
        <v>770.34480285511393</v>
      </c>
      <c r="Q43" s="137">
        <v>548.5268957967636</v>
      </c>
      <c r="R43" s="137">
        <v>572.22737156567234</v>
      </c>
      <c r="S43" s="137">
        <v>659.65550357476695</v>
      </c>
      <c r="T43" s="137">
        <v>598.56652208963942</v>
      </c>
      <c r="U43" s="137">
        <v>583.46720589248002</v>
      </c>
      <c r="V43" s="137">
        <v>603.83101677544619</v>
      </c>
      <c r="W43" s="137">
        <v>807.27117378942</v>
      </c>
      <c r="X43" s="137">
        <v>811.05043068217503</v>
      </c>
      <c r="Y43" s="137">
        <v>744.53522281377707</v>
      </c>
      <c r="Z43" s="137">
        <v>670.45334314417619</v>
      </c>
      <c r="AA43" s="137">
        <v>752.6060724265642</v>
      </c>
      <c r="AB43" s="137">
        <v>881.1552079641599</v>
      </c>
      <c r="AC43" s="137">
        <v>913.56799843428939</v>
      </c>
      <c r="AD43" s="137">
        <v>914.64499712643669</v>
      </c>
      <c r="AE43" s="137">
        <v>967.71693440294166</v>
      </c>
      <c r="AF43" s="137">
        <v>727.42586724513865</v>
      </c>
      <c r="AG43" s="137">
        <v>950.47584514696382</v>
      </c>
      <c r="AH43" s="137">
        <v>1045.0176004523114</v>
      </c>
      <c r="AI43" s="137">
        <v>1052.5479236500796</v>
      </c>
      <c r="AJ43" s="137">
        <v>1016.0701797592028</v>
      </c>
      <c r="AK43" s="137">
        <v>924.70601322847494</v>
      </c>
      <c r="AL43" s="137">
        <v>929.67887220603029</v>
      </c>
      <c r="AM43" s="137">
        <v>914.8268383158802</v>
      </c>
      <c r="AN43" s="137">
        <v>797.21016489040073</v>
      </c>
      <c r="AO43" s="137">
        <v>716.6871219701394</v>
      </c>
    </row>
    <row r="44" spans="2:41" x14ac:dyDescent="0.3">
      <c r="H44" s="137" t="s">
        <v>506</v>
      </c>
      <c r="I44" s="137">
        <f>SUM(I42:I43)</f>
        <v>1074.7839903781903</v>
      </c>
      <c r="J44" s="137">
        <f t="shared" ref="J44:AO44" si="0">SUM(J42:J43)</f>
        <v>928.46071948831718</v>
      </c>
      <c r="K44" s="137">
        <f t="shared" si="0"/>
        <v>816.3517872813178</v>
      </c>
      <c r="L44" s="137">
        <f t="shared" si="0"/>
        <v>833.80166726859534</v>
      </c>
      <c r="M44" s="137">
        <f t="shared" si="0"/>
        <v>1086.1547386948741</v>
      </c>
      <c r="N44" s="137">
        <f t="shared" si="0"/>
        <v>1219.9531886289233</v>
      </c>
      <c r="O44" s="137">
        <f t="shared" si="0"/>
        <v>1103.1633758981279</v>
      </c>
      <c r="P44" s="137">
        <f t="shared" si="0"/>
        <v>1184.5598504114075</v>
      </c>
      <c r="Q44" s="137">
        <f t="shared" si="0"/>
        <v>960.11479972320933</v>
      </c>
      <c r="R44" s="137">
        <f t="shared" si="0"/>
        <v>1078.5601474888692</v>
      </c>
      <c r="S44" s="137">
        <f t="shared" si="0"/>
        <v>1177.7379050143718</v>
      </c>
      <c r="T44" s="137">
        <f t="shared" si="0"/>
        <v>1041.8476546774928</v>
      </c>
      <c r="U44" s="137">
        <f t="shared" si="0"/>
        <v>1027.9287183970134</v>
      </c>
      <c r="V44" s="137">
        <f t="shared" si="0"/>
        <v>1080.7003486568533</v>
      </c>
      <c r="W44" s="137">
        <f t="shared" si="0"/>
        <v>1458.9857121477107</v>
      </c>
      <c r="X44" s="137">
        <f t="shared" si="0"/>
        <v>1537.96077931524</v>
      </c>
      <c r="Y44" s="137">
        <f t="shared" si="0"/>
        <v>1388.0289043398252</v>
      </c>
      <c r="Z44" s="137">
        <f t="shared" si="0"/>
        <v>1240.1856273215226</v>
      </c>
      <c r="AA44" s="137">
        <f t="shared" si="0"/>
        <v>1411.3610158900458</v>
      </c>
      <c r="AB44" s="137">
        <f t="shared" si="0"/>
        <v>1688.0334994659397</v>
      </c>
      <c r="AC44" s="137">
        <f t="shared" si="0"/>
        <v>1676.4114827496121</v>
      </c>
      <c r="AD44" s="137">
        <f t="shared" si="0"/>
        <v>1608.1625212981744</v>
      </c>
      <c r="AE44" s="137">
        <f t="shared" si="0"/>
        <v>1572.4045550263227</v>
      </c>
      <c r="AF44" s="137">
        <f t="shared" si="0"/>
        <v>1379.7862324323262</v>
      </c>
      <c r="AG44" s="137">
        <f t="shared" si="0"/>
        <v>1710.6599469045359</v>
      </c>
      <c r="AH44" s="137">
        <f t="shared" si="0"/>
        <v>1835.5563202480848</v>
      </c>
      <c r="AI44" s="137">
        <f t="shared" si="0"/>
        <v>1872.6887124324867</v>
      </c>
      <c r="AJ44" s="137">
        <f t="shared" si="0"/>
        <v>1880.3053549574588</v>
      </c>
      <c r="AK44" s="137">
        <f t="shared" si="0"/>
        <v>1681.8292239191705</v>
      </c>
      <c r="AL44" s="137">
        <f t="shared" si="0"/>
        <v>1729.7784968746028</v>
      </c>
      <c r="AM44" s="137">
        <f t="shared" si="0"/>
        <v>1683.5853725589377</v>
      </c>
      <c r="AN44" s="137">
        <f t="shared" si="0"/>
        <v>1526.2562039955028</v>
      </c>
      <c r="AO44" s="137">
        <f t="shared" si="0"/>
        <v>1417.8349352949517</v>
      </c>
    </row>
    <row r="45" spans="2:41" ht="14.5" x14ac:dyDescent="0.35">
      <c r="H45" s="137" t="s">
        <v>504</v>
      </c>
      <c r="I45" s="211">
        <v>325.34318054256306</v>
      </c>
      <c r="J45" s="211">
        <v>279.72890588695992</v>
      </c>
      <c r="K45" s="211">
        <v>225.44656110330735</v>
      </c>
      <c r="L45" s="211">
        <v>219.20053396249841</v>
      </c>
      <c r="M45" s="211">
        <v>261.23510058027074</v>
      </c>
      <c r="N45" s="211">
        <v>306.51031386947761</v>
      </c>
      <c r="O45" s="211">
        <v>309.62115994883135</v>
      </c>
      <c r="P45" s="211">
        <v>255.75493345550331</v>
      </c>
      <c r="Q45" s="211">
        <v>232.43441869412689</v>
      </c>
      <c r="R45" s="211">
        <v>257.28895592163843</v>
      </c>
      <c r="S45" s="211">
        <v>295.10455534832693</v>
      </c>
      <c r="T45" s="211">
        <v>291.29759922052614</v>
      </c>
      <c r="U45" s="211">
        <v>249.16220714666667</v>
      </c>
      <c r="V45" s="211">
        <v>291.31227820565812</v>
      </c>
      <c r="W45" s="211">
        <v>360.55192390640894</v>
      </c>
      <c r="X45" s="211">
        <v>403.48913684203194</v>
      </c>
      <c r="Y45" s="211">
        <v>363.42810952029163</v>
      </c>
      <c r="Z45" s="211">
        <v>330.50499839257441</v>
      </c>
      <c r="AA45" s="211">
        <v>323.78734447287587</v>
      </c>
      <c r="AB45" s="211">
        <v>396.97556710740639</v>
      </c>
      <c r="AC45" s="211">
        <v>426.14380566801111</v>
      </c>
      <c r="AD45" s="211">
        <v>451.46744557133195</v>
      </c>
      <c r="AE45" s="211">
        <v>422.23712994067029</v>
      </c>
      <c r="AF45" s="211">
        <v>463.67899563023968</v>
      </c>
      <c r="AG45" s="211">
        <v>479.1922587802332</v>
      </c>
      <c r="AH45" s="211">
        <v>476.6104736408264</v>
      </c>
      <c r="AI45" s="211">
        <v>490.72622654441579</v>
      </c>
      <c r="AJ45" s="211">
        <v>475.25351291048111</v>
      </c>
      <c r="AK45" s="211">
        <v>562.41704665954308</v>
      </c>
      <c r="AL45" s="211">
        <v>535.29004494902381</v>
      </c>
      <c r="AM45" s="211">
        <v>503.84665830798951</v>
      </c>
      <c r="AN45" s="211">
        <v>490.23570356684371</v>
      </c>
      <c r="AO45" s="211">
        <v>468.23933918467185</v>
      </c>
    </row>
    <row r="46" spans="2:41" ht="14.5" x14ac:dyDescent="0.35">
      <c r="H46" s="137" t="s">
        <v>505</v>
      </c>
      <c r="I46" s="211">
        <v>872.76604730722954</v>
      </c>
      <c r="J46" s="211">
        <v>638.12269024931459</v>
      </c>
      <c r="K46" s="211">
        <v>576.86659839101003</v>
      </c>
      <c r="L46" s="211">
        <v>496.03924034595804</v>
      </c>
      <c r="M46" s="211">
        <v>676.21039601063819</v>
      </c>
      <c r="N46" s="211">
        <v>807.87835714319544</v>
      </c>
      <c r="O46" s="211">
        <v>789.44444085521582</v>
      </c>
      <c r="P46" s="211">
        <v>804.8998247852478</v>
      </c>
      <c r="Q46" s="211">
        <v>665.05116374335171</v>
      </c>
      <c r="R46" s="211">
        <v>695.60031300089042</v>
      </c>
      <c r="S46" s="211">
        <v>819.91654720789904</v>
      </c>
      <c r="T46" s="211">
        <v>975.60060800801125</v>
      </c>
      <c r="U46" s="211">
        <v>781.59087429418673</v>
      </c>
      <c r="V46" s="211">
        <v>951.03649825702041</v>
      </c>
      <c r="W46" s="211">
        <v>1213.3097287894198</v>
      </c>
      <c r="X46" s="211">
        <v>1251.4297138584352</v>
      </c>
      <c r="Y46" s="211">
        <v>1137.1153738629951</v>
      </c>
      <c r="Z46" s="211">
        <v>909.4391424528834</v>
      </c>
      <c r="AA46" s="211">
        <v>980.34517310627075</v>
      </c>
      <c r="AB46" s="211">
        <v>908.7748264317247</v>
      </c>
      <c r="AC46" s="211">
        <v>951.76782741349439</v>
      </c>
      <c r="AD46" s="211">
        <v>1121.95900540906</v>
      </c>
      <c r="AE46" s="211">
        <v>1111.8165277847413</v>
      </c>
      <c r="AF46" s="211">
        <v>1141.7911596765466</v>
      </c>
      <c r="AG46" s="211">
        <v>1306.4554134947484</v>
      </c>
      <c r="AH46" s="211">
        <v>1255.1824170310515</v>
      </c>
      <c r="AI46" s="211">
        <v>1243.0810732642522</v>
      </c>
      <c r="AJ46" s="211">
        <v>1246.0100204481585</v>
      </c>
      <c r="AK46" s="211">
        <v>1206.3723575627218</v>
      </c>
      <c r="AL46" s="211">
        <v>1326.9997533072938</v>
      </c>
      <c r="AM46" s="211">
        <v>1248.8652432761933</v>
      </c>
      <c r="AN46" s="211">
        <v>1155.1668078112764</v>
      </c>
      <c r="AO46" s="211">
        <v>1033.3936918725276</v>
      </c>
    </row>
    <row r="47" spans="2:41" x14ac:dyDescent="0.3">
      <c r="H47" s="137" t="s">
        <v>507</v>
      </c>
      <c r="I47" s="137">
        <f>SUM(I45:I46)</f>
        <v>1198.1092278497927</v>
      </c>
      <c r="J47" s="137">
        <f t="shared" ref="J47:AO47" si="1">SUM(J45:J46)</f>
        <v>917.85159613627457</v>
      </c>
      <c r="K47" s="137">
        <f t="shared" si="1"/>
        <v>802.31315949431735</v>
      </c>
      <c r="L47" s="137">
        <f t="shared" si="1"/>
        <v>715.23977430845639</v>
      </c>
      <c r="M47" s="137">
        <f t="shared" si="1"/>
        <v>937.44549659090899</v>
      </c>
      <c r="N47" s="137">
        <f t="shared" si="1"/>
        <v>1114.3886710126731</v>
      </c>
      <c r="O47" s="137">
        <f t="shared" si="1"/>
        <v>1099.0656008040471</v>
      </c>
      <c r="P47" s="137">
        <f t="shared" si="1"/>
        <v>1060.6547582407511</v>
      </c>
      <c r="Q47" s="137">
        <f t="shared" si="1"/>
        <v>897.48558243747857</v>
      </c>
      <c r="R47" s="137">
        <f t="shared" si="1"/>
        <v>952.8892689225288</v>
      </c>
      <c r="S47" s="137">
        <f t="shared" si="1"/>
        <v>1115.021102556226</v>
      </c>
      <c r="T47" s="137">
        <f t="shared" si="1"/>
        <v>1266.8982072285373</v>
      </c>
      <c r="U47" s="137">
        <f t="shared" si="1"/>
        <v>1030.7530814408533</v>
      </c>
      <c r="V47" s="137">
        <f t="shared" si="1"/>
        <v>1242.3487764626784</v>
      </c>
      <c r="W47" s="137">
        <f t="shared" si="1"/>
        <v>1573.8616526958288</v>
      </c>
      <c r="X47" s="137">
        <f t="shared" si="1"/>
        <v>1654.9188507004671</v>
      </c>
      <c r="Y47" s="137">
        <f t="shared" si="1"/>
        <v>1500.5434833832867</v>
      </c>
      <c r="Z47" s="137">
        <f t="shared" si="1"/>
        <v>1239.9441408454577</v>
      </c>
      <c r="AA47" s="137">
        <f t="shared" si="1"/>
        <v>1304.1325175791467</v>
      </c>
      <c r="AB47" s="137">
        <f t="shared" si="1"/>
        <v>1305.750393539131</v>
      </c>
      <c r="AC47" s="137">
        <f t="shared" si="1"/>
        <v>1377.9116330815054</v>
      </c>
      <c r="AD47" s="137">
        <f t="shared" si="1"/>
        <v>1573.426450980392</v>
      </c>
      <c r="AE47" s="137">
        <f t="shared" si="1"/>
        <v>1534.0536577254115</v>
      </c>
      <c r="AF47" s="137">
        <f t="shared" si="1"/>
        <v>1605.4701553067862</v>
      </c>
      <c r="AG47" s="137">
        <f t="shared" si="1"/>
        <v>1785.6476722749817</v>
      </c>
      <c r="AH47" s="137">
        <f t="shared" si="1"/>
        <v>1731.792890671878</v>
      </c>
      <c r="AI47" s="137">
        <f t="shared" si="1"/>
        <v>1733.8072998086679</v>
      </c>
      <c r="AJ47" s="137">
        <f t="shared" si="1"/>
        <v>1721.2635333586395</v>
      </c>
      <c r="AK47" s="137">
        <f t="shared" si="1"/>
        <v>1768.7894042222649</v>
      </c>
      <c r="AL47" s="137">
        <f t="shared" si="1"/>
        <v>1862.2897982563177</v>
      </c>
      <c r="AM47" s="137">
        <f t="shared" si="1"/>
        <v>1752.7119015841827</v>
      </c>
      <c r="AN47" s="137">
        <f t="shared" si="1"/>
        <v>1645.4025113781202</v>
      </c>
      <c r="AO47" s="137">
        <f t="shared" si="1"/>
        <v>1501.6330310571993</v>
      </c>
    </row>
  </sheetData>
  <mergeCells count="8">
    <mergeCell ref="AA40:AE40"/>
    <mergeCell ref="AF40:AJ40"/>
    <mergeCell ref="AK40:AO40"/>
    <mergeCell ref="C8:D8"/>
    <mergeCell ref="I40:K40"/>
    <mergeCell ref="L40:P40"/>
    <mergeCell ref="Q40:U40"/>
    <mergeCell ref="V40:Z40"/>
  </mergeCells>
  <conditionalFormatting sqref="C21">
    <cfRule type="containsText" dxfId="21" priority="3" operator="containsText" text="True">
      <formula>NOT(ISERROR(SEARCH("True",C21)))</formula>
    </cfRule>
    <cfRule type="containsText" dxfId="20" priority="4" operator="containsText" text="False">
      <formula>NOT(ISERROR(SEARCH("False",C21)))</formula>
    </cfRule>
  </conditionalFormatting>
  <conditionalFormatting sqref="I21">
    <cfRule type="containsText" dxfId="19" priority="1" operator="containsText" text="True">
      <formula>NOT(ISERROR(SEARCH("True",I21)))</formula>
    </cfRule>
    <cfRule type="containsText" dxfId="18" priority="2" operator="containsText" text="False">
      <formula>NOT(ISERROR(SEARCH("False",I21)))</formula>
    </cfRule>
  </conditionalFormatting>
  <dataValidations count="5">
    <dataValidation type="list" allowBlank="1" showInputMessage="1" showErrorMessage="1" sqref="C27">
      <formula1>"Yes,No"</formula1>
    </dataValidation>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39:C41">
      <formula1>"Pass,Marginal pass, Partial pass, Fail, ,Not assessed, N/A"</formula1>
    </dataValidation>
    <dataValidation type="list" allowBlank="1" showInputMessage="1" showErrorMessage="1" sqref="C31:C38">
      <formula1>"Pass, Partial pass, Fail, ,Not assessed, N/A"</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70"/>
  <sheetViews>
    <sheetView zoomScale="90" zoomScaleNormal="90" workbookViewId="0"/>
  </sheetViews>
  <sheetFormatPr defaultColWidth="8.453125" defaultRowHeight="13" x14ac:dyDescent="0.3"/>
  <cols>
    <col min="1" max="1" width="1.81640625" style="137" customWidth="1"/>
    <col min="2" max="2" width="43.453125" style="137" customWidth="1"/>
    <col min="3" max="3" width="15.81640625" style="137" customWidth="1"/>
    <col min="4" max="4" width="117.26953125" style="137" customWidth="1"/>
    <col min="5" max="5" width="14" style="137" customWidth="1"/>
    <col min="6" max="6" width="30.1796875" style="137" customWidth="1"/>
    <col min="7" max="7" width="17.54296875" style="137" customWidth="1"/>
    <col min="8" max="8" width="31.54296875" style="137" customWidth="1"/>
    <col min="9" max="143" width="8.453125" style="137"/>
    <col min="144" max="16384" width="8.453125" style="140"/>
  </cols>
  <sheetData>
    <row r="1" spans="1:146" s="141" customFormat="1" ht="21" x14ac:dyDescent="0.5">
      <c r="A1" s="137"/>
      <c r="B1" s="138" t="s">
        <v>432</v>
      </c>
      <c r="C1" s="138"/>
      <c r="D1" s="138"/>
      <c r="E1" s="138"/>
      <c r="F1" s="139"/>
      <c r="G1" s="139"/>
      <c r="H1" s="154" t="s">
        <v>419</v>
      </c>
      <c r="I1" s="155"/>
      <c r="J1" s="155"/>
      <c r="K1" s="155"/>
      <c r="L1" s="156"/>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40"/>
      <c r="EO1" s="140"/>
      <c r="EP1" s="140"/>
    </row>
    <row r="2" spans="1:146" s="193" customFormat="1" ht="21" x14ac:dyDescent="0.5">
      <c r="B2" s="11" t="s">
        <v>20</v>
      </c>
      <c r="C2" s="18"/>
      <c r="D2" s="18"/>
      <c r="H2" s="155"/>
      <c r="I2" s="155"/>
      <c r="J2" s="155"/>
      <c r="K2" s="155"/>
      <c r="L2" s="155"/>
    </row>
    <row r="3" spans="1:146" s="193" customFormat="1" ht="21" x14ac:dyDescent="0.5">
      <c r="B3" s="17" t="s">
        <v>21</v>
      </c>
      <c r="C3" s="19" t="s">
        <v>401</v>
      </c>
      <c r="D3" s="1"/>
      <c r="H3" s="155" t="s">
        <v>421</v>
      </c>
      <c r="I3" s="155"/>
      <c r="J3" s="155"/>
      <c r="K3" s="155"/>
      <c r="L3" s="155"/>
    </row>
    <row r="4" spans="1:146" s="193" customFormat="1" ht="21" x14ac:dyDescent="0.5">
      <c r="B4" s="17" t="s">
        <v>22</v>
      </c>
      <c r="C4" s="26">
        <v>43721</v>
      </c>
      <c r="D4" s="1"/>
      <c r="H4" s="155"/>
      <c r="I4" s="155"/>
      <c r="J4" s="155"/>
      <c r="K4" s="155"/>
      <c r="L4" s="155"/>
    </row>
    <row r="5" spans="1:146" s="193" customFormat="1" ht="21" x14ac:dyDescent="0.5">
      <c r="B5" s="17" t="s">
        <v>23</v>
      </c>
      <c r="C5" s="26" t="s">
        <v>447</v>
      </c>
      <c r="D5" s="1"/>
      <c r="H5" s="155"/>
      <c r="I5" s="155"/>
      <c r="J5" s="155"/>
      <c r="K5" s="155"/>
      <c r="L5" s="155"/>
    </row>
    <row r="6" spans="1:146" s="193" customFormat="1" ht="21" x14ac:dyDescent="0.35">
      <c r="B6" s="15"/>
      <c r="C6" s="16"/>
      <c r="D6" s="16"/>
      <c r="H6" s="155"/>
      <c r="I6" s="155"/>
      <c r="J6" s="155"/>
      <c r="K6" s="155"/>
      <c r="L6" s="155"/>
    </row>
    <row r="7" spans="1:146" s="193" customFormat="1" ht="21" x14ac:dyDescent="0.5">
      <c r="B7" s="11" t="s">
        <v>24</v>
      </c>
      <c r="C7" s="1"/>
      <c r="D7" s="1"/>
      <c r="H7" s="155"/>
      <c r="I7" s="155"/>
      <c r="J7" s="155"/>
      <c r="K7" s="155"/>
      <c r="L7" s="155"/>
    </row>
    <row r="8" spans="1:146" s="193" customFormat="1" ht="165.75" customHeight="1" x14ac:dyDescent="0.35">
      <c r="B8" s="24" t="s">
        <v>25</v>
      </c>
      <c r="C8" s="236" t="s">
        <v>476</v>
      </c>
      <c r="D8" s="236"/>
      <c r="H8" s="155"/>
      <c r="I8" s="155"/>
      <c r="J8" s="155"/>
      <c r="K8" s="155"/>
      <c r="L8" s="155"/>
    </row>
    <row r="9" spans="1:146" s="193" customFormat="1" ht="21" x14ac:dyDescent="0.5">
      <c r="B9" s="24" t="s">
        <v>1</v>
      </c>
      <c r="C9" s="39" t="s">
        <v>48</v>
      </c>
      <c r="D9" s="14"/>
      <c r="H9" s="155"/>
      <c r="I9" s="155"/>
      <c r="J9" s="155"/>
      <c r="K9" s="155"/>
      <c r="L9" s="155"/>
    </row>
    <row r="10" spans="1:146" s="193" customFormat="1" ht="21" x14ac:dyDescent="0.5">
      <c r="B10" s="24" t="s">
        <v>26</v>
      </c>
      <c r="C10" s="143" t="s">
        <v>325</v>
      </c>
      <c r="D10" s="31"/>
      <c r="H10" s="155"/>
      <c r="I10" s="155"/>
      <c r="J10" s="155"/>
      <c r="K10" s="155"/>
      <c r="L10" s="155"/>
    </row>
    <row r="11" spans="1:146" s="193" customFormat="1" ht="21" x14ac:dyDescent="0.5">
      <c r="B11" s="24" t="s">
        <v>27</v>
      </c>
      <c r="C11" s="5"/>
      <c r="D11" s="14"/>
      <c r="H11" s="155"/>
      <c r="I11" s="155"/>
      <c r="J11" s="155"/>
      <c r="K11" s="155"/>
      <c r="L11" s="155"/>
    </row>
    <row r="12" spans="1:146" s="193" customFormat="1" ht="21" x14ac:dyDescent="0.5">
      <c r="B12" s="24" t="s">
        <v>28</v>
      </c>
      <c r="C12" s="144">
        <v>132</v>
      </c>
      <c r="D12" s="22"/>
      <c r="H12" s="155"/>
      <c r="I12" s="155"/>
      <c r="J12" s="155"/>
      <c r="K12" s="155"/>
      <c r="L12" s="155"/>
    </row>
    <row r="13" spans="1:146" s="193" customFormat="1" ht="21" x14ac:dyDescent="0.5">
      <c r="B13" s="33"/>
      <c r="C13" s="1"/>
      <c r="D13" s="1"/>
      <c r="H13" s="155"/>
      <c r="I13" s="155"/>
      <c r="J13" s="155"/>
      <c r="K13" s="155"/>
      <c r="L13" s="155"/>
    </row>
    <row r="14" spans="1:146" s="193" customFormat="1" ht="21" x14ac:dyDescent="0.5">
      <c r="B14" s="6" t="s">
        <v>377</v>
      </c>
      <c r="C14" s="1"/>
      <c r="D14" s="1"/>
      <c r="H14" s="155"/>
      <c r="I14" s="155"/>
      <c r="J14" s="155"/>
      <c r="K14" s="155"/>
      <c r="L14" s="155"/>
    </row>
    <row r="15" spans="1:146" s="193" customFormat="1" ht="80" x14ac:dyDescent="0.35">
      <c r="B15" s="24" t="s">
        <v>44</v>
      </c>
      <c r="C15" s="13" t="s">
        <v>54</v>
      </c>
      <c r="D15" s="45" t="s">
        <v>580</v>
      </c>
      <c r="H15" s="155"/>
      <c r="I15" s="155"/>
      <c r="J15" s="155"/>
      <c r="K15" s="155"/>
      <c r="L15" s="155"/>
    </row>
    <row r="16" spans="1:146" s="193" customFormat="1" ht="21" x14ac:dyDescent="0.5">
      <c r="B16" s="21" t="s">
        <v>45</v>
      </c>
      <c r="C16" s="114">
        <v>0</v>
      </c>
      <c r="D16" s="1"/>
      <c r="H16" s="155"/>
      <c r="I16" s="155"/>
      <c r="J16" s="155"/>
      <c r="K16" s="155"/>
      <c r="L16" s="155"/>
    </row>
    <row r="17" spans="2:12" s="193" customFormat="1" ht="21" x14ac:dyDescent="0.5">
      <c r="B17" s="30" t="s">
        <v>367</v>
      </c>
      <c r="C17" s="115">
        <f xml:space="preserve"> C16</f>
        <v>0</v>
      </c>
      <c r="D17" s="1"/>
      <c r="H17" s="155"/>
      <c r="I17" s="155"/>
      <c r="J17" s="155"/>
      <c r="K17" s="155"/>
      <c r="L17" s="155"/>
    </row>
    <row r="18" spans="2:12" s="193" customFormat="1" ht="21" x14ac:dyDescent="0.5">
      <c r="B18" s="30" t="s">
        <v>19</v>
      </c>
      <c r="C18" s="42"/>
      <c r="D18" s="1"/>
      <c r="H18" s="155"/>
      <c r="I18" s="155"/>
      <c r="J18" s="155"/>
      <c r="K18" s="155"/>
      <c r="L18" s="155"/>
    </row>
    <row r="19" spans="2:12" s="193" customFormat="1" ht="21" x14ac:dyDescent="0.5">
      <c r="B19" s="30" t="s">
        <v>19</v>
      </c>
      <c r="C19" s="42"/>
      <c r="D19" s="1"/>
      <c r="H19" s="155"/>
      <c r="I19" s="155"/>
      <c r="J19" s="155"/>
      <c r="K19" s="155"/>
      <c r="L19" s="155"/>
    </row>
    <row r="20" spans="2:12" s="193" customFormat="1" ht="21" x14ac:dyDescent="0.5">
      <c r="B20" s="30" t="s">
        <v>19</v>
      </c>
      <c r="C20" s="30"/>
      <c r="D20" s="1"/>
      <c r="H20" s="155"/>
      <c r="I20" s="155"/>
      <c r="J20" s="155"/>
      <c r="K20" s="155"/>
      <c r="L20" s="155"/>
    </row>
    <row r="21" spans="2:12" s="193" customFormat="1" ht="21" x14ac:dyDescent="0.5">
      <c r="B21" s="64" t="s">
        <v>378</v>
      </c>
      <c r="C21" s="65" t="b">
        <f>SUM(C17:C20)=C16</f>
        <v>1</v>
      </c>
      <c r="D21" s="1"/>
      <c r="H21" s="155"/>
      <c r="I21" s="155"/>
      <c r="J21" s="155"/>
      <c r="K21" s="155"/>
      <c r="L21" s="155"/>
    </row>
    <row r="22" spans="2:12" s="193" customFormat="1" ht="21" x14ac:dyDescent="0.5">
      <c r="B22" s="6"/>
      <c r="C22" s="33"/>
      <c r="D22" s="1"/>
      <c r="H22" s="155"/>
      <c r="I22" s="155"/>
      <c r="J22" s="155"/>
      <c r="K22" s="155"/>
      <c r="L22" s="155"/>
    </row>
    <row r="23" spans="2:12" s="193" customFormat="1" ht="16" customHeight="1" x14ac:dyDescent="0.5">
      <c r="B23" s="124" t="s">
        <v>30</v>
      </c>
      <c r="C23" s="33"/>
      <c r="D23" s="1"/>
      <c r="H23" s="155"/>
      <c r="I23" s="155"/>
      <c r="J23" s="155"/>
      <c r="K23" s="155"/>
      <c r="L23" s="155"/>
    </row>
    <row r="24" spans="2:12" s="193" customFormat="1" ht="21" x14ac:dyDescent="0.5">
      <c r="B24" s="21" t="s">
        <v>31</v>
      </c>
      <c r="C24" s="129">
        <v>0</v>
      </c>
      <c r="D24" s="1"/>
      <c r="H24" s="155"/>
      <c r="I24" s="155"/>
      <c r="J24" s="155"/>
      <c r="K24" s="155"/>
      <c r="L24" s="155"/>
    </row>
    <row r="25" spans="2:12" s="193" customFormat="1" ht="21" x14ac:dyDescent="0.5">
      <c r="B25" s="21" t="s">
        <v>29</v>
      </c>
      <c r="C25" s="128">
        <f>SUM(F_Inputs!Q201:U202)</f>
        <v>2347.7301961342919</v>
      </c>
      <c r="D25" s="32"/>
      <c r="H25" s="155"/>
      <c r="I25" s="155"/>
      <c r="J25" s="155"/>
      <c r="K25" s="155"/>
      <c r="L25" s="155"/>
    </row>
    <row r="26" spans="2:12" s="193" customFormat="1" ht="21" x14ac:dyDescent="0.5">
      <c r="B26" s="21" t="s">
        <v>32</v>
      </c>
      <c r="C26" s="44">
        <f>(C12-C24)/C25</f>
        <v>5.6224518565782207E-2</v>
      </c>
      <c r="D26" s="23"/>
      <c r="H26" s="155"/>
      <c r="I26" s="155"/>
      <c r="J26" s="155"/>
      <c r="K26" s="155"/>
      <c r="L26" s="155"/>
    </row>
    <row r="27" spans="2:12" s="193" customFormat="1" ht="21" x14ac:dyDescent="0.5">
      <c r="B27" s="24" t="s">
        <v>33</v>
      </c>
      <c r="C27" s="45" t="s">
        <v>51</v>
      </c>
      <c r="D27" s="1"/>
      <c r="H27" s="155"/>
      <c r="I27" s="155"/>
      <c r="J27" s="155"/>
      <c r="K27" s="155"/>
      <c r="L27" s="155"/>
    </row>
    <row r="28" spans="2:12" s="193" customFormat="1" ht="21" x14ac:dyDescent="0.35">
      <c r="H28" s="155"/>
      <c r="I28" s="155"/>
      <c r="J28" s="155"/>
      <c r="K28" s="155"/>
      <c r="L28" s="155"/>
    </row>
    <row r="29" spans="2:12" ht="21" x14ac:dyDescent="0.3">
      <c r="D29" s="145"/>
      <c r="H29" s="155"/>
      <c r="I29" s="155"/>
      <c r="J29" s="155"/>
      <c r="K29" s="155"/>
      <c r="L29" s="155"/>
    </row>
    <row r="30" spans="2:12" ht="21" x14ac:dyDescent="0.3">
      <c r="B30" s="142" t="s">
        <v>387</v>
      </c>
      <c r="H30" s="155"/>
      <c r="I30" s="155"/>
      <c r="J30" s="155"/>
      <c r="K30" s="155"/>
      <c r="L30" s="155"/>
    </row>
    <row r="31" spans="2:12" ht="21" x14ac:dyDescent="0.3">
      <c r="B31" s="146" t="s">
        <v>36</v>
      </c>
      <c r="C31" s="146" t="s">
        <v>19</v>
      </c>
      <c r="D31" s="147"/>
      <c r="E31" s="148"/>
      <c r="F31" s="149"/>
      <c r="H31" s="155"/>
      <c r="I31" s="155"/>
      <c r="J31" s="155"/>
      <c r="K31" s="155"/>
      <c r="L31" s="155"/>
    </row>
    <row r="32" spans="2:12" ht="78" x14ac:dyDescent="0.3">
      <c r="B32" s="146" t="s">
        <v>37</v>
      </c>
      <c r="C32" s="146" t="s">
        <v>53</v>
      </c>
      <c r="D32" s="147" t="s">
        <v>474</v>
      </c>
      <c r="E32" s="148"/>
      <c r="F32" s="147" t="s">
        <v>475</v>
      </c>
      <c r="H32" s="155"/>
      <c r="I32" s="155"/>
      <c r="J32" s="155"/>
      <c r="K32" s="155"/>
      <c r="L32" s="155"/>
    </row>
    <row r="33" spans="2:12" ht="21" x14ac:dyDescent="0.3">
      <c r="B33" s="146" t="s">
        <v>38</v>
      </c>
      <c r="C33" s="146" t="s">
        <v>19</v>
      </c>
      <c r="D33" s="24" t="s">
        <v>448</v>
      </c>
      <c r="E33" s="148"/>
      <c r="F33" s="147"/>
      <c r="H33" s="155"/>
      <c r="I33" s="155"/>
      <c r="J33" s="155"/>
      <c r="K33" s="155"/>
      <c r="L33" s="155"/>
    </row>
    <row r="34" spans="2:12" ht="21" x14ac:dyDescent="0.3">
      <c r="B34" s="146" t="s">
        <v>39</v>
      </c>
      <c r="C34" s="146" t="s">
        <v>19</v>
      </c>
      <c r="D34" s="24" t="s">
        <v>448</v>
      </c>
      <c r="E34" s="148"/>
      <c r="F34" s="149"/>
      <c r="H34" s="155"/>
      <c r="I34" s="155"/>
      <c r="J34" s="155"/>
      <c r="K34" s="155"/>
      <c r="L34" s="155"/>
    </row>
    <row r="35" spans="2:12" ht="21" x14ac:dyDescent="0.3">
      <c r="B35" s="146" t="s">
        <v>40</v>
      </c>
      <c r="C35" s="146" t="s">
        <v>19</v>
      </c>
      <c r="D35" s="24" t="s">
        <v>448</v>
      </c>
      <c r="E35" s="148"/>
      <c r="F35" s="147"/>
      <c r="H35" s="155"/>
      <c r="I35" s="155"/>
      <c r="J35" s="155"/>
      <c r="K35" s="155"/>
      <c r="L35" s="155"/>
    </row>
    <row r="36" spans="2:12" ht="21" x14ac:dyDescent="0.3">
      <c r="B36" s="146" t="s">
        <v>41</v>
      </c>
      <c r="C36" s="146" t="s">
        <v>19</v>
      </c>
      <c r="D36" s="24" t="s">
        <v>448</v>
      </c>
      <c r="E36" s="148"/>
      <c r="F36" s="147"/>
      <c r="H36" s="155"/>
      <c r="I36" s="155"/>
      <c r="J36" s="155"/>
      <c r="K36" s="155"/>
      <c r="L36" s="155"/>
    </row>
    <row r="37" spans="2:12" ht="21" x14ac:dyDescent="0.3">
      <c r="B37" s="146" t="s">
        <v>42</v>
      </c>
      <c r="C37" s="146" t="s">
        <v>19</v>
      </c>
      <c r="D37" s="24"/>
      <c r="E37" s="148"/>
      <c r="F37" s="147"/>
      <c r="H37" s="155"/>
      <c r="I37" s="155"/>
      <c r="J37" s="155"/>
      <c r="K37" s="155"/>
      <c r="L37" s="155"/>
    </row>
    <row r="38" spans="2:12" ht="16" x14ac:dyDescent="0.3">
      <c r="B38" s="146" t="s">
        <v>43</v>
      </c>
      <c r="C38" s="146" t="s">
        <v>19</v>
      </c>
      <c r="D38" s="24"/>
      <c r="E38" s="148"/>
      <c r="F38" s="147"/>
      <c r="H38" s="209"/>
      <c r="I38" s="209"/>
      <c r="J38" s="209"/>
      <c r="K38" s="209"/>
      <c r="L38" s="209"/>
    </row>
    <row r="39" spans="2:12" x14ac:dyDescent="0.3">
      <c r="B39" s="151"/>
      <c r="C39" s="151"/>
      <c r="D39" s="151"/>
    </row>
    <row r="40" spans="2:12" x14ac:dyDescent="0.3">
      <c r="B40" s="210" t="s">
        <v>481</v>
      </c>
      <c r="C40" s="151"/>
      <c r="D40" s="151"/>
    </row>
    <row r="41" spans="2:12" x14ac:dyDescent="0.3">
      <c r="B41" s="151" t="s">
        <v>518</v>
      </c>
      <c r="C41" s="151"/>
      <c r="D41" s="151"/>
    </row>
    <row r="42" spans="2:12" x14ac:dyDescent="0.3">
      <c r="B42" s="137" t="s">
        <v>584</v>
      </c>
    </row>
    <row r="44" spans="2:12" x14ac:dyDescent="0.3">
      <c r="B44" s="137" t="s">
        <v>519</v>
      </c>
      <c r="C44" s="137" t="s">
        <v>520</v>
      </c>
    </row>
    <row r="45" spans="2:12" x14ac:dyDescent="0.3">
      <c r="B45" s="137" t="s">
        <v>563</v>
      </c>
      <c r="C45" s="137" t="s">
        <v>564</v>
      </c>
      <c r="D45" s="137" t="s">
        <v>565</v>
      </c>
      <c r="E45" s="137" t="s">
        <v>521</v>
      </c>
      <c r="F45" s="137" t="s">
        <v>522</v>
      </c>
    </row>
    <row r="46" spans="2:12" ht="78" x14ac:dyDescent="0.3">
      <c r="B46" s="222" t="s">
        <v>523</v>
      </c>
      <c r="C46" s="222" t="s">
        <v>524</v>
      </c>
      <c r="D46" s="222" t="s">
        <v>525</v>
      </c>
      <c r="E46" s="222" t="s">
        <v>560</v>
      </c>
      <c r="F46" s="222" t="s">
        <v>561</v>
      </c>
      <c r="G46" s="222" t="s">
        <v>562</v>
      </c>
    </row>
    <row r="47" spans="2:12" x14ac:dyDescent="0.3">
      <c r="B47" s="221" t="s">
        <v>526</v>
      </c>
      <c r="C47" s="221" t="s">
        <v>48</v>
      </c>
      <c r="D47" s="221" t="s">
        <v>527</v>
      </c>
      <c r="E47" s="224">
        <v>5137</v>
      </c>
      <c r="F47" s="224">
        <v>38631</v>
      </c>
      <c r="G47" s="223">
        <v>0.13297610727136239</v>
      </c>
    </row>
    <row r="48" spans="2:12" x14ac:dyDescent="0.3">
      <c r="B48" s="221" t="s">
        <v>528</v>
      </c>
      <c r="C48" s="221" t="s">
        <v>529</v>
      </c>
      <c r="D48" s="221" t="s">
        <v>527</v>
      </c>
      <c r="E48" s="224">
        <v>5373</v>
      </c>
      <c r="F48" s="224">
        <v>26018</v>
      </c>
      <c r="G48" s="223">
        <v>0.20651087708509494</v>
      </c>
    </row>
    <row r="49" spans="2:143" x14ac:dyDescent="0.3">
      <c r="B49" s="221" t="s">
        <v>530</v>
      </c>
      <c r="C49" s="221" t="s">
        <v>531</v>
      </c>
      <c r="D49" s="221" t="s">
        <v>527</v>
      </c>
      <c r="E49" s="224">
        <v>6767.6</v>
      </c>
      <c r="F49" s="224">
        <v>42261.9570552</v>
      </c>
      <c r="G49" s="223">
        <v>0.16013456241888119</v>
      </c>
      <c r="EM49" s="140"/>
    </row>
    <row r="50" spans="2:143" x14ac:dyDescent="0.3">
      <c r="B50" s="221" t="s">
        <v>532</v>
      </c>
      <c r="C50" s="221" t="s">
        <v>533</v>
      </c>
      <c r="D50" s="221" t="s">
        <v>527</v>
      </c>
      <c r="E50" s="224">
        <v>3411</v>
      </c>
      <c r="F50" s="224">
        <v>13940</v>
      </c>
      <c r="G50" s="223">
        <v>0.24469153515064562</v>
      </c>
      <c r="EM50" s="140"/>
    </row>
    <row r="51" spans="2:143" x14ac:dyDescent="0.3">
      <c r="B51" s="221" t="s">
        <v>534</v>
      </c>
      <c r="C51" s="221" t="s">
        <v>535</v>
      </c>
      <c r="D51" s="221" t="s">
        <v>527</v>
      </c>
      <c r="E51" s="224">
        <v>5368</v>
      </c>
      <c r="F51" s="224">
        <v>18288</v>
      </c>
      <c r="G51" s="223">
        <v>0.29352580927384075</v>
      </c>
      <c r="EM51" s="140"/>
    </row>
    <row r="52" spans="2:143" x14ac:dyDescent="0.3">
      <c r="B52" s="221" t="s">
        <v>536</v>
      </c>
      <c r="C52" s="221" t="s">
        <v>537</v>
      </c>
      <c r="D52" s="221" t="s">
        <v>527</v>
      </c>
      <c r="E52" s="224">
        <v>4493.0208554645897</v>
      </c>
      <c r="F52" s="224">
        <v>31623.817999999999</v>
      </c>
      <c r="G52" s="223">
        <v>0.14207711590879349</v>
      </c>
      <c r="EM52" s="140"/>
    </row>
    <row r="53" spans="2:143" x14ac:dyDescent="0.3">
      <c r="B53" s="221" t="s">
        <v>538</v>
      </c>
      <c r="C53" s="221" t="s">
        <v>539</v>
      </c>
      <c r="D53" s="221" t="s">
        <v>527</v>
      </c>
      <c r="E53" s="224">
        <v>6291</v>
      </c>
      <c r="F53" s="224">
        <v>27692</v>
      </c>
      <c r="G53" s="223">
        <v>0.22717752419471327</v>
      </c>
      <c r="EM53" s="140"/>
    </row>
    <row r="54" spans="2:143" x14ac:dyDescent="0.3">
      <c r="B54" s="221" t="s">
        <v>540</v>
      </c>
      <c r="C54" s="221" t="s">
        <v>541</v>
      </c>
      <c r="D54" s="221" t="s">
        <v>527</v>
      </c>
      <c r="E54" s="224">
        <v>2721.42</v>
      </c>
      <c r="F54" s="224">
        <v>11980.016100000001</v>
      </c>
      <c r="G54" s="223">
        <v>0.22716330072377783</v>
      </c>
      <c r="EM54" s="140"/>
    </row>
    <row r="55" spans="2:143" x14ac:dyDescent="0.3">
      <c r="B55" s="221" t="s">
        <v>542</v>
      </c>
      <c r="C55" s="221" t="s">
        <v>543</v>
      </c>
      <c r="D55" s="221" t="s">
        <v>527</v>
      </c>
      <c r="E55" s="224">
        <v>5178</v>
      </c>
      <c r="F55" s="224">
        <v>31793</v>
      </c>
      <c r="G55" s="223">
        <v>0.16286603969427232</v>
      </c>
      <c r="EM55" s="140"/>
    </row>
    <row r="56" spans="2:143" x14ac:dyDescent="0.3">
      <c r="B56" s="221" t="s">
        <v>544</v>
      </c>
      <c r="C56" s="221" t="s">
        <v>545</v>
      </c>
      <c r="D56" s="221" t="s">
        <v>527</v>
      </c>
      <c r="E56" s="224">
        <v>3760.1</v>
      </c>
      <c r="F56" s="224">
        <v>16729.8</v>
      </c>
      <c r="G56" s="223">
        <v>0.22475462946359193</v>
      </c>
      <c r="EM56" s="140"/>
    </row>
    <row r="57" spans="2:143" x14ac:dyDescent="0.3">
      <c r="B57" s="221" t="s">
        <v>546</v>
      </c>
      <c r="C57" s="221" t="s">
        <v>547</v>
      </c>
      <c r="D57" s="221" t="s">
        <v>527</v>
      </c>
      <c r="E57" s="224">
        <v>1284</v>
      </c>
      <c r="F57" s="224">
        <v>6854</v>
      </c>
      <c r="G57" s="223">
        <v>0.18733586227020718</v>
      </c>
      <c r="EM57" s="140"/>
    </row>
    <row r="58" spans="2:143" x14ac:dyDescent="0.3">
      <c r="B58" s="221" t="s">
        <v>548</v>
      </c>
      <c r="C58" s="221" t="s">
        <v>549</v>
      </c>
      <c r="D58" s="221" t="s">
        <v>527</v>
      </c>
      <c r="E58" s="224">
        <v>845</v>
      </c>
      <c r="F58" s="224">
        <v>3347</v>
      </c>
      <c r="G58" s="223">
        <v>0.25246489393486704</v>
      </c>
      <c r="EM58" s="140"/>
    </row>
    <row r="59" spans="2:143" x14ac:dyDescent="0.3">
      <c r="B59" s="221" t="s">
        <v>550</v>
      </c>
      <c r="C59" s="221" t="s">
        <v>551</v>
      </c>
      <c r="D59" s="221" t="s">
        <v>527</v>
      </c>
      <c r="E59" s="224">
        <v>377</v>
      </c>
      <c r="F59" s="224">
        <v>3497</v>
      </c>
      <c r="G59" s="223">
        <v>0.10780669144981413</v>
      </c>
      <c r="EM59" s="140"/>
    </row>
    <row r="60" spans="2:143" x14ac:dyDescent="0.3">
      <c r="B60" s="221" t="s">
        <v>552</v>
      </c>
      <c r="C60" s="221" t="s">
        <v>553</v>
      </c>
      <c r="D60" s="221" t="s">
        <v>527</v>
      </c>
      <c r="E60" s="224">
        <v>2634.2111057443499</v>
      </c>
      <c r="F60" s="224">
        <v>14732.050631341201</v>
      </c>
      <c r="G60" s="223">
        <v>0.17880817624535494</v>
      </c>
      <c r="EM60" s="140"/>
    </row>
    <row r="61" spans="2:143" x14ac:dyDescent="0.3">
      <c r="B61" s="221" t="s">
        <v>554</v>
      </c>
      <c r="C61" s="221" t="s">
        <v>555</v>
      </c>
      <c r="D61" s="221" t="s">
        <v>527</v>
      </c>
      <c r="E61" s="224">
        <v>2020</v>
      </c>
      <c r="F61" s="224">
        <v>8570.81</v>
      </c>
      <c r="G61" s="223">
        <v>0.23568367517189159</v>
      </c>
      <c r="EM61" s="140"/>
    </row>
    <row r="62" spans="2:143" x14ac:dyDescent="0.3">
      <c r="B62" s="221" t="s">
        <v>556</v>
      </c>
      <c r="C62" s="221" t="s">
        <v>557</v>
      </c>
      <c r="D62" s="221" t="s">
        <v>527</v>
      </c>
      <c r="E62" s="224">
        <v>9748.5186870968791</v>
      </c>
      <c r="F62" s="224">
        <v>46658.928021002997</v>
      </c>
      <c r="G62" s="223">
        <v>0.20893147572333193</v>
      </c>
      <c r="EM62" s="140"/>
    </row>
    <row r="63" spans="2:143" x14ac:dyDescent="0.3">
      <c r="B63" s="221" t="s">
        <v>558</v>
      </c>
      <c r="C63" s="221" t="s">
        <v>559</v>
      </c>
      <c r="D63" s="221" t="s">
        <v>527</v>
      </c>
      <c r="E63" s="224">
        <v>588.53360695073502</v>
      </c>
      <c r="F63" s="224">
        <v>2637.31378</v>
      </c>
      <c r="G63" s="223">
        <v>0.22315645996083752</v>
      </c>
      <c r="EM63" s="140"/>
    </row>
    <row r="64" spans="2:143" x14ac:dyDescent="0.3">
      <c r="F64" s="142" t="s">
        <v>582</v>
      </c>
      <c r="G64" s="228">
        <f>AVERAGE(G47:G63)</f>
        <v>0.20094498446713399</v>
      </c>
      <c r="EM64" s="140"/>
    </row>
    <row r="65" spans="6:143" x14ac:dyDescent="0.3">
      <c r="F65" s="142" t="s">
        <v>583</v>
      </c>
      <c r="G65" s="228">
        <f>MEDIAN(G47:G63)</f>
        <v>0.20893147572333193</v>
      </c>
      <c r="EM65" s="140"/>
    </row>
    <row r="66" spans="6:143" x14ac:dyDescent="0.3">
      <c r="EM66" s="140"/>
    </row>
    <row r="67" spans="6:143" x14ac:dyDescent="0.3">
      <c r="EM67" s="140"/>
    </row>
    <row r="68" spans="6:143" x14ac:dyDescent="0.3">
      <c r="EM68" s="140"/>
    </row>
    <row r="69" spans="6:143" x14ac:dyDescent="0.3">
      <c r="EM69" s="140"/>
    </row>
    <row r="70" spans="6:143" x14ac:dyDescent="0.3">
      <c r="EM70" s="140"/>
    </row>
  </sheetData>
  <mergeCells count="1">
    <mergeCell ref="C8:D8"/>
  </mergeCells>
  <conditionalFormatting sqref="C21">
    <cfRule type="containsText" dxfId="17" priority="3" operator="containsText" text="True">
      <formula>NOT(ISERROR(SEARCH("True",C21)))</formula>
    </cfRule>
    <cfRule type="containsText" dxfId="16" priority="4" operator="containsText" text="False">
      <formula>NOT(ISERROR(SEARCH("False",C21)))</formula>
    </cfRule>
  </conditionalFormatting>
  <conditionalFormatting sqref="I21">
    <cfRule type="containsText" dxfId="15" priority="1" operator="containsText" text="True">
      <formula>NOT(ISERROR(SEARCH("True",I21)))</formula>
    </cfRule>
    <cfRule type="containsText" dxfId="14" priority="2" operator="containsText" text="False">
      <formula>NOT(ISERROR(SEARCH("False",I21)))</formula>
    </cfRule>
  </conditionalFormatting>
  <dataValidations count="5">
    <dataValidation type="list" allowBlank="1" showInputMessage="1" showErrorMessage="1" sqref="C31:C38">
      <formula1>"Pass, Partial pass, Fail, ,Not assessed, N/A"</formula1>
    </dataValidation>
    <dataValidation type="list" allowBlank="1" showInputMessage="1" showErrorMessage="1" sqref="C39:C41">
      <formula1>"Pass,Marginal pass, Partial pass, Fail, ,Not assessed, N/A"</formula1>
    </dataValidation>
    <dataValidation type="list" allowBlank="1" showInputMessage="1" showErrorMessage="1" sqref="C9">
      <formula1>"ANH,NES,NWT,SRN,SVE,SWB,TMS,WSH,WSX,YKY,AFW,BRL,HDD,PRT,SES,SEW,SSC"</formula1>
    </dataValidation>
    <dataValidation type="list" allowBlank="1" showInputMessage="1" showErrorMessage="1" sqref="C15">
      <formula1>"Accept, Partial accept, Reject"</formula1>
    </dataValidation>
    <dataValidation type="list" allowBlank="1" showInputMessage="1" showErrorMessage="1" sqref="C27">
      <formula1>"Yes,No"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F_Inputs</vt:lpstr>
      <vt:lpstr>WN_leakage</vt:lpstr>
      <vt:lpstr>WN_Smart Metering</vt:lpstr>
      <vt:lpstr>WN_growth_deep_dive</vt:lpstr>
      <vt:lpstr>WWN_growth_deep_dive</vt:lpstr>
      <vt:lpstr>BIO_sludge</vt:lpstr>
      <vt:lpstr>WR_Botex allowance</vt:lpstr>
      <vt:lpstr>WN_Botex allowance</vt:lpstr>
      <vt:lpstr>WWN_Botex allowance</vt:lpstr>
      <vt:lpstr>BIO_Botex allowance </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2019-12-13T14:46:48Z</dcterms:created>
  <dcterms:modified xsi:type="dcterms:W3CDTF">2019-12-13T14:46:55Z</dcterms:modified>
  <cp:category/>
  <cp:contentStatus/>
</cp:coreProperties>
</file>