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3680" windowHeight="6450" tabRatio="892"/>
  </bookViews>
  <sheets>
    <sheet name="Cover" sheetId="14" r:id="rId1"/>
    <sheet name="F_Inputs" sheetId="27" r:id="rId2"/>
    <sheet name="WN_resilience" sheetId="6" r:id="rId3"/>
    <sheet name="WR_reservoir safety" sheetId="23" r:id="rId4"/>
    <sheet name="WN_reducing lead" sheetId="24" r:id="rId5"/>
    <sheet name="WN_density" sheetId="26" r:id="rId6"/>
    <sheet name="WN_biodiversity" sheetId="25" r:id="rId7"/>
    <sheet name="Summary" sheetId="19" r:id="rId8"/>
  </sheets>
  <calcPr calcId="152511"/>
</workbook>
</file>

<file path=xl/calcChain.xml><?xml version="1.0" encoding="utf-8"?>
<calcChain xmlns="http://schemas.openxmlformats.org/spreadsheetml/2006/main">
  <c r="C8" i="19" l="1"/>
  <c r="H5" i="19" l="1"/>
  <c r="H6" i="19"/>
  <c r="C17" i="25" l="1"/>
  <c r="C20" i="25"/>
  <c r="C17" i="23"/>
  <c r="C20" i="23"/>
  <c r="C25" i="25" l="1"/>
  <c r="C12" i="25" l="1"/>
  <c r="C21" i="26"/>
  <c r="C12" i="24"/>
  <c r="C12" i="23"/>
  <c r="C21" i="6"/>
  <c r="C26" i="25" l="1"/>
  <c r="C16" i="25"/>
  <c r="C19" i="25" s="1"/>
  <c r="N9" i="19"/>
  <c r="M9" i="19"/>
  <c r="K9" i="19"/>
  <c r="I9" i="19"/>
  <c r="H9" i="19"/>
  <c r="N8" i="19"/>
  <c r="M8" i="19"/>
  <c r="L8" i="19"/>
  <c r="K8" i="19"/>
  <c r="J8" i="19"/>
  <c r="I8" i="19"/>
  <c r="H8" i="19"/>
  <c r="N7" i="19"/>
  <c r="M7" i="19"/>
  <c r="L7" i="19"/>
  <c r="K7" i="19"/>
  <c r="I7" i="19"/>
  <c r="H7" i="19"/>
  <c r="N6" i="19"/>
  <c r="M6" i="19"/>
  <c r="L6" i="19"/>
  <c r="K6" i="19"/>
  <c r="J6" i="19"/>
  <c r="I6" i="19"/>
  <c r="N5" i="19"/>
  <c r="M5" i="19"/>
  <c r="L5" i="19"/>
  <c r="K5" i="19"/>
  <c r="J5" i="19"/>
  <c r="I5" i="19"/>
  <c r="C18" i="25" l="1"/>
  <c r="L9" i="19"/>
  <c r="C21" i="23"/>
  <c r="C21" i="25" l="1"/>
  <c r="J9" i="19"/>
  <c r="C25" i="23"/>
  <c r="C26" i="23" s="1"/>
  <c r="C25" i="24"/>
  <c r="E7" i="19"/>
  <c r="G9" i="19" l="1"/>
  <c r="B9" i="19"/>
  <c r="D9" i="19"/>
  <c r="C9" i="19"/>
  <c r="D8" i="19" l="1"/>
  <c r="D7" i="19"/>
  <c r="D5" i="19"/>
  <c r="E9" i="19" l="1"/>
  <c r="F9" i="19" l="1"/>
  <c r="G8" i="19"/>
  <c r="F8" i="19"/>
  <c r="B8" i="19"/>
  <c r="G7" i="19"/>
  <c r="C7" i="19"/>
  <c r="B7" i="19"/>
  <c r="G6" i="19"/>
  <c r="F6" i="19"/>
  <c r="C19" i="19" s="1"/>
  <c r="D6" i="19"/>
  <c r="C6" i="19"/>
  <c r="B6" i="19"/>
  <c r="G5" i="19"/>
  <c r="F5" i="19"/>
  <c r="C5" i="19"/>
  <c r="B5" i="19"/>
  <c r="C23" i="19" l="1"/>
  <c r="C21" i="19"/>
  <c r="C22" i="19"/>
  <c r="E6" i="19"/>
  <c r="E5" i="19" l="1"/>
  <c r="E8" i="19"/>
  <c r="C16" i="24" l="1"/>
  <c r="C18" i="24" l="1"/>
  <c r="J7" i="19" s="1"/>
  <c r="C26" i="24"/>
  <c r="F7" i="19"/>
  <c r="C20" i="19" s="1"/>
  <c r="C21" i="24" l="1"/>
  <c r="E19" i="19" s="1"/>
</calcChain>
</file>

<file path=xl/sharedStrings.xml><?xml version="1.0" encoding="utf-8"?>
<sst xmlns="http://schemas.openxmlformats.org/spreadsheetml/2006/main" count="1936" uniqueCount="492">
  <si>
    <t>Cover sheet</t>
  </si>
  <si>
    <t>Company</t>
  </si>
  <si>
    <t>2020-21</t>
  </si>
  <si>
    <t>2021-22</t>
  </si>
  <si>
    <t>2022-23</t>
  </si>
  <si>
    <t>2023-24</t>
  </si>
  <si>
    <t>2024-25</t>
  </si>
  <si>
    <t>Water resources</t>
  </si>
  <si>
    <t>The assessor</t>
  </si>
  <si>
    <t>Assessor's name</t>
  </si>
  <si>
    <t>Date of plenary meeting</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</si>
  <si>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</si>
  <si>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</si>
  <si>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</si>
  <si>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</si>
  <si>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</si>
  <si>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</si>
  <si>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</si>
  <si>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</si>
  <si>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</si>
  <si>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</si>
  <si>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</si>
  <si>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</si>
  <si>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</si>
  <si>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</si>
  <si>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</si>
  <si>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</si>
  <si>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</si>
  <si>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</si>
  <si>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</si>
  <si>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</si>
  <si>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</si>
  <si>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</si>
  <si>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</si>
  <si>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Supply Resilience</t>
  </si>
  <si>
    <t>Reservoir Safety</t>
  </si>
  <si>
    <t>Reducing Lead</t>
  </si>
  <si>
    <t>Enhancing biodiversity and well-being</t>
  </si>
  <si>
    <t>Density and economies of scale</t>
  </si>
  <si>
    <t>Price Review 2019</t>
  </si>
  <si>
    <t>£m</t>
  </si>
  <si>
    <t>Capital expenditure - Totex - Sludge treatment</t>
  </si>
  <si>
    <t>WWS1021SDT</t>
  </si>
  <si>
    <t>HDD</t>
  </si>
  <si>
    <t>Expenditure  - Total business retail costs, less services to developers and miscellaneous costs</t>
  </si>
  <si>
    <t>R40010</t>
  </si>
  <si>
    <t>Capital expeniture on assets principally used by retail - Total</t>
  </si>
  <si>
    <t>BM4017_PR19</t>
  </si>
  <si>
    <t>Expenditure - Total residential retail costs (opex plus depreciation, excluding third party services)  - Total</t>
  </si>
  <si>
    <t>R1002</t>
  </si>
  <si>
    <t>Capital expenditure - Totex - Sludge disposal</t>
  </si>
  <si>
    <t>WWS1021SDD</t>
  </si>
  <si>
    <t>Capital expenditure - Totex - Sludge transport</t>
  </si>
  <si>
    <t>WWS1021STP</t>
  </si>
  <si>
    <t>Totex - Sewage treatment and disposal</t>
  </si>
  <si>
    <t>WWS1021STD</t>
  </si>
  <si>
    <t>Capital expenditure - Totex - Sewage treatment</t>
  </si>
  <si>
    <t>WWS1021ST</t>
  </si>
  <si>
    <t>Capital expenditure - Totex - Sewage collection</t>
  </si>
  <si>
    <t>WWS1021SC</t>
  </si>
  <si>
    <t>Totex - Treated water distribution</t>
  </si>
  <si>
    <t>WS1021TWD</t>
  </si>
  <si>
    <t>Totex - Water treatment</t>
  </si>
  <si>
    <t>WS1021WT</t>
  </si>
  <si>
    <t>Capital Expenditure (excluding Atypical expenditure) - Totex - Raw water distribution</t>
  </si>
  <si>
    <t>WS1021RWD</t>
  </si>
  <si>
    <t>Capital Expenditure (excluding Atypical expenditure) - Totex - Water resources</t>
  </si>
  <si>
    <t>WS1021WR</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</si>
  <si>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</si>
  <si>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</si>
  <si>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</si>
  <si>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</si>
  <si>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</si>
  <si>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</si>
  <si>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</si>
  <si>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</si>
  <si>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</si>
  <si>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</si>
  <si>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</si>
  <si>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</si>
  <si>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</si>
  <si>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</si>
  <si>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</si>
  <si>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</si>
  <si>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</si>
  <si>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</si>
  <si>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</si>
  <si>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</si>
  <si>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</si>
  <si>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</si>
  <si>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</si>
  <si>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</si>
  <si>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</si>
  <si>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</si>
  <si>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</si>
  <si>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</si>
  <si>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</si>
  <si>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</si>
  <si>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</si>
  <si>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</si>
  <si>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</si>
  <si>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</si>
  <si>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</si>
  <si>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</si>
  <si>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</si>
  <si>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</si>
  <si>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</si>
  <si>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</si>
  <si>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</si>
  <si>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</si>
  <si>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</si>
  <si>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</si>
  <si>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</si>
  <si>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</si>
  <si>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</si>
  <si>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</si>
  <si>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</si>
  <si>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</si>
  <si>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</si>
  <si>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</si>
  <si>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</si>
  <si>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</si>
  <si>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</si>
  <si>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</si>
  <si>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</si>
  <si>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</si>
  <si>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</si>
  <si>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</si>
  <si>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</si>
  <si>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</si>
  <si>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</si>
  <si>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</si>
  <si>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</si>
  <si>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</si>
  <si>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</si>
  <si>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</si>
  <si>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</si>
  <si>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</si>
  <si>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</si>
  <si>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</si>
  <si>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</si>
  <si>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</si>
  <si>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</si>
  <si>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</si>
  <si>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</si>
  <si>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</si>
  <si>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</si>
  <si>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</si>
  <si>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</si>
  <si>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</si>
  <si>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</si>
  <si>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</si>
  <si>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</si>
  <si>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</si>
  <si>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</si>
  <si>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</si>
  <si>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</si>
  <si>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</si>
  <si>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</si>
  <si>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</si>
  <si>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</si>
  <si>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</si>
  <si>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</si>
  <si>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</si>
  <si>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</si>
  <si>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</si>
  <si>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</si>
  <si>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</si>
  <si>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</si>
  <si>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</si>
  <si>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</si>
  <si>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</si>
  <si>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</si>
  <si>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</si>
  <si>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</si>
  <si>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</si>
  <si>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</si>
  <si>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</si>
  <si>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</si>
  <si>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</si>
  <si>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</si>
  <si>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</si>
  <si>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</si>
  <si>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</si>
  <si>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</si>
  <si>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</si>
  <si>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</si>
  <si>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</si>
  <si>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</si>
  <si>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</si>
  <si>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</si>
  <si>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</si>
  <si>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</si>
  <si>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</si>
  <si>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</si>
  <si>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</si>
  <si>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</si>
  <si>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</si>
  <si>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</si>
  <si>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</si>
  <si>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</si>
  <si>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</si>
  <si>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</si>
  <si>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</si>
  <si>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</si>
  <si>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</si>
  <si>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</si>
  <si>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</si>
  <si>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</si>
  <si>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</si>
  <si>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</si>
  <si>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</si>
  <si>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</si>
  <si>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</si>
  <si>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</si>
  <si>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WWN804002</t>
  </si>
  <si>
    <t>WWN804001</t>
  </si>
  <si>
    <t>WWN803004</t>
  </si>
  <si>
    <t>WWN803003</t>
  </si>
  <si>
    <t>WWN803002</t>
  </si>
  <si>
    <t>WWN803001</t>
  </si>
  <si>
    <t>WWN802004</t>
  </si>
  <si>
    <t>WWN802003</t>
  </si>
  <si>
    <t>WWN802002</t>
  </si>
  <si>
    <t>WWN802001</t>
  </si>
  <si>
    <t>WWN801004</t>
  </si>
  <si>
    <t>WWN801003</t>
  </si>
  <si>
    <t>WWN801002</t>
  </si>
  <si>
    <t>WWN801001</t>
  </si>
  <si>
    <t>WN608004</t>
  </si>
  <si>
    <t>WN608003</t>
  </si>
  <si>
    <t>WN608002</t>
  </si>
  <si>
    <t>WN608001</t>
  </si>
  <si>
    <t>WN607004</t>
  </si>
  <si>
    <t>WN607003</t>
  </si>
  <si>
    <t>WN607002</t>
  </si>
  <si>
    <t>WN607001</t>
  </si>
  <si>
    <t>WN606004</t>
  </si>
  <si>
    <t>WN606003</t>
  </si>
  <si>
    <t>WN606002</t>
  </si>
  <si>
    <t>WN606001</t>
  </si>
  <si>
    <t>WN605004</t>
  </si>
  <si>
    <t>WN605003</t>
  </si>
  <si>
    <t>WN605002</t>
  </si>
  <si>
    <t>WN605001</t>
  </si>
  <si>
    <t>WN604004</t>
  </si>
  <si>
    <t>WN604003</t>
  </si>
  <si>
    <t>WN604002</t>
  </si>
  <si>
    <t>WN604001</t>
  </si>
  <si>
    <t>WN603004</t>
  </si>
  <si>
    <t>WN603003</t>
  </si>
  <si>
    <t>WN603002</t>
  </si>
  <si>
    <t>WN603001</t>
  </si>
  <si>
    <t>WN602004</t>
  </si>
  <si>
    <t>WN602003</t>
  </si>
  <si>
    <t>Cost Adjustment Claim</t>
  </si>
  <si>
    <t>WN602002</t>
  </si>
  <si>
    <t>WN602001</t>
  </si>
  <si>
    <t>WN601004</t>
  </si>
  <si>
    <t>WN601003</t>
  </si>
  <si>
    <t>WN601002</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</si>
  <si>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</si>
  <si>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</si>
  <si>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</si>
  <si>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</si>
  <si>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</si>
  <si>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</si>
  <si>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</si>
  <si>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</si>
  <si>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</si>
  <si>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</si>
  <si>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</si>
  <si>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</si>
  <si>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</si>
  <si>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</si>
  <si>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</si>
  <si>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</si>
  <si>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</si>
  <si>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</si>
  <si>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</si>
  <si>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</si>
  <si>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</si>
  <si>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</si>
  <si>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</si>
  <si>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Model claim</t>
  </si>
  <si>
    <t>WR803002</t>
  </si>
  <si>
    <t>WR803001</t>
  </si>
  <si>
    <t>WR802004</t>
  </si>
  <si>
    <t>WR802003</t>
  </si>
  <si>
    <t>Cost adjustment</t>
  </si>
  <si>
    <t>WR802002</t>
  </si>
  <si>
    <t>WR802001</t>
  </si>
  <si>
    <t>WR801004</t>
  </si>
  <si>
    <t>WR801003</t>
  </si>
  <si>
    <t>WR801002</t>
  </si>
  <si>
    <t>WR801001</t>
  </si>
  <si>
    <t>Latest</t>
  </si>
  <si>
    <t>2019-20</t>
  </si>
  <si>
    <t>2018-19</t>
  </si>
  <si>
    <t>2017-18</t>
  </si>
  <si>
    <t>2016-17</t>
  </si>
  <si>
    <t>2015-16</t>
  </si>
  <si>
    <t>2014-15</t>
  </si>
  <si>
    <t>2013-14</t>
  </si>
  <si>
    <t>2012-13</t>
  </si>
  <si>
    <t>2011-12</t>
  </si>
  <si>
    <t>2010-11</t>
  </si>
  <si>
    <t>Description_input</t>
  </si>
  <si>
    <t>Model</t>
  </si>
  <si>
    <t>Unit</t>
  </si>
  <si>
    <t>Item description</t>
  </si>
  <si>
    <t>Reference</t>
  </si>
  <si>
    <t>Acronym</t>
  </si>
  <si>
    <t>HDD-WR803001</t>
  </si>
  <si>
    <t>Reject</t>
  </si>
  <si>
    <t>"hdd_appendix_a4_enhancement_claims_combined.pdf" pg 2</t>
  </si>
  <si>
    <t>hdd_appendix_a4_enhancement_claims_combined
Hafren Dyfrdwy Customer Challenge Group Report for PR19</t>
  </si>
  <si>
    <t>hdd_appendix_a4_enhancement_claims_combined</t>
  </si>
  <si>
    <t>hdd_appendix_a4_enhancement_claims_combined
hdd_appendix_a8_governance_and_assurance_reports</t>
  </si>
  <si>
    <t>hdd_appendix_a4_enhancement_claims_combined
hdd_pr19_business_plan</t>
  </si>
  <si>
    <t>Yes</t>
  </si>
  <si>
    <t>Pass</t>
  </si>
  <si>
    <t>Appendix 4 - Enhancement business cases and cost adjustment claims, Section 4.3.2 Reducing Lead in Wales cost assessment claim, Section B, Need for cost adjustment, p93</t>
  </si>
  <si>
    <t>Partial pass</t>
  </si>
  <si>
    <t>* Summary of proposed AMP7 activities, p107
* Cost, p108</t>
  </si>
  <si>
    <t>Appendix 4 - Enhancement business cases and cost adjustment claims, Section 4.3.2 Reducing Lead in Wales cost assessment claim, Section E, Customer protection, p109</t>
  </si>
  <si>
    <t xml:space="preserve">Appendix 4 - Enhancement business cases and cost adjustment claims, Section 4.3.2 Reducing Lead in Wales cost assessment claim, Section C, Need for investment, p96
p91 references rationale for 5ug/l
Annex 1 - Lead in Water in Wales report by Water Health Partnership for Wales, May 2016, p111 to 123
http://www.dwi.gov.uk/stakeholders/guidance-and-codes-of-practice/ltpg.pdf
https://gov.wales/docs/desh/publications/150521-water-strategy-for-wales-en.pdf  p44 for Lead in Water Suppliers and ALARP reference.
</t>
  </si>
  <si>
    <t>Fail</t>
  </si>
  <si>
    <t>N/A</t>
  </si>
  <si>
    <t>water network plus</t>
  </si>
  <si>
    <t>hdd_appendix_a4_enhancement_claims_combined, section 4.3.4, part C.</t>
  </si>
  <si>
    <t>hdd_appendix_a4_enhancement_claims_combined, section 4.3.4, part B.</t>
  </si>
  <si>
    <t>hdd_appendix_a4_enhancement_claims_combined, section 4.3.4, part D.</t>
  </si>
  <si>
    <t>hdd_appendix_a4_enhancement_claims_combined, section 4.3.4 (part E) and Section 4.2.2: Cost adjustment claim summary forms.</t>
  </si>
  <si>
    <t>Partial accept</t>
  </si>
  <si>
    <t>HDD-WN601001</t>
  </si>
  <si>
    <t>HDD-WR801001</t>
  </si>
  <si>
    <t>HDD-WN602001</t>
  </si>
  <si>
    <t>HDD-WR802001</t>
  </si>
  <si>
    <t>Value of claim</t>
  </si>
  <si>
    <t>Approx scope removed -not required £m</t>
  </si>
  <si>
    <t>Approx scope removed -not enhan't £m</t>
  </si>
  <si>
    <t>Allocation to Enhancement Capex</t>
  </si>
  <si>
    <t>Table</t>
  </si>
  <si>
    <t>Line</t>
  </si>
  <si>
    <t>Allocation to Base Totex</t>
  </si>
  <si>
    <t>WS2</t>
  </si>
  <si>
    <t>WS2 line 59 £0.072m (we assume meaning line 64)</t>
  </si>
  <si>
    <t>We consider that our multi-AMP modelled allowance adequately funds companies for long-term capital maintenance and no special adjustment is needed for short-term lumpiness.  We accept for small companies that there may be exceptions to this, for example large, long-life assets requiring replacement or substantial refurbishment.  This claim relates to maintaining a relatively large cohort of service reservoirs and the company does not indicate that this activity could fall under our category of exceptions.
The investment sort for additional activity required under the Floods and Water Management act is accepted and allowed within the assessment of the Resilience enhancement line.</t>
  </si>
  <si>
    <t>Base</t>
  </si>
  <si>
    <t>Assessment result</t>
  </si>
  <si>
    <t>Allowed adjustment (£m)</t>
  </si>
  <si>
    <t>Ofwat allowance</t>
  </si>
  <si>
    <t>Overall assessment</t>
  </si>
  <si>
    <t>Description</t>
  </si>
  <si>
    <t>Allocation</t>
  </si>
  <si>
    <t>same as above</t>
  </si>
  <si>
    <t>Not assessed</t>
  </si>
  <si>
    <t>Not assessed due to materiality</t>
  </si>
  <si>
    <t>NA</t>
  </si>
  <si>
    <t>Not assessed because of regulatory drivers.</t>
  </si>
  <si>
    <t>JN</t>
  </si>
  <si>
    <t>A 50% reduction has been applied to the cost adjustment claim on the basis of insufficient evidence of need for investment under the Well-being Act.</t>
  </si>
  <si>
    <t xml:space="preserve">The biodiversity + INNS need is underpinned by regulation and is therefore out of management control. The 'Well-being' element of the claim is driven by Welsh Government legislation though this does not specifically apply to HDD. 
HDD has documented its approach to identifying scope and cost and its efforts to elicit contributions from other stakeholders including NGO/community involvement and other WaSCs as well Heritage Lottery Fund (HLF) process - which indicates that reasonable steps have been taken to control costs. </t>
  </si>
  <si>
    <t>HDD is proposing £1.89m totex CAC to cover investment on HDD's National Environment Programme (NEP) obligation to enhance biodiversity through the Environment (Wales) Act 2016 and its responsibility to contribute to wider well-being goals in Wales.  This cost claim is divided across several Enhancement lines in HDD's CAC pro-forma 
WS2 line 1 £0.522m
WS2 line 25 £1.064m
WS2 line 35 £0.182m (we assume meaning line 40, but entry on line 40 is £0.297m)
WS2 line 37 £0.050m (we assume meaning line 42)
WS2 line 59 £0.072m (we assume meaning line 64)</t>
  </si>
  <si>
    <t>NEP capex obligations are assessed alongside other company plans for INNS, ecological improvements etc. and opex allowances are made through base models.</t>
  </si>
  <si>
    <t xml:space="preserve">The majority of costs are in the Vyrnwy project (£1.46m capex and totex) which HDD reports has undergone external scrutiny and challenge during the HLF bid process. HLF gave approval to move into the Development phase of the project in July 2018 indicating a level of support. However, HDD will not know whether the HLF will give approval to proceed to the Delivery phase until June 2019. There is therefore a risk that the project will not proceed. If this is the case, HDD states it is committed to proceed with the investment as planned but will extend the period over which the remainder of the project objectives are delivered (to avoid affordability impacts, if additional fund cannot be obtained from elsewhere). 
HDD proposes an outcome delivery incentive to ensure customers are protected from rising costs/scope creep and a specific PC related to biodiversity (defined as 'hectares under an agreed biodiversity action plan').  HDD also reports that the Vyrnwy HLF project has detailed outputs specified which will be monitored by the HLF. </t>
  </si>
  <si>
    <t>We do not consider that sufficient evidence of need for investment has been provided. It is not clear that the relevant legislation applies to HDD in this case and in the absence of this, HDD has not provided sufficient evidence of customer support to fully justify this investment.</t>
  </si>
  <si>
    <t xml:space="preserve">HDD has considered various PC options with customers and other stakeholders and selected: number of lead issues resolved for highest risk customers based on &gt;5ug/l standard. We consider this to be appropriate.
</t>
  </si>
  <si>
    <t>We consider that HDD cannot control what exists now but can choose between different possible interventions to achieve the outcomes through a mix of strategies. These include: an ambition that is targeted towards high priority hot spot areas and schools; development of long term strategy for the removal of lead pipe, HDD acknowledges this is not well understood currently, investigations will help quantify the numbers and locations for further work; and a mixed strategy of action, investigations and collaborative working that appear to be a pragmatic mix of strategies.</t>
  </si>
  <si>
    <t>We consider there is a need for adjustment. The CAC is to reduce lead in response to Welsh Government strategy (ie does not affect other water companies) and that the standard required is greater than that currently funded by customers. The existing industry cost data and models are for 10ug/l and new solutions/approaches may be required for the new standard (5ug/l).</t>
  </si>
  <si>
    <t xml:space="preserve">The company has provided some evidence of the different options it has considered but further detail behind how the numbers have been derived is required. Therefore we have rated this as a partial pass.
We have identified that a broad range of options have been explained for the lead strategy (£0.52m for customer protection measures and WQ surveys; £1.49m for proactive pipe replacement in hot spot areas and at schools; £0.4m for opportunistic CP replacement; £0.52m on long term planning inc. sp survey and mapping and research)
Estimated numbers are provided but we consider HDD has not explained how they have been derived.
</t>
  </si>
  <si>
    <t>The CAC for Reducing Lead in Wales is partially justified due to Welsh Government’s policy to reduce lead exposure as far as reasonably practicable. This is a new strategy and the required target is more rigorous than currently funded by customers. However, in the absence of specific legislation to reduce lead exposure to specific levels, further evidence of either DWI or customer support is required. In addition to this, HDD has not provided sufficient evidence to demonstrate its costs are efficient or that the options chosen are the best for customers.</t>
  </si>
  <si>
    <t>hdd_appendix_a4_enhancement_claims_combined, p85, p86
hdd_s1_data_tables _resubmission</t>
  </si>
  <si>
    <t>hdd_appendix_a4_enhancement_claims_combined, p88</t>
  </si>
  <si>
    <t>The claim is not tied to  a performance commitment, as the company argues that this is unnecessary in this case where regulatory compliance is the key driver. The company points out that customer and stakeholder support is high. However, we consider that there is insufficient protection for customers if the company fails to deliver the proposed interventions, especially as the number of sites actually subject to the changes in the Act are still to be confirmed, based on the risk category. We would expect the company to include a risk analysis in its evaluation and reconsider whether some customer protection should be required where risk classification is not yet in place. We therefore consider that the company needs to further detail how it will ensure that the stated benefits are delivered efficiently and how customers will be protected in situations where costs and scope of work may increase or decrease. We expect any expenditure not required due to a reduction in scope or identification of alternative options to be returned to customers. The company should also consider how it will report delivery progress transparently to customers.</t>
  </si>
  <si>
    <t>This amount excludes the company's estimate implicit allowance of £2.6 million.</t>
  </si>
  <si>
    <t>Enhancement line 1</t>
  </si>
  <si>
    <t>Enhancement line 2</t>
  </si>
  <si>
    <t>Enhancement line 3</t>
  </si>
  <si>
    <t>Base (£m)</t>
  </si>
  <si>
    <t>Enhancement Line 1 (£m)</t>
  </si>
  <si>
    <t>Enhancement Line 2 (£m)</t>
  </si>
  <si>
    <t>Enhancement Line 3 (£m)</t>
  </si>
  <si>
    <t>WW_Making ecological improvements at abstractions</t>
  </si>
  <si>
    <t>WW_Meeting lead standards</t>
  </si>
  <si>
    <t>WW_Resilience</t>
  </si>
  <si>
    <t>Check</t>
  </si>
  <si>
    <t>Space for new claims 6</t>
  </si>
  <si>
    <t>Link to claim</t>
  </si>
  <si>
    <t xml:space="preserve">Value  </t>
  </si>
  <si>
    <t>Allowance</t>
  </si>
  <si>
    <t>Assessment</t>
  </si>
  <si>
    <t>Line 1</t>
  </si>
  <si>
    <t>Line 2</t>
  </si>
  <si>
    <t>Line 3</t>
  </si>
  <si>
    <t>Space for new claims 7</t>
  </si>
  <si>
    <t>Space for new claims 8</t>
  </si>
  <si>
    <t>Space for new claims 9</t>
  </si>
  <si>
    <t>Space for new claims 10</t>
  </si>
  <si>
    <t>Space for new claims 11</t>
  </si>
  <si>
    <t>Space for new claims 12</t>
  </si>
  <si>
    <t>Summary for aggregator</t>
  </si>
  <si>
    <t>Water network plus</t>
  </si>
  <si>
    <t>Bioresources</t>
  </si>
  <si>
    <t>Wastewater network plus</t>
  </si>
  <si>
    <t>Residential retail</t>
  </si>
  <si>
    <t>Peer review (initials, date)</t>
  </si>
  <si>
    <t>Freeform_Environment (Wales) Act and Well-being of Future Generations (Wales) Act</t>
  </si>
  <si>
    <t xml:space="preserve">Modelled enhancement allowance £1.1m plus CAC allowance £1.8m  </t>
  </si>
  <si>
    <t>Apportionment check</t>
  </si>
  <si>
    <t>Freeform_Reservoir Act (Reservoir Safety)</t>
  </si>
  <si>
    <t>FM_CAC_HDD</t>
  </si>
  <si>
    <t>IAP ASSESSMENT RESULT</t>
  </si>
  <si>
    <t>The company has provided a concise and clear summary in support of its cost adjustment claim concerning distribution service reservoirs (DSRs). The company has made a clear link between the claim and the outcomes, "water always there" and "good to drink", together with the following benefits for their customers:
 Reduced risk of a water quality failure – contributing to our industry leading CRI score of 0; and
 Reduced risk of a supply interruption (both long and short duration) - contribute towards the 38% step change improvement in interruptions to supply. (Unclear if this is 38% or 27% based on p142 and p154 of hdd_appendix_a4_enhancement_claims_combined)
The need for investment is based on three main drivers:
1. ensuring the structural integrity of DSRs to maintain water quality, particularly to prevent contamination.
2. reducing the risk of asset failure to prevent customer loss of supply and potential flooding.
3. maintaining sufficient storage in the network for resilience purposes, particularly in areas with low interconnectivity. 
The company also states that one of their District Service Reservoirs (DSRs) is subject to the statutory requirements of the Floods and Water Management Act 2010, resulting in a statutory driver for part of the investment. It argues that a significant increase in investment in DSRs by DVW in AMP6 was necessary to drive improvement in water quality and indicates there was some level of under-investment in DSRs in previous AMPs. It suggests the lumpy historical expenditure profile is a result of the small company size.
We consider that the company has presented sufficient evidence of customer support for the investment proposal. "Our research finds that the majority of customers, whether household or non-household, either support the proposed option, or a faster pace of intervention (bringing forward investment required in AMP8)", hdd_appendix_a4_enhancement_claims_combined, p146. We find evidence that the Customer Challenge Group (CCG) is supportive of the approach and notes in its report that the DWI is also supportive (CCG report, p9).</t>
  </si>
  <si>
    <t>We consider that the company has not provided sufficient evidence to demonstrate that a need for adjustment is required. We consider that our multi-AMP modelled allowance adequately funds companies for long-term capital maintenance and no special adjustment is needed for short-term lumpiness.
The company states that "We believe there is a need for a cost adjustment because:
 Ofwat’s econometric models are unlikely to reflect our disproportionately large asset stock which is predominantly driven by our distinctive rural location and topography.
 The small scale of our business makes it very difficult to absorb any lumpy investment in the same way larger companies are able to do so.
 The Floods and Water Management Act 2010 which amends the existing Reservoirs Act 1975, has increased the safety standards required beyond that already funded by customers. Commencing in 2019, the Act is being implemented at an accelerated rate in Wales compared to England. The legislation now means that one of our DSRs will fall under the act. Whilst this only represents 1% of the asset base, it does increase the regulatory burden as well as the standards that we must now comply with.
Some of the investment will be covered by the models and we have estimated that an implicit allowance of £2.6m might be included for this type of activity in the top down modelling approach. Our cost adjustment claim is therefore for £8.7m." (hdd_appendix_a4_enhancement_claims_combined, p138)
We accept for small companies that funding may be required for short-term lumpy expenditure, for example large, long-life assets requiring replacement or substantial refurbishment.  However, this claim relates to maintaining a relatively large cohort of service reservoirs and the company does not indicate that this activity could fall under these exceptions.</t>
  </si>
  <si>
    <t>HDD has provided the below statement:
"The need to act relates to both statutory drivers and the distinctive rurality and topography of the area. Both of these are outside of management control. However, the way in which we address the need is within management control and we have (been) seeking the most cost effective options for our given circumstances." (hdd_appendix_a4_enhancement_claims_combined, p67).
We agree with the above position, especially in light of the stated levels of customer and stakeholder support.</t>
  </si>
  <si>
    <t>The company has provided some evidence to show it has considered various options. However, further detail is required to demonstrate that it has chosen the optimum solutions and so we have awarded a partial pass for this gate. 
The company states: "This business case sets out our long term plan of monitoring, refurbishing, rebuilding, and in some cases decommissioning our DSRs at a pace that balances risk with affordability. We have applied industry recognised good practice assessment methodology for establishing a prioritised ranking of the risk of water quality failures and supply interruptions across our asset base. Our proposed approach and phasing of this investment has been discussed with our customer challenge group (CCG) and the Drinking Water Inspectorate (DWI) who both support the need for investment. We have also discussed this directly with our customers and 94% supported this proposal". (p,136). We note that the graphic depicted on p146 suggests this figure may include customers who would prefer the company to do more than proposed. 
The company also adds, "This business case has been developed iteratively. We have shared lessons learned and good practice between the approaches used by our group company (DVW and SVT) subject matter experts and have developed the following combined approach.
 Understand the current level of service and risk.
 Understand how this might change under different investment options (e.g. do nothing, maintain current renewal rate, extend renewal rate, optimise the system design).
 Understand how this might change if subject to different shocks and stresses.
 Understand our customers views on pace.
 Apply governance process and challenge.
 Identify the optimum maintenance strategy that balances risk and affordability.
We have worked through the above steps to identify the options and costs, in order for us to identify the most cost effective solution.", p147.
The plan considers economic costs and two main benefits: reduced risk of failure, and enhanced resilience by improving its ability to respond to failure. These two benefits cover resistance to interruptions by reducing the risk of DSR failure, and response measures to failure. Following the May 2018 submission, the company has provided a sufficiently greater level of detail on the scope of works, options considered and high-level costs. In addition, Annex I provides details on each service reservoir (make-up, age, risk score, maintenance option and plan etc). The company describes in general the four stage methodology followed to identify and evidence cost adjustment claims (p60). The last stage includes cost benefit analysis and also 'internal and external challenge'. These activities are also listed in the work carried out on the CACs by the technical advisor Black and Veatch in its report. However, these items have not been provided in enough detail to give full confidence that the optimum solutions have been chosen.</t>
  </si>
  <si>
    <t xml:space="preserve">We consider that HDD has provided sufficient evidence for a pass at this gate. 
For the enabling works, inspection and repairs, both totex costs as well as the numbers of each activity have been provided (p149). Costs for replacing and abandoning DSRs have also been given, together with the locations and summary details of the proposed works (p152). The company states that "Costs for the above activities have been estimated using the Severn Trent Unit Cost Estimator (STUCA), which is based on costs data from previous projects, inflated accordingly, including the AMP6 DSR replacement programme." (p149), and, "This has been cross checked with the Service Reservoir Benchmarking Tool prepared for Hafren Dyfrdwy by Turner and Townsend in preparation for PR19. This external benchmarking has taken account of costs for comparable projects including previous SVT projects, and from the wider water industry." (p151). 
The company provides justification for its costs as follows:
"The Turner and Townsend benchmarking provided a most likely outturn cost, and likely range of costs. The conclusion from this analysis is that STUCA estimates of Target Price compare favourably with wider industry benchmarking, particularly for larger DSR schemes such as Higher Berse. There is more variability between STUCA estimates and wider industry benchmarking at the extreme bottom end of the operational capacity range, but this is expected as there are less samples available, and a higher proportion of the costs will be related to contractor on-costs and risk allowances, so will naturally be more variable between companies." (p151)
We consider this to be a reasonable level of efficiency challenge.
</t>
  </si>
  <si>
    <t>HDD has provided some evidence of customer protection. However, we do not consider that the proposed protection is sufficient and so we have awarded a partial pass.
The company states that "During AMP6, DVW had an activity based performance commitment that tracks completion of the construction activity. The Ofwat methodology signals that this is an undesirable form of performance commitment and therefore we have not pursued this.
There are two performance commitments that relate closely to this investment:
 Compliance Risk Index (CRI), which has a specific component relating to DSR compliance; and
 supply interruptions".
The CCG is agreeable with the approach and the company states that the DWI is also supportive. However, we conclude that a water quality failure at all four DSRs would not result in a penalty. The company also does not provide the CRI penalty unit rate, or the unit rate for supply interruptions. On this evidence we are therefore not able to judge whether the incentives are sufficient.</t>
  </si>
  <si>
    <t>The company states that "This business case sets out a long-term triple track plan of monitoring, refurbishing and rebuilding our reservoirs at a pace that balances risk with affordability. The need to take action is underpinned by legislation, need for improved resilience and our proposed approach and phasing of this investment has been discussed with, and is supported by our customers.", p71. We consider this to be a reasonable approach.
The company claims that amendments to the Reservoirs Act 1975, introduced by the Flood and Water Management Act (FWMA) 2010, have increased the safety standards required of reservoirs, as well as the numbers of reservoirs classified under the Act, to levels greater than that already funded by customers. NRW is enacting the statutory changes quicker than DEFRA.The company provides evidence to associate the assessed risk profiles of the dams and the timing of the statutory (S10) inspections which are likely to impose measures in the interests of safety. We note that:
• These changes are being introduced more quickly in Wales than in England by the relevant authorities; 
• These changes have increased the number of its reservoirs falling under the Reservoirs Act 1975 by 55%;
• The company claims that, "Due to the difficult investment decisions that the previous owners of Dee Valley Water had to make, assets inherited by Hafren Dyfrdwy are operating at a higher level of risk than the average across the industry..., highlighted following detailed appraisal using Portfolio risk assessment and Failure Modes analysis conducted in 2017, overseen by our panel of experts." (hdd_appendix_a4_enhancement_claims_combined, p.73); and
• The company states that the average age of its reservoirs is 120 years, "which is older than the industry average of 100 years" and several of the reservoirs were constructed at the same time and using similar design, which has particular higher risk design features. The need for maintenance investment is cyclical in nature. 
The company outlines the benefits of the investment as follows: "We will safeguard all of the communities in the vicinity of the reservoirs by fully complying with the Reservoirs Act 1975 and all subsequent amendments. This Act is a public safety statute and is designed to lower flood risk to people and property downstream. We will ensure that the reservoirs are upgraded and maintained to a safe and serviceable condition. This will enhance system resilience by increasing the reliability of this water resource and therefore maximise the use of the lowest-cost sources to treat. There is strong overlap with our strategy for ensuring resilience in the round", (hdd_appendix_a4_enhancement_claims_combined, p71). The Customer Challenge Group (CCG) is agreeable with the approach and notes in its report that the DWI is also supportive, CCG report, p9 &amp; p37.</t>
  </si>
  <si>
    <t>The company claims that:
•Ofwat's proposed econometric models for the WR price control do not include any variables relating to the number of, or size of reservoirs;
•The company has a disproportionate number of dams/reservoirs of advanced age per 1,000 customers served, and whose forms of construction present a relatively high risk of failure and with peculiar maintenance requirements;
•The dam safety legislation changes have increased the number of their reservoirs falling under the 1975 Act (by 55%), which places an additional regulatory compliance burden to the company (increased inspection and other requirements, higher standards, hence increased maintenance requirements) and which would not likely be included in our models;
• Ofwat's econometric models currently do not reflect the disproportionately large asset stock or inherent risk level due to age and dam design; and
• None of the companies used to create Ofwat's models were subject to the required changes in reservoir safety brought about by the WMA 2010 during the model calibration time series period (2011/12-17/18). Therefore "the model is unlikely to reflect the future costs of achieving these higher statutory standards."
We consider this evidence to sufficiently justify some degree of adjustment. However, the changes under FWMA 2010 puts the statutory burden on undertakers only for those reservoirs which are deemed to be High Risk. There is insufficient evidence that all of the 14 reservoirs associated with this claim are High Risk. We consider that a Partial Pass is appropriate at this gate.</t>
  </si>
  <si>
    <t>The scale of the investment is shaped by a quantitative risk assessment process led by external dam safety experts from Mott MacDonald who are recognised internationally for their expertise in this field. The company states that "We have taken the results of the portfolio risk assessment (see Annex 1) and worked with an independent engineering consultancy to develop the options and then more detailed solutions and costings for all of the issues that have been identified as being required under a Section 10 inspection.", p83. Beyond this, some level of optioneering is presented on p85 but these are more of technical solutions for each site, and what appears to be a limited assessment of the wider resilience options for the water resources system. The company's position is that "We first considered if these reservoirs are needed at all and whether it would be possible to replace the capacity e.g. through increased abstraction elsewhere or increased storage at other sites or through a water trading option. Due to the location and strategic importance and cost of the alternative infrastructure (pipelines and pumping costs) this was discounted.", p85. However, we would expect to see values for theses costs of alternative infrastructure, for example the costs of importing water from its neighbours. With regards the pumping costs, it would have been expected that the company showed evidence of exploring some renewable energy options. A peer review of the optioneering by Atkins is mentioned, but this has not been presented within the appendices. It is therefore not clear if the optimal solutions are being proposed. The business case does not convey a sufficient level of detail of third party technical assurance, and provides a limited assessment on the wider resilience options for the water resources system (costs, technical complexities etc).</t>
  </si>
  <si>
    <t>The company states that "We have reviewed willingness to pay research and tested proposals with customers, specifically to understand their views on intergenerational fairness and resilience. Following acceptability testing it was clear that we needed to rebalance our plan to reduce the impact on bills. This is particularly challenging here due to the fact that the activity will become part of a compulsory statutory undertaking. However the uncertainty mechanism that we have set out above has enabled us to reduce the impact on bills in the short term, whilst incentivising us to manage the risk and identify suitable mitigations. This mechanism has been discussed with our CCG.", p88. This is clearly evidenced, particularly in light of the stated levels of customer and stakeholder support.</t>
  </si>
  <si>
    <t>The company states that "We designed a bespoke assurance framework to support the development of our plan to the highest quality. This Board-led framework builds upon our robust annual assurance processes" p155. This appears to suggest a high-level board involvement on a risk basis in the cost adjustment claims. The overall board assurance statement in the full business plan document emphasises resilience, which this claim is part of, but does not mention the cost adjustment claims. It does however mention PCs and ODIs for perspective.
A Partial Pass is concluded, as the company would have strengthened its case by providing a specific board sign-off statement.</t>
  </si>
  <si>
    <t xml:space="preserve">The company provides some evidence to show that there is a need for investment to reduce lead. However, we consider the claim goes beyond current statutory requirements and appears to be a discretionary improvement, even though it could be considered to address a particular concern of the Welsh Government with ensuring drinking water quality and reduce lead exposure. We would, therefore, expect the company to demonstrate DWI and/or customer support. Due to these reasons we have rated this as a partial pass.
Further information
It states that the Welsh Government, through the Water Strategy for Wales has increased its ambition and set a clear expectation that we should “aim to keep exposure to lead as low as reasonably practicable”.
"Research has shown that there is no safe standard for lead and that young people (particularly those under six years old) who are exposed to lead in drinking water at the current 10ug/l standard have shown increased behavioural problems and lower IQ. The statutory standards we are required to meet are likely to change as a result of this evidence – the European Commission is currently consulting on a further tightening of the lead standard to 5ug/l (from 10ug/l) which could take effect from 2030. We cannot achieve the Welsh Government’s challenge to do more nor the prospective 5ug/l standard unless we do something different.”
It is a fact that the Welsh Government has signalled lead exposure as a key issue on the Water Strategy for Wales (2015), stating it aims to keep exposure to lead as low as reasonably practicable. With that purpose, the Welsh Gov stated its intention to work with the Drinking Water Inspectorate (DWI), water companies and others to investigate best practice and options for addressing the risk of lead leaching into water supplies.
The Strategic Priorities and Objectives Statement (SPS) to Ofwat, issued by the Welsh Government under section 2B WIA91, also state that Ofwat must work with DWI to regulate companies to encourage and incentivise them to maintain the current high standard of public drinking water quality for the long-term. This should include customer acceptability as well as wholesomeness. 
However, we note that no quantified limit for lead is established by either of these strategic statements.
The Water Supply (Water Quality) Regulations 2018, that apply to water undertakers whose areas are wholly or mainly in Wales, have maintained the 10ug/l standard. The revision of the drinking water directive (Directive 98/83/EC) may impose a reduction of the lead limit to 5 μg/litre, but, as the company points out, it is yet not in force and the draft text includes a transition period of 10 years, to which the uncertainty regarding the application of the Directive given the ongoing process of the UK exiting the EU.
Customers have indicated support for lead reduction through the willingness to pay research, but further customer research is continuing.
</t>
  </si>
  <si>
    <t xml:space="preserve">The company has provided some evidence to explain its proposed costs. However, there is insufficient evidence of the benchmarking undertaken and detailed cost breakdown regarding the customer protection measures/WQ surveys and long term planning. Therefore we have rated this as a partial pass.
Further information
We have identified a range of investment areas and costs.  HDD state 'We have used some benchmarking with AMP6 projects to ensure that these costs are appropriate'; use of CCW and water company joint research £1,000 per customer pipe (based on an estimate of £2,000 which is split equally between customer-owned supply pipe and company-owned communication pipe); and comment on working with DWI and WRc on costs and benefits associated with treatment and alternative options to achieving the tighter lead standard. </t>
  </si>
  <si>
    <t xml:space="preserve"> HDD states that “we have chosen not to restate this modelling claim at this stage”</t>
  </si>
  <si>
    <t xml:space="preserve">HDD states it has an NEP obligation to enhance biodiversity through the Environment (Wales) Act 2016 and a responsibility to contribute to wider well-being goals in Wales under the Well-being of Future Generations (Wales) Act 2015.   
In selecting schemes, HDD states that "schemes have only been included where we can demonstrate that there is a compliance issue to resolve and that it would be reasonable to expect Hafren Dyfrdwy to contribute."  The selection of various catchment management activities in the project mix supports this statement by HDD. 
As the Well-being Act only creates duties on public bodies and not to HDD, it can be argued that this does not represent a need on its own (an obligation on HDD would have to derive from a determination by the public bodies bound by the Act).  
HDD's CAC calculations indicate that £752k is for biodiversity + INNS, whilst £1,132k is related to various 'Well-being' related aspects (amenity facilities at Vyrnwy, etc.), hence, only the £752k relates to a legal obligation.  
Whilst the additional £1,132k related to well-being is not a legal obligation, HDD states that its proposals are “supported by extensive customer engagement. Our customer insights work reveals a deep connection between customers, their community, the local environment and their wish that we should protect and improve it wherever we can. Our customers are not concerned about differentiating between meeting legal requirements and taking further action. They are concerned, however, that the affordability consequences should be managed.”  Furthermore, HDD cites the Water Strategy for Wales, as setting out “expectations for water companies to embed the principles of the well-being goals into our business planning processes”. Based on these statements there may be a justification for including investment related to the Well-being Act, however, the evidence presented did not sufficiently demonstrate (1) the linkage to the act of these investments nor (2) specific customer support for them – hence, only a Partial pass for this gate is considered reasonable. </t>
  </si>
  <si>
    <t xml:space="preserve">HDD considers investment relates to new regulatory obligations and 'expectations' which may not be covered sufficiently in econometric models.  HDD notes the new regulations only apply to companies operating in Wales and were introduced during AMP6 (2015 and 2016) at the end of the time series used to create the models, therefore HDD believes it unlikely there will be any relevant costs present in the expenditure data series nor any variables that reflect the drivers for this investment. 
The 'Well-being' element of the claim is £1,132k (totex), whilst biodiversity+INNS is £752 (totex) so, individually, both elements are above the materiality threshold for WN+ (1%).
</t>
  </si>
  <si>
    <t>The majority of the cost is in the Vyrnwy project (£1.46m capex and totex) which has undergone external scrutiny and challenge during the Heritage Lottery Fund (HLF) bid process and the project has successfully passed the HLF development gateway stage.  £0.42m totex (including £0.3m opex) relates to six other sites.  HDD has worked with various NGO/community groups to develop these schemes.  
HDD has employed Black &amp; Veatch (BV) to provide 'third line' assurance of methodology, process and data.  BV concludes that "This CAC is justified, costs are well developed and meet the materiality threshold."</t>
  </si>
  <si>
    <t xml:space="preserve">HDD reports customers are concerned about affordability consequences and hence HDD has considered affordability.  HDD's willingness-to-pay research did not include biodiversity as a service attribute, however, 43% of customers selected ‘improving biodiversity on our land’ as a top improvement priority.
HDD states that to keep bills affordable it has spread solution costs over AMP7 and AMP8 and agreed additional funding sources. To help affordability HDD has agreed contributions from other water companies where they will benefit from improved biodiversity e.g. for example improvements to the Vyrnwy catchment will help UUW to manage treatment costs. HDD has also worked with charities to access other funding streams, such as £1.5m from the HLF which allows HDD 'to leverage 60% match funding which makes this flagship scheme more affordable to our customers' (Business Plan, Exec Summary). </t>
  </si>
  <si>
    <t>HDD states that its 'Board has been engaged in the preparation of this proposal, reviewing the need for the case in line with Ofwat guidance and carefully considering the contents of this claim. The Board will, however, reserve its final assurance until our full programme of assurance has been completed and the final version of this cost adjustment claim is submitted.' Hence, Board assurance seems to be currently incomplete and, for this reason, the assessment is partial pass.
HDD has also employed Black &amp; Veatch (BV) to provide 'third line' assurance of methodology, process and data.  BV concludes that "This CAC is justified, costs are well developed and meet the materiality threshold."</t>
  </si>
  <si>
    <t>£m, 2017-18 prices</t>
  </si>
  <si>
    <t>Summary sheet - Hafren Dyfrdwy</t>
  </si>
  <si>
    <t>PR19 Run 7: Slow Track DD</t>
  </si>
  <si>
    <t>Cost adjustment claim</t>
  </si>
  <si>
    <t>p57, 112, 113, PR19 HDD Revised Business plan</t>
  </si>
  <si>
    <t>p111, PR19 HDD Revised Business plan</t>
  </si>
  <si>
    <t>p 110, PR19 HDD Revised Business plan</t>
  </si>
  <si>
    <t>FC</t>
  </si>
  <si>
    <t xml:space="preserve">hdd_appendix_a4_enhancement_claims_combined, September 2018
PR19 HDD Revised Business plan, April 2018
Appendix 7.3 NRW Reservoir safety letter </t>
  </si>
  <si>
    <t>Partial Pass</t>
  </si>
  <si>
    <t>hdd_appendix_a4_enhancement_claims_combined, September 2018, p85, p86
PR19 HDD Revised Business plan, April 2018
Appendix 7.5 Atkins Reservoir safety scope and cost report
Appendix 7.6 NMC Reservoir safety contractor costing
hdd_s1_data_tables _resubmission</t>
  </si>
  <si>
    <t xml:space="preserve">The claim is not tied to a performance commitment, which we have queried at the IAP stage. However the company argues that this is unnecessary in this case where regulatory compliance is the key driver and 97% of the proposed investment is associated with reservoirs which are confirmed as having High Risk status within the meaning of the FWMA 2010. The company also points out that customer and stakeholder support is high. 
The company recognises that the uncertain costs described above may in fact be required, but has removed them from the plan. We agree with the company that the residual risk of outperformance is minimal.
</t>
  </si>
  <si>
    <t xml:space="preserve">hdd_appendix_a4_enhancement_claims_combined, September 2018, p88
PR19 HDD Revised Business plan, April 2018
</t>
  </si>
  <si>
    <t>Considering the societal and individual significance of reservoir safety, at the IAP stage we suggested that the company would have strengthened its case by providing a specific board sign-off statement. The company states that it has undertaken further engagement with its Board, as follows:
• Dec 2018 An all-day site visit and meeting to better understand the risks and action plan
• Jan 2019 Updated risk position as part of the ERM (corporate risk register update) at the Board Strategy day
• March 2019 The Board meeting included review of the annual Reservoir Inspection Report
We consider this to be good practice and something that should be replicated across the industry where not carried out.</t>
  </si>
  <si>
    <t>hdd_appendix_a4_enhancement_claims_combined, September 2018
hdd_pr19_business_plan</t>
  </si>
  <si>
    <t>PM</t>
  </si>
  <si>
    <t>At IAP we passed this test as part of the cost assessment. We note that we challenged the level of stretch in the company's targets, HDD.OC.A42, and the presented benchmarking evidence and differing strategies with Dŵr Cymru.  We have identified that Hafren Dyfrdwy have considered flexing their programme to match Dŵr Cymru replacement rates and provide a reasoned rationale why these should remain bespoke due to the differing strategies adopted.</t>
  </si>
  <si>
    <t>Further analysis / arguments</t>
  </si>
  <si>
    <t>Section 7.2.2, PR19 HDD Revised Business plan
Chapter 4, PR19 HDD Revised Business plan</t>
  </si>
  <si>
    <t>Remainder of £0.15066m is Enhancement opex</t>
  </si>
  <si>
    <t>0.36% (£0.68m) allocated to Ecological improvements, 0.64% (£1.21m) allocated to freeform line Environment (Wales) Act</t>
  </si>
  <si>
    <t>HDD CAC is for 'Reducing Lead in Wales' from 10ug/l to 5 ug/l to meet Welsh Government's Water strategy for Wales, the Well-being of Future Generations (Wales) Act 2015 (and prospective changes in standards) by replacing customer supply pipes, as well as Company communication pipes where appropriate. Achieving beyond existing 10ug/l will require strategies of communication pipe replacement and chemical dosing at water treatment works to control plumbosolvency. Claim is in WS2 L6 Meeting lead standards is 2.93m Treated Water Distribution for AMP7.</t>
  </si>
  <si>
    <t>We note that as part of the original research submitted in September 18 that 87% of household and 89% of non-household customers support the proposed plan or to do more.   We have identified that Hafren Dyfrdwy has conducted further research, post IAP, to understand customer views on 
- the type of incentive for each measure and the value attributed to penalties and rewards; and
- if customers' views change having more time and information on the topic.
Hafren Dyfrdwy conclude that the research further demonstrates customer support for this activity and for a financial incentive.
We have identified that Dŵr Cymru has been issued with a letter of support, with noted caveats, reference DWR 1, 30th May 2018. But we are unable to identify a letter of support from the DWI for any Hafren Dyfrdwy lead strategies.
Based on the submitted additional customer support evidence for doing more to remove lead pipes we now pass this test.</t>
  </si>
  <si>
    <t>As at IAP. No change in our assessment.</t>
  </si>
  <si>
    <t>We have identified additional information to address the concerns raised by ourselves in action HDD.OC.A43. Notably that there was clear expectation that Hafren Dyfrdwy should be doing more to remove lead pipes, though note that there was a slight majority (54%) of customers that supported a penalty and reward ODI, compared with a non-financial incentive (46%).  We also note the higher apparent valuation placed on lead pipe reduction as part of this research.  We therefore pass this test.</t>
  </si>
  <si>
    <t>We note that Hafren Dyfrdwy have not presented any further explanation regarding costs breakdown, focusing on the Ofwat actions HDD.OC.A42, 43 and 44, related to stretching service levels and the outperformance ODI. Therefore we retain the partial pass assessment.</t>
  </si>
  <si>
    <t xml:space="preserve">As at IAP. No change in our assessment </t>
  </si>
  <si>
    <t>As at IAP</t>
  </si>
  <si>
    <t>The changes under FWMA 2010 puts the statutory burden on undertakers only for those reservoirs which are deemed to be High Risk. NRW formal classification of five reservoirs that newly fall under the act (those with capacities between 10Ml and 25Ml) is not complete. However, the company presents a letter from NRW in Appendix 7.3 of the April submission which provides confirmation that the reservoirs are subject to regulation by NRW under the Reservoir Act 1975. Based on the methodology for risk categorisation by NRW, there is a high likelihood that all 14 reservoirs which constitute this claim will ultimately be classified as High Risk. The company states that all the reservoirs present a risk of loss of life in the event of structural failure, and it presents a compelling argument as to why the risk of the adjustment being inappropriate because of incorrect risk categorisation of the five reservoirs is low. The company argues that this is because the total investment proposed at these five reservoirs is £250k in AMP7 (around 3% of the total programme), and that of this, £180k is required at one site (Pant Glas). Although we note that risk of loss of life alone is not a guarantee for High Risk status under the FWMA 2010, we accept the arguments and taking into consideration the likely form of construction of the dams in question.</t>
  </si>
  <si>
    <t xml:space="preserve">The company has responded well to our challenges on inadequate assessment of the wider resilience options for the water resources system. It has demonstrated that reservoir discontinuance, i.e. lowering of storage levels to below the statutory threshold of 10Ml (not to be confused with abandonment which is an ultimate act of rendering the dams incapable of filling) or finding alternative source are not viable options. River abstraction from the River Dee accounts for 60% of HDDs water resources and presents a single point of failure. Therefore the company’s raw water supply resilience relies on maximising the yield from its stock of reservoirs. The company states that of the five reservoirs where discontinuance is an option, three of them have only minor investment associated with normal inspections included in its plan and the benchmarked cost of discontinuance is disproportionate at the other two. 
The business case also now conveys a sufficient level of detail of third party technical assurance, as follows:
1. Risk review and high level optioneering, by Mott Macdonald (appendix 7.4)
2. Site specific optioneering and costing (including benchmarking), by Atkins (appendix 7.5)
3. Contractor scope and cost development as part of benchmarking by North Midland Construction (appendix 7.6)
The company applied a ‘three lines of defence’ assurance process to the business case, including final independent review by Black &amp; Veatch, which we find to be satisfactory.
</t>
  </si>
  <si>
    <t>hdd_appendix_a4_enhancement_claims_combined, September 2018
PR19 HDD Revised Business plan, April 2018
Appendix 7.4 Mott MacDonald reservoir risk assessment
Appendix 7.5 Atkins Reservoir safety scope and cost report
Appendix 7.6 NMC Reservoir safety contractor costing</t>
  </si>
  <si>
    <t xml:space="preserve">In its April submission the company makes the case that benchmarking of major capital works on reservoirs is a difficult exercise, given the unique characteristics (design and geography) of each site and the limited data set for such work in the United Kingdom. The company argues that “The Atkins and NMC reports show that the costs we have submitted are comparable to similar activity undertaken by other water companies.” We accept this assertion on the strength of the external assurance provided.
The company gives construction costs per site from initial assessment with reasonable breakdown, including Net Present Values and Whole Life Costs, but on-costs are not visible. Further to this, the company identifies savings through other aspects of the plan, such as SEMD and catchment management and by drawing down non-strategic reservoirs (although still capable of filling in storms and therefore still presenting a safety risk). Also, by aligning the investment needs with the likely Reservoirs Act Section 10 (S10) inspections and the maintenance impositions arising thereafter, the company considers that it can save an additional £2.3m by excluding uncertain elements of the probable S10 requirements. 
We consider that the company has not fully demonstrated efficient unit costs. However this is mainly due to the poor availability of comparative data within the industry. 
</t>
  </si>
  <si>
    <t>We consider that the company has sufficiently addressed affordability especially by removing uncertain elements of the scope, which it states that this resulted in a c.20% reduction when comparing the Atkins cost of £11m and the plan assumption of £7.5m.</t>
  </si>
  <si>
    <t>PR19 HDD Revised Business plan, April 2018</t>
  </si>
  <si>
    <t>Summary at DD</t>
  </si>
  <si>
    <t>Lead reduction</t>
  </si>
  <si>
    <t>Accept</t>
  </si>
  <si>
    <t>Claim withdrawn in April 2019 business plan</t>
  </si>
  <si>
    <t>The company has not raised substantive issues in its representation and we retain our draft determination assessment.</t>
  </si>
  <si>
    <t>The company has not raised substantive issues in its representation and we retain our draft determination assessment regarding this gate.</t>
  </si>
  <si>
    <t>KB 01/07/2019</t>
  </si>
  <si>
    <t>RMc 04/07/2019</t>
  </si>
  <si>
    <t>Since the IAP stage the company has presented further customer research that demonstrates customer support for doing more to remove lead pipes.</t>
  </si>
  <si>
    <t>Claim withdrawn in April 2019 business plan.</t>
  </si>
  <si>
    <t xml:space="preserve">The claims is underpinned by the more stringent requirements due to the amendments to the Reservoirs Act 1975, introduced by the Flood and Water Management Act (FWMA) 2010. These changes are being introduced more quickly in Wales by NRW than in England by Defra. The claim includes an implicit allowance. The cost claim is not tied to a performance commitment as the company considers that there is a low risk of outperformance for an expenditure with regulatory drivers.
The business case is to be read in conjunction with the September 2018 submission. At the IAP stage we mainly challenged the company to better demonstrate the following: 
• the extent of its statutory obligations, i.e. how many of the 14 reservoirs constituting the claim are designated as High Risk under the FWMA 2010;
• selection of the best options for customers at macro level; and
• the presented costs were sufficiently robust and efficient
</t>
  </si>
  <si>
    <t xml:space="preserve">Since the IAP stage, the company has presented further evidence to support its selected best option for customers and has clarified the reservoir risk categorisations within the meaning of the Flood and Water Management Act 2010. It has also presented greater evidence of external technical assurance. However the company has not fully demonstrated efficient unit costs. This is due to the poor availability of comparative data within the industry. We have not increased the allowance based on an overall view. The company is getting more than requested overall in the Water Resources price control and we have made a reasonable allowance for this claim already. However we note that the company did respond well to our challenges.
</t>
  </si>
  <si>
    <t>-</t>
  </si>
  <si>
    <t>JS 12/07/19</t>
  </si>
  <si>
    <t>The company has not presented any further evidence but has stated in their 01 April 2019 revised business plan that it accepts our adjustment at IAP.  We therefore retain our assessment result from IAP.</t>
  </si>
  <si>
    <t>A 50% reduction has been applied to the cost adjustment claim on the basis of insufficient evidence of need for investment under the Well-being of future generations (Wales) Act 2015</t>
  </si>
  <si>
    <t>Proportion of totex allocated to line 1 = 36%</t>
  </si>
  <si>
    <t>Proportion of totex allocated to line 23 = 64%</t>
  </si>
  <si>
    <t>As at IAP - no change in our assessment</t>
  </si>
  <si>
    <t xml:space="preserve">The claim is underpinned by the more stringent requirements due to the amendments to the Reservoirs Act 1975, introduced by the Flood and Water Management Act (FWMA) 2010. These changes are being introduced more quickly in Wales by NRW than in England by Defra. The claim includes an implicit allowance. The cost claim is not tied to a performance commitment as the company considers that there is a low risk of outperformance for an expenditure with regulatory drivers.
The business case is to be read in conjunction with the September 2018 submission. At the IAP stage we mainly challenged the company to better demonstrate the following: 
• the extent of its statutory obligations, i.e. how many of the 14 reservoirs constituting the claim are designated as High Risk under the FWMA 2010;
• selection of the best options for customers at macro level; and
• the presented costs were sufficiently robust and efficient
</t>
  </si>
  <si>
    <t xml:space="preserve">Cost adjustment has accounted for the calculated implicit allowance and the uncertainty in the programme due to the fact the High Risk sites have not been specifically identified. Following a deduction for implicit allowance, we have applied a 40% efficiency challenge due to the insufficient evidence provided to justify that the presented options represent the optimum solutions for customers, insufficient evidence that the costs are efficient, and in the absence of statutory reservoir risk categorisation.
</t>
  </si>
  <si>
    <t>The company gives construction costs per site from initial assessment with reasonable breakdown. Further to this, the company identifies savings through other aspects of the plan, such as SEMD and catchment management: "This has enabled us to identify around £200k of synergies where the investment delivers multiple benefits", (hdd_appendix_a4_enhancement_claims_combined, p85) as well as another £1m saving by drawing down non-strategic reservoirs (although still capable of filling in storms and therefore still resenting a safety risk), (hdd_appendix_a4_enhancement_claims_combined, p86). Further, by aligning the investment needs with the likely S10 inspections and the maintenance impositions arising thereafter, the company considers that it can save an additional £2.3m by excluding uncertain elements of the probable S10 requirements. The company recognises that these costs may in fact be required, and proposes to mitigate this risk through an "uncertainty mechanism that will be administered through ODIs". We find insufficient details for how this ODI would be implemented, and the absence of a performance commitment suggests that this may not be introduced until the next review period. We would expect further description of this mechanism to be provided.  
Some outline costs assessment are given per site and some efficiency challenges applied but we find insufficient evidence for benchmarking and external assurance of these costs. In addition, the company's submission does not make it clear that the changes to the Act in 2010 only place the additional statutory requirements on those reservoirs which are deemed to be High Risk. It is possible that some of the 14 reservoirs constituting this claim may not be designated as High Risk. We would expect the company to clarify this aspect of the statutory compliance, and make any risk-based adjustment to costs accordingly.</t>
  </si>
  <si>
    <t xml:space="preserve">HDD provides evidence of CCG challenge and HDD response is provided.  HDD describes its approach to options appraisal, identifying the best long term plans and challenging themselves to be innovative yet balancing risk and affordability.  HDD lists benefits from this claim's schemes as improved biodiversity within the Lake Vyrnwy catchment (including in SSSI and SAC areas), removal of INNSs and improved amenity at Vrynwy.  At Lake Vyrnwy the project would 'restore approximately 450 hectares of upland peat bog to move the SSSI status from ‘Unfavourable’ to ‘Favourable’, which will provide greater resilience of our ecosystems'.  HDD reports the output from customer consultation which found that customers value biodiversity etc., but worry more about affordability, and HDD reports it has identified additional benefits from these schemes to help communicate to customers the contribution they are making to their region and to prioritise the projects.  HDD reports that a wide range of stakeholders have been involved in shaping the options (NGOs/community groups, NRW, other WaSCs) and several will directly contribute funding and labour to project delivery.  
Based on the descriptions provided, HDD's proposed solutions would appear to be flexible (elements can be deferred to suit counterpart funding availability) and low risk.  The projects are intended to enhance biodiversity and hence would have a beneficial impact on natural capital and the environment.
Overall, there is persuasive evidence that the proposed solution represents value for customers in the long term and has been based on customer engagement. </t>
  </si>
  <si>
    <t>AF 10/12/2019</t>
  </si>
  <si>
    <t>AF 10/12/19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</si>
</sst>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_(* \(#,##0.00\);_(* &quot;-&quot;??_);_(@_)"/>
    <numFmt numFmtId="165" formatCode="#,##0.0;[Red]\-#,##0.0;\-"/>
    <numFmt numFmtId="166" formatCode="#,##0_);\(#,##0\);&quot;-  &quot;;&quot; &quot;@&quot; &quot;"/>
    <numFmt numFmtId="167" formatCode="#,##0.000"/>
    <numFmt numFmtId="168" formatCode="0.0%"/>
    <numFmt numFmtId="169" formatCode="0.000"/>
    <numFmt numFmtId="170" formatCode="_(* #,##0.0_);_(* \(#,##0.0\);_(* &quot;-&quot;??_);_(@_)"/>
    <numFmt numFmtId="171" formatCode="_(* #,##0_);_(* \(#,##0\);_(* &quot;-&quot;??_);_(@_)"/>
    <numFmt numFmtId="172" formatCode="_-* #,##0.0000_-;\-* #,##0.0000_-;_-* &quot;-&quot;??_-;_-@_-"/>
    <numFmt numFmtId="173" formatCode="_(* #,##0.0000_);_(* \(#,##0.0000\);_(* &quot;-&quot;??_);_(@_)"/>
    <numFmt numFmtId="174" formatCode="_-* #,##0.000000_-;\-* #,##0.000000_-;_-* &quot;-&quot;??_-;_-@_-"/>
    <numFmt numFmtId="175" formatCode="0.0000"/>
    <numFmt numFmtId="176" formatCode="_(* #,##0.000_);_(* \(#,##0.000\);_(* &quot;-&quot;??_);_(@_)"/>
  </numFmts>
  <fonts count="3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sz val="9.5"/>
      <color theme="6" tint="-0.249977111117893"/>
      <name val="Arial"/>
      <family val="2"/>
    </font>
    <font>
      <sz val="10"/>
      <color theme="6" tint="-0.249977111117893"/>
      <name val="Gill Sans MT"/>
      <family val="2"/>
    </font>
    <font>
      <sz val="10"/>
      <color theme="4"/>
      <name val="Gill Sans MT"/>
      <family val="2"/>
    </font>
    <font>
      <sz val="10"/>
      <color rgb="FFFF0000"/>
      <name val="Gill Sans MT"/>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3"/>
      <name val="Calibri"/>
      <family val="2"/>
      <scheme val="minor"/>
    </font>
    <font>
      <sz val="12"/>
      <color theme="3"/>
      <name val="Calibri"/>
      <family val="2"/>
      <scheme val="minor"/>
    </font>
    <font>
      <sz val="10"/>
      <color theme="1"/>
      <name val="Arial"/>
      <family val="2"/>
    </font>
    <font>
      <i/>
      <sz val="9.5"/>
      <color theme="1"/>
      <name val="Arial"/>
      <family val="2"/>
    </font>
    <font>
      <sz val="9.5"/>
      <color theme="1"/>
      <name val="Arial"/>
      <family val="2"/>
    </font>
    <font>
      <b/>
      <i/>
      <sz val="10"/>
      <color theme="1"/>
      <name val="Calibri"/>
      <family val="2"/>
      <scheme val="minor"/>
    </font>
    <font>
      <b/>
      <sz val="12"/>
      <color rgb="FFFF0000"/>
      <name val="Gill Sans MT"/>
      <family val="2"/>
    </font>
    <font>
      <u/>
      <sz val="10"/>
      <color theme="1"/>
      <name val="Gill Sans MT"/>
      <family val="2"/>
    </font>
  </fonts>
  <fills count="8">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164" fontId="5" fillId="0" borderId="0" applyFont="0" applyFill="0" applyBorder="0" applyAlignment="0" applyProtection="0"/>
    <xf numFmtId="0" fontId="7" fillId="0" borderId="0"/>
    <xf numFmtId="0" fontId="9" fillId="0" borderId="0"/>
    <xf numFmtId="0" fontId="5" fillId="0" borderId="0"/>
    <xf numFmtId="0" fontId="9" fillId="0" borderId="0"/>
    <xf numFmtId="0" fontId="9" fillId="0" borderId="0"/>
    <xf numFmtId="0" fontId="7" fillId="0" borderId="0"/>
    <xf numFmtId="164" fontId="9" fillId="0" borderId="0" applyFont="0" applyFill="0" applyBorder="0" applyAlignment="0" applyProtection="0"/>
    <xf numFmtId="0" fontId="9" fillId="0" borderId="0">
      <alignment vertical="center"/>
    </xf>
    <xf numFmtId="0" fontId="14" fillId="0" borderId="5" applyNumberFormat="0" applyFill="0" applyAlignment="0" applyProtection="0"/>
    <xf numFmtId="0" fontId="15" fillId="0" borderId="0" applyNumberFormat="0" applyFill="0" applyBorder="0" applyProtection="0">
      <alignment vertical="top"/>
    </xf>
    <xf numFmtId="165" fontId="9" fillId="0" borderId="6" applyAlignment="0">
      <alignment vertical="center"/>
    </xf>
    <xf numFmtId="0" fontId="16"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166" fontId="3" fillId="0" borderId="0" applyFont="0" applyFill="0" applyBorder="0" applyProtection="0">
      <alignment vertical="top"/>
    </xf>
    <xf numFmtId="0" fontId="2" fillId="0" borderId="0"/>
    <xf numFmtId="0" fontId="1" fillId="0" borderId="0"/>
  </cellStyleXfs>
  <cellXfs count="181">
    <xf numFmtId="0" fontId="0" fillId="0" borderId="0" xfId="0"/>
    <xf numFmtId="0" fontId="6" fillId="0" borderId="0" xfId="0" applyFont="1"/>
    <xf numFmtId="0" fontId="11" fillId="0" borderId="0" xfId="5" applyFont="1"/>
    <xf numFmtId="0" fontId="11" fillId="0" borderId="0" xfId="0" applyFont="1"/>
    <xf numFmtId="0" fontId="10" fillId="0" borderId="0" xfId="0" applyFont="1"/>
    <xf numFmtId="164" fontId="6" fillId="0" borderId="1" xfId="1" applyFont="1" applyBorder="1"/>
    <xf numFmtId="0" fontId="6" fillId="0" borderId="1" xfId="0" applyFont="1" applyBorder="1"/>
    <xf numFmtId="0" fontId="11" fillId="0" borderId="0" xfId="6" applyFont="1"/>
    <xf numFmtId="0" fontId="8" fillId="0" borderId="0" xfId="7" applyFont="1"/>
    <xf numFmtId="0" fontId="13" fillId="2" borderId="2" xfId="4" applyFont="1" applyFill="1" applyBorder="1"/>
    <xf numFmtId="0" fontId="12" fillId="2" borderId="3" xfId="5" applyFont="1" applyFill="1" applyBorder="1"/>
    <xf numFmtId="0" fontId="11" fillId="2" borderId="4" xfId="5" applyFont="1" applyFill="1" applyBorder="1"/>
    <xf numFmtId="0" fontId="13" fillId="2" borderId="0" xfId="4" applyFont="1" applyFill="1" applyAlignment="1">
      <alignment vertical="center"/>
    </xf>
    <xf numFmtId="0" fontId="8" fillId="0" borderId="0" xfId="0" applyFont="1"/>
    <xf numFmtId="0" fontId="6" fillId="0" borderId="1" xfId="0" applyFont="1" applyBorder="1" applyAlignment="1">
      <alignment vertical="top"/>
    </xf>
    <xf numFmtId="0" fontId="6" fillId="0" borderId="1" xfId="0" applyFont="1" applyBorder="1" applyAlignment="1">
      <alignment vertical="top" wrapText="1"/>
    </xf>
    <xf numFmtId="0" fontId="6" fillId="0" borderId="0" xfId="0" applyFont="1" applyAlignment="1">
      <alignment horizontal="left" wrapText="1"/>
    </xf>
    <xf numFmtId="0" fontId="0" fillId="3" borderId="0" xfId="0" applyFill="1" applyAlignment="1">
      <alignment horizontal="right"/>
    </xf>
    <xf numFmtId="14" fontId="17" fillId="0" borderId="0" xfId="0" applyNumberFormat="1" applyFont="1" applyAlignment="1" applyProtection="1">
      <alignment horizontal="left"/>
      <protection locked="0"/>
    </xf>
    <xf numFmtId="0" fontId="6" fillId="3" borderId="1" xfId="0" applyFont="1" applyFill="1" applyBorder="1" applyAlignment="1">
      <alignment horizontal="left"/>
    </xf>
    <xf numFmtId="0" fontId="13" fillId="0" borderId="0" xfId="4" applyFont="1" applyAlignment="1">
      <alignment vertical="center"/>
    </xf>
    <xf numFmtId="0" fontId="18" fillId="0" borderId="1" xfId="0" applyFont="1" applyBorder="1" applyAlignment="1" applyProtection="1">
      <alignment horizontal="left"/>
      <protection locked="0"/>
    </xf>
    <xf numFmtId="14" fontId="18" fillId="0" borderId="1" xfId="0" applyNumberFormat="1" applyFont="1" applyBorder="1" applyAlignment="1" applyProtection="1">
      <alignment horizontal="left"/>
      <protection locked="0"/>
    </xf>
    <xf numFmtId="9" fontId="6" fillId="0" borderId="1" xfId="16" applyFont="1" applyBorder="1"/>
    <xf numFmtId="0" fontId="6" fillId="0" borderId="1" xfId="0" applyFont="1" applyBorder="1" applyAlignment="1">
      <alignment wrapText="1"/>
    </xf>
    <xf numFmtId="0" fontId="6" fillId="0" borderId="0" xfId="0" applyFont="1" applyBorder="1" applyAlignment="1">
      <alignment vertical="top"/>
    </xf>
    <xf numFmtId="0" fontId="6" fillId="0" borderId="8" xfId="0" applyFont="1" applyBorder="1" applyAlignment="1">
      <alignment vertical="top"/>
    </xf>
    <xf numFmtId="14" fontId="18" fillId="0" borderId="1" xfId="0" applyNumberFormat="1" applyFont="1" applyFill="1" applyBorder="1" applyAlignment="1" applyProtection="1">
      <alignment horizontal="left"/>
      <protection locked="0"/>
    </xf>
    <xf numFmtId="0" fontId="6" fillId="0" borderId="0" xfId="0" quotePrefix="1" applyFont="1" applyAlignment="1">
      <alignment horizontal="left" wrapText="1"/>
    </xf>
    <xf numFmtId="0" fontId="6" fillId="0" borderId="0" xfId="0" quotePrefix="1" applyFont="1" applyAlignment="1">
      <alignment wrapText="1"/>
    </xf>
    <xf numFmtId="0" fontId="6" fillId="0" borderId="1" xfId="0" applyFont="1" applyFill="1" applyBorder="1"/>
    <xf numFmtId="0" fontId="6" fillId="0" borderId="0" xfId="0" quotePrefix="1" applyFont="1"/>
    <xf numFmtId="0" fontId="8" fillId="0" borderId="0" xfId="0" quotePrefix="1" applyFont="1" applyAlignment="1">
      <alignment wrapText="1"/>
    </xf>
    <xf numFmtId="0" fontId="6" fillId="0" borderId="0" xfId="0" applyFont="1" applyBorder="1"/>
    <xf numFmtId="0" fontId="0" fillId="0" borderId="1" xfId="0" quotePrefix="1" applyBorder="1"/>
    <xf numFmtId="0" fontId="6" fillId="0" borderId="1" xfId="0" applyFont="1" applyBorder="1" applyAlignment="1">
      <alignment horizontal="left" wrapText="1"/>
    </xf>
    <xf numFmtId="0" fontId="6" fillId="0" borderId="0" xfId="0" applyFont="1" applyAlignment="1">
      <alignment wrapText="1"/>
    </xf>
    <xf numFmtId="168" fontId="6" fillId="0" borderId="1" xfId="16" applyNumberFormat="1" applyFont="1" applyBorder="1"/>
    <xf numFmtId="0" fontId="19" fillId="0" borderId="0" xfId="0" applyFont="1" applyAlignment="1">
      <alignment wrapText="1"/>
    </xf>
    <xf numFmtId="0" fontId="6" fillId="0" borderId="1" xfId="0" applyFont="1" applyBorder="1" applyAlignment="1">
      <alignment horizontal="left" wrapText="1"/>
    </xf>
    <xf numFmtId="0" fontId="6" fillId="0" borderId="1" xfId="0" applyFont="1" applyBorder="1" applyAlignment="1">
      <alignment horizontal="left" wrapText="1"/>
    </xf>
    <xf numFmtId="169" fontId="6" fillId="0" borderId="1" xfId="0" applyNumberFormat="1" applyFont="1" applyBorder="1"/>
    <xf numFmtId="0" fontId="20" fillId="0" borderId="0" xfId="0" applyFont="1" applyAlignment="1">
      <alignment horizontal="left" wrapText="1"/>
    </xf>
    <xf numFmtId="0" fontId="11" fillId="0" borderId="0" xfId="0" applyFont="1" applyAlignment="1">
      <alignment wrapText="1"/>
    </xf>
    <xf numFmtId="169" fontId="6" fillId="0" borderId="0" xfId="0" applyNumberFormat="1" applyFont="1"/>
    <xf numFmtId="0" fontId="6" fillId="0" borderId="7" xfId="0" applyFont="1" applyFill="1" applyBorder="1"/>
    <xf numFmtId="171" fontId="6" fillId="0" borderId="1" xfId="1" applyNumberFormat="1" applyFont="1" applyBorder="1"/>
    <xf numFmtId="0" fontId="21" fillId="0" borderId="0" xfId="0" applyFont="1"/>
    <xf numFmtId="0" fontId="24" fillId="0" borderId="0" xfId="0" applyFont="1"/>
    <xf numFmtId="164" fontId="21" fillId="0" borderId="1" xfId="1" applyFont="1" applyBorder="1"/>
    <xf numFmtId="164" fontId="21" fillId="0" borderId="1" xfId="1" applyFont="1" applyFill="1" applyBorder="1"/>
    <xf numFmtId="0" fontId="24" fillId="0" borderId="1" xfId="0" applyFont="1" applyBorder="1"/>
    <xf numFmtId="0" fontId="21" fillId="0" borderId="0" xfId="0" applyFont="1" applyFill="1"/>
    <xf numFmtId="0" fontId="25" fillId="4" borderId="0" xfId="4" applyFont="1" applyFill="1" applyAlignment="1">
      <alignment vertical="center"/>
    </xf>
    <xf numFmtId="0" fontId="22" fillId="4" borderId="0" xfId="4" applyFont="1" applyFill="1"/>
    <xf numFmtId="0" fontId="22" fillId="0" borderId="0" xfId="4" applyFont="1" applyFill="1"/>
    <xf numFmtId="0" fontId="26" fillId="4" borderId="0" xfId="0" applyFont="1" applyFill="1"/>
    <xf numFmtId="0" fontId="21" fillId="4" borderId="0" xfId="0" applyFont="1" applyFill="1"/>
    <xf numFmtId="164" fontId="21" fillId="0" borderId="1" xfId="1" applyFont="1" applyBorder="1" applyAlignment="1">
      <alignment wrapText="1"/>
    </xf>
    <xf numFmtId="0" fontId="23" fillId="0" borderId="2" xfId="0" applyFont="1" applyBorder="1" applyAlignment="1">
      <alignment horizontal="centerContinuous"/>
    </xf>
    <xf numFmtId="0" fontId="22" fillId="0" borderId="4" xfId="0" applyFont="1" applyBorder="1" applyAlignment="1">
      <alignment horizontal="centerContinuous"/>
    </xf>
    <xf numFmtId="0" fontId="23" fillId="0" borderId="1" xfId="0" applyFont="1" applyBorder="1" applyAlignment="1">
      <alignment wrapText="1"/>
    </xf>
    <xf numFmtId="0" fontId="22" fillId="0" borderId="1" xfId="0" applyFont="1" applyBorder="1" applyAlignment="1">
      <alignment wrapText="1"/>
    </xf>
    <xf numFmtId="0" fontId="22" fillId="0" borderId="1" xfId="0" applyFont="1" applyBorder="1" applyAlignment="1">
      <alignment horizontal="center" wrapText="1"/>
    </xf>
    <xf numFmtId="0" fontId="22" fillId="0" borderId="1" xfId="0" applyFont="1" applyFill="1" applyBorder="1" applyAlignment="1">
      <alignment wrapText="1"/>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6" fillId="0" borderId="0" xfId="0" applyFont="1" applyFill="1"/>
    <xf numFmtId="9" fontId="6" fillId="0" borderId="0" xfId="0" applyNumberFormat="1" applyFont="1" applyFill="1"/>
    <xf numFmtId="0" fontId="6" fillId="0" borderId="1" xfId="0" quotePrefix="1" applyFont="1" applyBorder="1" applyAlignment="1">
      <alignment vertical="top"/>
    </xf>
    <xf numFmtId="0" fontId="11" fillId="0" borderId="1" xfId="0" applyFont="1" applyBorder="1" applyAlignment="1" applyProtection="1">
      <alignment horizontal="left"/>
      <protection locked="0"/>
    </xf>
    <xf numFmtId="14" fontId="11" fillId="0" borderId="1" xfId="0" applyNumberFormat="1" applyFont="1" applyBorder="1" applyAlignment="1" applyProtection="1">
      <alignment horizontal="left"/>
      <protection locked="0"/>
    </xf>
    <xf numFmtId="2" fontId="17" fillId="0" borderId="0" xfId="0" applyNumberFormat="1" applyFont="1" applyAlignment="1" applyProtection="1">
      <alignment horizontal="left"/>
      <protection locked="0"/>
    </xf>
    <xf numFmtId="0" fontId="6" fillId="0" borderId="0" xfId="0" applyFont="1" applyFill="1" applyBorder="1" applyAlignment="1">
      <alignment horizontal="right"/>
    </xf>
    <xf numFmtId="0" fontId="6" fillId="0" borderId="0" xfId="0" applyFont="1" applyFill="1" applyBorder="1"/>
    <xf numFmtId="0" fontId="24" fillId="0" borderId="1" xfId="0" applyFont="1" applyBorder="1" applyAlignment="1">
      <alignment wrapText="1"/>
    </xf>
    <xf numFmtId="170" fontId="24" fillId="0" borderId="1" xfId="1" applyNumberFormat="1" applyFont="1" applyBorder="1" applyAlignment="1">
      <alignment wrapText="1"/>
    </xf>
    <xf numFmtId="0" fontId="21" fillId="0" borderId="1" xfId="0" applyFont="1" applyBorder="1"/>
    <xf numFmtId="0" fontId="24" fillId="0" borderId="1" xfId="0" applyFont="1" applyBorder="1" applyAlignment="1"/>
    <xf numFmtId="0" fontId="23" fillId="0" borderId="0" xfId="0" applyFont="1"/>
    <xf numFmtId="0" fontId="22" fillId="0" borderId="0" xfId="0" applyFont="1"/>
    <xf numFmtId="167" fontId="0" fillId="0" borderId="0" xfId="0" applyNumberFormat="1"/>
    <xf numFmtId="0" fontId="13" fillId="5" borderId="0" xfId="0" applyFont="1" applyFill="1"/>
    <xf numFmtId="0" fontId="6" fillId="5" borderId="0" xfId="0" applyFont="1" applyFill="1"/>
    <xf numFmtId="0" fontId="20" fillId="5" borderId="1" xfId="0" applyFont="1" applyFill="1" applyBorder="1" applyAlignment="1">
      <alignment vertical="top"/>
    </xf>
    <xf numFmtId="0" fontId="20" fillId="5" borderId="1" xfId="0" applyFont="1" applyFill="1" applyBorder="1"/>
    <xf numFmtId="0" fontId="20" fillId="5" borderId="0" xfId="0" applyFont="1" applyFill="1"/>
    <xf numFmtId="0" fontId="10" fillId="5" borderId="0" xfId="0" applyFont="1" applyFill="1"/>
    <xf numFmtId="0" fontId="20" fillId="5" borderId="1" xfId="0" applyFont="1" applyFill="1" applyBorder="1" applyAlignment="1">
      <alignment vertical="top" wrapText="1"/>
    </xf>
    <xf numFmtId="164" fontId="20" fillId="5" borderId="1" xfId="1" applyFont="1" applyFill="1" applyBorder="1"/>
    <xf numFmtId="0" fontId="20" fillId="5" borderId="7" xfId="0" applyFont="1" applyFill="1" applyBorder="1"/>
    <xf numFmtId="0" fontId="20" fillId="5" borderId="0" xfId="0" applyFont="1" applyFill="1" applyBorder="1" applyAlignment="1">
      <alignment horizontal="right"/>
    </xf>
    <xf numFmtId="0" fontId="20" fillId="5" borderId="0" xfId="0" applyFont="1" applyFill="1" applyBorder="1"/>
    <xf numFmtId="2" fontId="20" fillId="5" borderId="1" xfId="0" applyNumberFormat="1" applyFont="1" applyFill="1" applyBorder="1"/>
    <xf numFmtId="0" fontId="20" fillId="5" borderId="1" xfId="0" applyFont="1" applyFill="1" applyBorder="1" applyAlignment="1">
      <alignment wrapText="1"/>
    </xf>
    <xf numFmtId="9" fontId="20" fillId="5" borderId="1" xfId="16" applyFont="1" applyFill="1" applyBorder="1"/>
    <xf numFmtId="0" fontId="20" fillId="5" borderId="0" xfId="0" applyFont="1" applyFill="1" applyAlignment="1">
      <alignment wrapText="1"/>
    </xf>
    <xf numFmtId="0" fontId="10" fillId="5" borderId="0" xfId="0" applyFont="1" applyFill="1" applyAlignment="1">
      <alignment wrapText="1"/>
    </xf>
    <xf numFmtId="0" fontId="20" fillId="5" borderId="0" xfId="0" applyFont="1" applyFill="1" applyBorder="1" applyAlignment="1">
      <alignment horizontal="right" wrapText="1"/>
    </xf>
    <xf numFmtId="0" fontId="20" fillId="5" borderId="0" xfId="0" applyFont="1" applyFill="1" applyBorder="1" applyAlignment="1">
      <alignment wrapText="1"/>
    </xf>
    <xf numFmtId="0" fontId="6" fillId="0" borderId="1" xfId="0" applyFont="1" applyFill="1" applyBorder="1" applyAlignment="1">
      <alignment wrapText="1"/>
    </xf>
    <xf numFmtId="0" fontId="8" fillId="0" borderId="0" xfId="0" applyFont="1" applyAlignment="1">
      <alignment wrapText="1"/>
    </xf>
    <xf numFmtId="0" fontId="6" fillId="3" borderId="1" xfId="0" applyFont="1" applyFill="1" applyBorder="1" applyAlignment="1">
      <alignment horizontal="left" wrapText="1"/>
    </xf>
    <xf numFmtId="0" fontId="0" fillId="3" borderId="0" xfId="0" applyFill="1" applyAlignment="1">
      <alignment horizontal="right" wrapText="1"/>
    </xf>
    <xf numFmtId="0" fontId="6" fillId="0" borderId="0" xfId="0" applyFont="1" applyFill="1" applyBorder="1" applyAlignment="1">
      <alignment horizontal="right" wrapText="1"/>
    </xf>
    <xf numFmtId="0" fontId="30" fillId="0" borderId="0" xfId="0" applyFont="1" applyAlignment="1">
      <alignment horizontal="left" indent="1"/>
    </xf>
    <xf numFmtId="0" fontId="6" fillId="0" borderId="1" xfId="0" applyFont="1" applyFill="1" applyBorder="1" applyAlignment="1">
      <alignment vertical="top" wrapText="1"/>
    </xf>
    <xf numFmtId="0" fontId="31" fillId="0" borderId="0" xfId="0" applyFont="1"/>
    <xf numFmtId="169" fontId="20" fillId="5" borderId="1" xfId="0" applyNumberFormat="1" applyFont="1" applyFill="1" applyBorder="1"/>
    <xf numFmtId="164" fontId="20" fillId="5" borderId="0" xfId="0" applyNumberFormat="1" applyFont="1" applyFill="1" applyAlignment="1">
      <alignment wrapText="1"/>
    </xf>
    <xf numFmtId="172" fontId="20" fillId="5" borderId="0" xfId="0" applyNumberFormat="1" applyFont="1" applyFill="1" applyAlignment="1">
      <alignment wrapText="1"/>
    </xf>
    <xf numFmtId="173" fontId="6" fillId="0" borderId="1" xfId="1" applyNumberFormat="1" applyFont="1" applyBorder="1"/>
    <xf numFmtId="173" fontId="20" fillId="5" borderId="1" xfId="1" applyNumberFormat="1" applyFont="1" applyFill="1" applyBorder="1" applyAlignment="1">
      <alignment wrapText="1"/>
    </xf>
    <xf numFmtId="173" fontId="20" fillId="5" borderId="7" xfId="0" applyNumberFormat="1" applyFont="1" applyFill="1" applyBorder="1" applyAlignment="1">
      <alignment wrapText="1"/>
    </xf>
    <xf numFmtId="174" fontId="20" fillId="5" borderId="0" xfId="0" applyNumberFormat="1" applyFont="1" applyFill="1" applyAlignment="1">
      <alignment wrapText="1"/>
    </xf>
    <xf numFmtId="175" fontId="20" fillId="5" borderId="1" xfId="0" applyNumberFormat="1" applyFont="1" applyFill="1" applyBorder="1"/>
    <xf numFmtId="164" fontId="6" fillId="0" borderId="1" xfId="1" applyNumberFormat="1" applyFont="1" applyBorder="1"/>
    <xf numFmtId="0" fontId="6" fillId="0" borderId="0" xfId="0" applyFont="1" applyBorder="1" applyAlignment="1">
      <alignment vertical="top" wrapText="1"/>
    </xf>
    <xf numFmtId="0" fontId="13" fillId="0" borderId="0" xfId="4" applyFont="1" applyFill="1" applyAlignment="1">
      <alignment vertical="center"/>
    </xf>
    <xf numFmtId="0" fontId="32" fillId="0" borderId="0" xfId="0" applyFont="1" applyFill="1" applyBorder="1"/>
    <xf numFmtId="9" fontId="6" fillId="0" borderId="0" xfId="0" applyNumberFormat="1"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wrapText="1"/>
    </xf>
    <xf numFmtId="0" fontId="13" fillId="6" borderId="0" xfId="4" applyFont="1" applyFill="1" applyAlignment="1">
      <alignment vertical="center"/>
    </xf>
    <xf numFmtId="0" fontId="8" fillId="6" borderId="0" xfId="0" applyFont="1" applyFill="1"/>
    <xf numFmtId="0" fontId="6" fillId="6" borderId="0" xfId="0" applyFont="1" applyFill="1"/>
    <xf numFmtId="0" fontId="6" fillId="6" borderId="1" xfId="0" applyFont="1" applyFill="1" applyBorder="1" applyAlignment="1">
      <alignment horizontal="left"/>
    </xf>
    <xf numFmtId="0" fontId="18" fillId="6" borderId="1" xfId="0" applyFont="1" applyFill="1" applyBorder="1" applyAlignment="1" applyProtection="1">
      <alignment horizontal="left"/>
      <protection locked="0"/>
    </xf>
    <xf numFmtId="14" fontId="18" fillId="6" borderId="1" xfId="0" applyNumberFormat="1" applyFont="1" applyFill="1" applyBorder="1" applyAlignment="1" applyProtection="1">
      <alignment horizontal="left"/>
      <protection locked="0"/>
    </xf>
    <xf numFmtId="0" fontId="0" fillId="6" borderId="0" xfId="0" applyFill="1" applyAlignment="1">
      <alignment horizontal="right"/>
    </xf>
    <xf numFmtId="14" fontId="17" fillId="6" borderId="0" xfId="0" applyNumberFormat="1" applyFont="1" applyFill="1" applyAlignment="1" applyProtection="1">
      <alignment horizontal="left"/>
      <protection locked="0"/>
    </xf>
    <xf numFmtId="2" fontId="17" fillId="6" borderId="0" xfId="0" applyNumberFormat="1" applyFont="1" applyFill="1" applyAlignment="1" applyProtection="1">
      <alignment horizontal="left"/>
      <protection locked="0"/>
    </xf>
    <xf numFmtId="0" fontId="6" fillId="6" borderId="1" xfId="0" applyFont="1" applyFill="1" applyBorder="1" applyAlignment="1">
      <alignment vertical="top"/>
    </xf>
    <xf numFmtId="0" fontId="6" fillId="6" borderId="1" xfId="0" applyFont="1" applyFill="1" applyBorder="1" applyAlignment="1">
      <alignment wrapText="1"/>
    </xf>
    <xf numFmtId="0" fontId="6" fillId="6" borderId="1" xfId="0" applyFont="1" applyFill="1" applyBorder="1" applyAlignment="1">
      <alignment horizontal="left" wrapText="1"/>
    </xf>
    <xf numFmtId="0" fontId="6" fillId="6" borderId="0" xfId="0" applyFont="1" applyFill="1" applyAlignment="1">
      <alignment horizontal="left" wrapText="1"/>
    </xf>
    <xf numFmtId="0" fontId="6" fillId="6" borderId="1" xfId="0" applyFont="1" applyFill="1" applyBorder="1"/>
    <xf numFmtId="164" fontId="6" fillId="6" borderId="1" xfId="1" applyFont="1" applyFill="1" applyBorder="1"/>
    <xf numFmtId="0" fontId="11" fillId="6" borderId="1" xfId="0" applyFont="1" applyFill="1" applyBorder="1" applyAlignment="1">
      <alignment wrapText="1"/>
    </xf>
    <xf numFmtId="0" fontId="6" fillId="6" borderId="0" xfId="0" applyFont="1" applyFill="1" applyBorder="1" applyAlignment="1">
      <alignment horizontal="right"/>
    </xf>
    <xf numFmtId="0" fontId="6" fillId="6" borderId="0" xfId="0" applyFont="1" applyFill="1" applyBorder="1"/>
    <xf numFmtId="169" fontId="6" fillId="6" borderId="0" xfId="0" applyNumberFormat="1" applyFont="1" applyFill="1"/>
    <xf numFmtId="170" fontId="6" fillId="6" borderId="1" xfId="1" applyNumberFormat="1" applyFont="1" applyFill="1" applyBorder="1"/>
    <xf numFmtId="9" fontId="6" fillId="6" borderId="1" xfId="16" applyFont="1" applyFill="1" applyBorder="1"/>
    <xf numFmtId="0" fontId="6" fillId="6" borderId="1" xfId="0" applyFont="1" applyFill="1" applyBorder="1" applyAlignment="1">
      <alignment vertical="top" wrapText="1"/>
    </xf>
    <xf numFmtId="164" fontId="21" fillId="0" borderId="1" xfId="1" applyFont="1" applyBorder="1" applyAlignment="1">
      <alignment horizontal="left" wrapText="1"/>
    </xf>
    <xf numFmtId="173" fontId="6" fillId="6" borderId="1" xfId="1" applyNumberFormat="1" applyFont="1" applyFill="1" applyBorder="1"/>
    <xf numFmtId="0" fontId="6" fillId="6" borderId="8" xfId="0" applyFont="1" applyFill="1" applyBorder="1" applyAlignment="1">
      <alignment vertical="top"/>
    </xf>
    <xf numFmtId="0" fontId="6" fillId="6" borderId="0" xfId="0" applyFont="1" applyFill="1" applyBorder="1" applyAlignment="1">
      <alignment vertical="top"/>
    </xf>
    <xf numFmtId="176" fontId="21" fillId="0" borderId="1" xfId="1" applyNumberFormat="1" applyFont="1" applyBorder="1"/>
    <xf numFmtId="176" fontId="24" fillId="0" borderId="1" xfId="1" applyNumberFormat="1" applyFont="1" applyBorder="1"/>
    <xf numFmtId="176" fontId="21" fillId="0" borderId="1" xfId="1" applyNumberFormat="1" applyFont="1" applyFill="1" applyBorder="1"/>
    <xf numFmtId="176" fontId="6" fillId="0" borderId="1" xfId="1" applyNumberFormat="1" applyFont="1" applyBorder="1"/>
    <xf numFmtId="176" fontId="6" fillId="0" borderId="7" xfId="0" applyNumberFormat="1" applyFont="1" applyFill="1" applyBorder="1"/>
    <xf numFmtId="176" fontId="6" fillId="0" borderId="7" xfId="1" applyNumberFormat="1" applyFont="1" applyFill="1" applyBorder="1"/>
    <xf numFmtId="176" fontId="6" fillId="0" borderId="1" xfId="0" applyNumberFormat="1" applyFont="1" applyFill="1" applyBorder="1"/>
    <xf numFmtId="176" fontId="6" fillId="0" borderId="1" xfId="1" applyNumberFormat="1" applyFont="1" applyFill="1" applyBorder="1"/>
    <xf numFmtId="0" fontId="11" fillId="0" borderId="1" xfId="0" applyFont="1" applyBorder="1" applyAlignment="1">
      <alignment vertical="top" wrapText="1"/>
    </xf>
    <xf numFmtId="0" fontId="24" fillId="0" borderId="1" xfId="0" applyFont="1" applyBorder="1" applyAlignment="1">
      <alignment vertical="top" wrapText="1"/>
    </xf>
    <xf numFmtId="164" fontId="6" fillId="6" borderId="1" xfId="1" applyFont="1" applyFill="1" applyBorder="1" applyAlignment="1">
      <alignment horizontal="right"/>
    </xf>
    <xf numFmtId="0" fontId="11" fillId="6" borderId="1" xfId="0" applyFont="1" applyFill="1" applyBorder="1" applyAlignment="1">
      <alignment vertical="top" wrapText="1"/>
    </xf>
    <xf numFmtId="0" fontId="20" fillId="7" borderId="9" xfId="0" applyFont="1" applyFill="1" applyBorder="1"/>
    <xf numFmtId="0" fontId="20" fillId="7" borderId="8" xfId="0" applyFont="1" applyFill="1" applyBorder="1"/>
    <xf numFmtId="0" fontId="20" fillId="7" borderId="10" xfId="0" applyFont="1" applyFill="1" applyBorder="1"/>
    <xf numFmtId="0" fontId="20" fillId="7" borderId="11" xfId="0" applyFont="1" applyFill="1" applyBorder="1"/>
    <xf numFmtId="0" fontId="20" fillId="7" borderId="0" xfId="0" applyFont="1" applyFill="1" applyBorder="1"/>
    <xf numFmtId="0" fontId="20" fillId="7" borderId="12" xfId="0" applyFont="1" applyFill="1" applyBorder="1"/>
    <xf numFmtId="9" fontId="20" fillId="7" borderId="11" xfId="0" applyNumberFormat="1" applyFont="1" applyFill="1" applyBorder="1"/>
    <xf numFmtId="0" fontId="20" fillId="7" borderId="12" xfId="0" applyFont="1" applyFill="1" applyBorder="1" applyAlignment="1">
      <alignment horizontal="left"/>
    </xf>
    <xf numFmtId="0" fontId="20" fillId="7" borderId="13" xfId="0" applyFont="1" applyFill="1" applyBorder="1"/>
    <xf numFmtId="0" fontId="20" fillId="7" borderId="14" xfId="0" applyFont="1" applyFill="1" applyBorder="1"/>
    <xf numFmtId="0" fontId="20" fillId="7" borderId="15" xfId="0" applyFont="1" applyFill="1" applyBorder="1"/>
    <xf numFmtId="0" fontId="11"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6" fillId="6"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6" borderId="1" xfId="0" applyFont="1" applyFill="1" applyBorder="1" applyAlignment="1">
      <alignment horizontal="left" wrapText="1"/>
    </xf>
    <xf numFmtId="0" fontId="6" fillId="6" borderId="2" xfId="0" applyFont="1" applyFill="1" applyBorder="1" applyAlignment="1">
      <alignment horizontal="left" vertical="top" wrapText="1"/>
    </xf>
    <xf numFmtId="0" fontId="6" fillId="6" borderId="4" xfId="0" applyFont="1" applyFill="1" applyBorder="1" applyAlignment="1">
      <alignment horizontal="left" vertical="top" wrapText="1"/>
    </xf>
  </cellXfs>
  <cellStyles count="21">
    <cellStyle name="Calculation 2" xfId="12"/>
    <cellStyle name="Comma" xfId="1" builtinId="3"/>
    <cellStyle name="Comma 2" xfId="8"/>
    <cellStyle name="Comma 2 2" xfId="15"/>
    <cellStyle name="Heading 1 2" xfId="10"/>
    <cellStyle name="Heading 4 2" xfId="13"/>
    <cellStyle name="Normal" xfId="0" builtinId="0"/>
    <cellStyle name="Normal 2" xfId="5"/>
    <cellStyle name="Normal 2 2 2" xfId="4"/>
    <cellStyle name="Normal 20" xfId="18"/>
    <cellStyle name="Normal 3" xfId="7"/>
    <cellStyle name="Normal 3 2" xfId="3"/>
    <cellStyle name="Normal 4" xfId="6"/>
    <cellStyle name="Normal 5" xfId="2"/>
    <cellStyle name="Normal 6" xfId="9"/>
    <cellStyle name="Normal 7" xfId="17"/>
    <cellStyle name="Normal 8" xfId="19"/>
    <cellStyle name="Normal 9" xfId="20"/>
    <cellStyle name="Note 2" xfId="11"/>
    <cellStyle name="Percent" xfId="16" builtinId="5"/>
    <cellStyle name="Percent 2" xfId="14"/>
  </cellStyles>
  <dxfs count="3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15</xdr:col>
      <xdr:colOff>169521</xdr:colOff>
      <xdr:row>24</xdr:row>
      <xdr:rowOff>179939</xdr:rowOff>
    </xdr:to>
    <xdr:sp macro="" textlink="">
      <xdr:nvSpPr>
        <xdr:cNvPr id="4" name="TextBox 3">
          <a:extLst>
            <a:ext uri="{FF2B5EF4-FFF2-40B4-BE49-F238E27FC236}">
              <a16:creationId xmlns="" xmlns:a16="http://schemas.microsoft.com/office/drawing/2014/main" id="{00000000-0008-0000-0000-000002000000}"/>
            </a:ext>
          </a:extLst>
        </xdr:cNvPr>
        <xdr:cNvSpPr txBox="1"/>
      </xdr:nvSpPr>
      <xdr:spPr>
        <a:xfrm>
          <a:off x="105833" y="381000"/>
          <a:ext cx="9207688" cy="4681383"/>
        </a:xfrm>
        <a:prstGeom prst="rect">
          <a:avLst/>
        </a:prstGeom>
        <a:solidFill>
          <a:schemeClr val="bg1">
            <a:lumMod val="8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ysClr val="windowText" lastClr="000000"/>
              </a:solidFill>
              <a:effectLst/>
              <a:latin typeface="+mn-lt"/>
              <a:ea typeface="+mn-ea"/>
              <a:cs typeface="+mn-cs"/>
            </a:rPr>
            <a:t>Cost adjustment claims feeder model</a:t>
          </a:r>
          <a:endParaRPr lang="en-GB" sz="1100" b="1" i="0" u="sng" baseline="0">
            <a:solidFill>
              <a:sysClr val="windowText" lastClr="000000"/>
            </a:solidFill>
            <a:effectLst/>
            <a:latin typeface="+mn-lt"/>
            <a:ea typeface="+mn-ea"/>
            <a:cs typeface="+mn-cs"/>
          </a:endParaRPr>
        </a:p>
        <a:p>
          <a:endParaRPr lang="en-GB" sz="1000">
            <a:solidFill>
              <a:sysClr val="windowText" lastClr="000000"/>
            </a:solidFill>
            <a:effectLst/>
          </a:endParaRPr>
        </a:p>
        <a:p>
          <a:r>
            <a:rPr lang="en-GB" sz="1100" b="1" baseline="0">
              <a:solidFill>
                <a:sysClr val="windowText" lastClr="000000"/>
              </a:solidFill>
              <a:effectLst/>
              <a:latin typeface="+mn-lt"/>
              <a:ea typeface="+mn-ea"/>
              <a:cs typeface="+mn-cs"/>
            </a:rPr>
            <a:t>Objective</a:t>
          </a:r>
          <a:endParaRPr lang="en-GB" sz="1000">
            <a:solidFill>
              <a:sysClr val="windowText" lastClr="000000"/>
            </a:solidFill>
            <a:effectLst/>
          </a:endParaRPr>
        </a:p>
        <a:p>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This workbook contains all the company's cost adjustment claims, our assessment of the claims and our adjustment decisions. An overview of the approach is included in the document '</a:t>
          </a:r>
          <a:r>
            <a:rPr lang="en-GB" sz="1100" b="0" i="0">
              <a:solidFill>
                <a:sysClr val="windowText" lastClr="000000"/>
              </a:solidFill>
              <a:effectLst/>
              <a:latin typeface="+mn-lt"/>
              <a:ea typeface="+mn-ea"/>
              <a:cs typeface="+mn-cs"/>
            </a:rPr>
            <a:t>Securing cost efficiency technical</a:t>
          </a:r>
          <a:r>
            <a:rPr lang="en-GB" sz="1100" b="0" i="0" baseline="0">
              <a:solidFill>
                <a:sysClr val="windowText" lastClr="000000"/>
              </a:solidFill>
              <a:effectLst/>
              <a:latin typeface="+mn-lt"/>
              <a:ea typeface="+mn-ea"/>
              <a:cs typeface="+mn-cs"/>
            </a:rPr>
            <a:t> appendix</a:t>
          </a:r>
          <a:r>
            <a:rPr lang="en-US" sz="1100" b="0" i="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a:t>
          </a:r>
        </a:p>
        <a:p>
          <a:endParaRPr lang="en-GB" sz="1100" baseline="0">
            <a:solidFill>
              <a:sysClr val="windowText" lastClr="000000"/>
            </a:solidFill>
            <a:effectLst/>
            <a:latin typeface="+mn-lt"/>
            <a:ea typeface="+mn-ea"/>
            <a:cs typeface="+mn-cs"/>
          </a:endParaRPr>
        </a:p>
        <a:p>
          <a:r>
            <a:rPr lang="en-GB" sz="1100" b="1" baseline="0">
              <a:solidFill>
                <a:sysClr val="windowText" lastClr="000000"/>
              </a:solidFill>
              <a:effectLst/>
              <a:latin typeface="+mn-lt"/>
              <a:ea typeface="+mn-ea"/>
              <a:cs typeface="+mn-cs"/>
            </a:rPr>
            <a:t>Guide to the model</a:t>
          </a:r>
        </a:p>
        <a:p>
          <a:endParaRPr lang="en-GB" sz="1100"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F_inputs tab</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baseline="0">
            <a:solidFill>
              <a:sysClr val="windowText" lastClr="000000"/>
            </a:solidFill>
            <a:effectLst/>
            <a:latin typeface="+mn-lt"/>
            <a:ea typeface="+mn-ea"/>
            <a:cs typeface="+mn-cs"/>
          </a:endParaRPr>
        </a:p>
        <a:p>
          <a:r>
            <a:rPr lang="en-GB" sz="1100" u="sng">
              <a:solidFill>
                <a:sysClr val="windowText" lastClr="000000"/>
              </a:solidFill>
              <a:effectLst/>
              <a:latin typeface="+mn-lt"/>
              <a:ea typeface="+mn-ea"/>
              <a:cs typeface="+mn-cs"/>
            </a:rPr>
            <a:t>XX-yyy</a:t>
          </a:r>
          <a:r>
            <a:rPr lang="en-GB" sz="1100" u="sng" baseline="0">
              <a:solidFill>
                <a:sysClr val="windowText" lastClr="000000"/>
              </a:solidFill>
              <a:effectLst/>
              <a:latin typeface="+mn-lt"/>
              <a:ea typeface="+mn-ea"/>
              <a:cs typeface="+mn-cs"/>
            </a:rPr>
            <a:t> (individual claim)</a:t>
          </a:r>
          <a:r>
            <a:rPr lang="en-GB" sz="1100" u="sng">
              <a:solidFill>
                <a:sysClr val="windowText" lastClr="000000"/>
              </a:solidFill>
              <a:effectLst/>
              <a:latin typeface="+mn-lt"/>
              <a:ea typeface="+mn-ea"/>
              <a:cs typeface="+mn-cs"/>
            </a:rPr>
            <a:t> tabs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Each tab named XX_yyy</a:t>
          </a:r>
          <a:r>
            <a:rPr lang="en-GB" sz="1100" baseline="0">
              <a:solidFill>
                <a:sysClr val="windowText" lastClr="000000"/>
              </a:solidFill>
              <a:effectLst/>
              <a:latin typeface="+mn-lt"/>
              <a:ea typeface="+mn-ea"/>
              <a:cs typeface="+mn-cs"/>
            </a:rPr>
            <a:t> is the assessment of one claim where XX denotes the price control the claim relates to and yyy is a short description of the claim</a:t>
          </a:r>
          <a:r>
            <a:rPr lang="en-GB" sz="1100">
              <a:solidFill>
                <a:sysClr val="windowText" lastClr="000000"/>
              </a:solidFill>
              <a:effectLst/>
              <a:latin typeface="+mn-lt"/>
              <a:ea typeface="+mn-ea"/>
              <a:cs typeface="+mn-cs"/>
            </a:rPr>
            <a:t>, includes a brief summary of the claim, our assessment of the claim,</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our adjustment allowance for the claim and identifies</a:t>
          </a:r>
          <a:r>
            <a:rPr lang="en-GB" sz="1100" baseline="0">
              <a:solidFill>
                <a:sysClr val="windowText" lastClr="000000"/>
              </a:solidFill>
              <a:effectLst/>
              <a:latin typeface="+mn-lt"/>
              <a:ea typeface="+mn-ea"/>
              <a:cs typeface="+mn-cs"/>
            </a:rPr>
            <a:t> where the adjustment allowance is incorporated into base and enhancement cost modelling</a:t>
          </a:r>
          <a:r>
            <a:rPr lang="en-GB" sz="1100">
              <a:solidFill>
                <a:sysClr val="windowText" lastClr="000000"/>
              </a:solidFill>
              <a:effectLst/>
              <a:latin typeface="+mn-lt"/>
              <a:ea typeface="+mn-ea"/>
              <a:cs typeface="+mn-cs"/>
            </a:rPr>
            <a:t>. </a:t>
          </a:r>
        </a:p>
        <a:p>
          <a:endParaRPr lang="en-GB" sz="1100" u="sng"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Summary tab</a:t>
          </a:r>
        </a:p>
        <a:p>
          <a:r>
            <a:rPr lang="en-GB" sz="1100" u="none" baseline="0">
              <a:solidFill>
                <a:sysClr val="windowText" lastClr="000000"/>
              </a:solidFill>
              <a:effectLst/>
              <a:latin typeface="+mn-lt"/>
              <a:ea typeface="+mn-ea"/>
              <a:cs typeface="+mn-cs"/>
            </a:rPr>
            <a:t>It includes a summary of all our adjustments, including the overall assessment result, our adjustment allowance and where the adjustment allowance is incorporated into base and enhancement costs. Adjustments to base allowances feed in to the final allowance sheet of models FM_WW4, FM_WWW4 and FM_RR4 as appropriate.  Adjustments related to enhancement costs feed in to the appropriate enhancement feeder models and are included in within the appropriate company's deep dive assessment sheet. The overall enhancement allowance then feeds through to FM_WW4 and FM_WWW4 through the enhancement aggregator.</a:t>
          </a:r>
          <a:endParaRPr lang="en-GB" sz="1100" baseline="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66584</xdr:colOff>
      <xdr:row>23</xdr:row>
      <xdr:rowOff>1026</xdr:rowOff>
    </xdr:from>
    <xdr:ext cx="7736860" cy="949121"/>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4525695" y="9314359"/>
          <a:ext cx="7736860" cy="94912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Implicit allowance</a:t>
          </a:r>
        </a:p>
        <a:p>
          <a:endParaRPr lang="en-GB" sz="1100"/>
        </a:p>
        <a:p>
          <a:endParaRPr lang="en-GB" sz="1100"/>
        </a:p>
      </xdr:txBody>
    </xdr:sp>
    <xdr:clientData/>
  </xdr:oneCellAnchor>
  <xdr:oneCellAnchor>
    <xdr:from>
      <xdr:col>1</xdr:col>
      <xdr:colOff>1768078</xdr:colOff>
      <xdr:row>40</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22859" y="677465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0</xdr:col>
      <xdr:colOff>130968</xdr:colOff>
      <xdr:row>38</xdr:row>
      <xdr:rowOff>110049</xdr:rowOff>
    </xdr:from>
    <xdr:ext cx="8042672" cy="953466"/>
    <xdr:sp macro="" textlink="">
      <xdr:nvSpPr>
        <xdr:cNvPr id="5" name="TextBox 4">
          <a:extLst>
            <a:ext uri="{FF2B5EF4-FFF2-40B4-BE49-F238E27FC236}">
              <a16:creationId xmlns="" xmlns:a16="http://schemas.microsoft.com/office/drawing/2014/main" id="{00000000-0008-0000-0400-000005000000}"/>
            </a:ext>
          </a:extLst>
        </xdr:cNvPr>
        <xdr:cNvSpPr txBox="1"/>
      </xdr:nvSpPr>
      <xdr:spPr>
        <a:xfrm>
          <a:off x="130968" y="36352674"/>
          <a:ext cx="8042672"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Analysis/Further arguments</a:t>
          </a:r>
        </a:p>
        <a:p>
          <a:endParaRPr lang="en-GB" sz="1100"/>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xdr:txBody>
    </xdr:sp>
    <xdr:clientData/>
  </xdr:oneCellAnchor>
  <xdr:twoCellAnchor editAs="oneCell">
    <xdr:from>
      <xdr:col>17</xdr:col>
      <xdr:colOff>296464</xdr:colOff>
      <xdr:row>34</xdr:row>
      <xdr:rowOff>2172890</xdr:rowOff>
    </xdr:from>
    <xdr:to>
      <xdr:col>26</xdr:col>
      <xdr:colOff>158391</xdr:colOff>
      <xdr:row>37</xdr:row>
      <xdr:rowOff>82877</xdr:rowOff>
    </xdr:to>
    <xdr:pic>
      <xdr:nvPicPr>
        <xdr:cNvPr id="4" name="Picture 3"/>
        <xdr:cNvPicPr>
          <a:picLocks noChangeAspect="1"/>
        </xdr:cNvPicPr>
      </xdr:nvPicPr>
      <xdr:blipFill>
        <a:blip xmlns:r="http://schemas.openxmlformats.org/officeDocument/2006/relationships" r:embed="rId1"/>
        <a:stretch>
          <a:fillRect/>
        </a:stretch>
      </xdr:blipFill>
      <xdr:spPr>
        <a:xfrm>
          <a:off x="26710480" y="35480625"/>
          <a:ext cx="5380474" cy="2208143"/>
        </a:xfrm>
        <a:prstGeom prst="rect">
          <a:avLst/>
        </a:prstGeom>
      </xdr:spPr>
    </xdr:pic>
    <xdr:clientData/>
  </xdr:twoCellAnchor>
  <xdr:oneCellAnchor>
    <xdr:from>
      <xdr:col>10</xdr:col>
      <xdr:colOff>321469</xdr:colOff>
      <xdr:row>23</xdr:row>
      <xdr:rowOff>11906</xdr:rowOff>
    </xdr:from>
    <xdr:ext cx="7736860" cy="949121"/>
    <xdr:sp macro="" textlink="">
      <xdr:nvSpPr>
        <xdr:cNvPr id="6" name="TextBox 5">
          <a:extLst>
            <a:ext uri="{FF2B5EF4-FFF2-40B4-BE49-F238E27FC236}">
              <a16:creationId xmlns="" xmlns:a16="http://schemas.microsoft.com/office/drawing/2014/main" id="{00000000-0008-0000-0400-000002000000}"/>
            </a:ext>
          </a:extLst>
        </xdr:cNvPr>
        <xdr:cNvSpPr txBox="1"/>
      </xdr:nvSpPr>
      <xdr:spPr>
        <a:xfrm>
          <a:off x="18710673" y="11941969"/>
          <a:ext cx="7736860" cy="94912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Implicit allowance</a:t>
          </a:r>
        </a:p>
        <a:p>
          <a:endParaRPr lang="en-GB" sz="1100"/>
        </a:p>
        <a:p>
          <a:r>
            <a:rPr lang="en-GB" sz="1100"/>
            <a:t>The claimed amount is net of  the company's estimate of implicit allowance of £2.6m. Should Ofwat implicit allowance be different, we will need to deduct only the difference in the implicit allowances from the claimed amount.</a:t>
          </a:r>
        </a:p>
      </xdr:txBody>
    </xdr:sp>
    <xdr:clientData/>
  </xdr:oneCellAnchor>
  <xdr:oneCellAnchor>
    <xdr:from>
      <xdr:col>8</xdr:col>
      <xdr:colOff>11906</xdr:colOff>
      <xdr:row>41</xdr:row>
      <xdr:rowOff>26703</xdr:rowOff>
    </xdr:from>
    <xdr:ext cx="8042672" cy="781240"/>
    <xdr:sp macro="" textlink="">
      <xdr:nvSpPr>
        <xdr:cNvPr id="7" name="TextBox 6">
          <a:extLst>
            <a:ext uri="{FF2B5EF4-FFF2-40B4-BE49-F238E27FC236}">
              <a16:creationId xmlns="" xmlns:a16="http://schemas.microsoft.com/office/drawing/2014/main" id="{00000000-0008-0000-0400-000005000000}"/>
            </a:ext>
          </a:extLst>
        </xdr:cNvPr>
        <xdr:cNvSpPr txBox="1"/>
      </xdr:nvSpPr>
      <xdr:spPr>
        <a:xfrm>
          <a:off x="15924610" y="36858688"/>
          <a:ext cx="8042672"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Analysis/Further arguments</a:t>
          </a:r>
        </a:p>
        <a:p>
          <a:endParaRPr lang="en-GB" sz="1100"/>
        </a:p>
        <a:p>
          <a:r>
            <a:rPr lang="en-GB" sz="1100">
              <a:solidFill>
                <a:schemeClr val="dk1"/>
              </a:solidFill>
              <a:effectLst/>
              <a:latin typeface="+mn-lt"/>
              <a:ea typeface="+mn-ea"/>
              <a:cs typeface="+mn-cs"/>
            </a:rPr>
            <a:t>We</a:t>
          </a:r>
          <a:r>
            <a:rPr lang="en-GB" sz="1100" baseline="0">
              <a:solidFill>
                <a:schemeClr val="dk1"/>
              </a:solidFill>
              <a:effectLst/>
              <a:latin typeface="+mn-lt"/>
              <a:ea typeface="+mn-ea"/>
              <a:cs typeface="+mn-cs"/>
            </a:rPr>
            <a:t> expect companies to be able to manage their long term maintenance allowance within the costs from our modelled allowance. The previous AMP's high costs of maintaining reservoirs have been included and explained in our econometric models. </a:t>
          </a:r>
          <a:endParaRPr lang="en-GB" sz="1100">
            <a:solidFill>
              <a:schemeClr val="dk1"/>
            </a:solidFill>
            <a:effectLst/>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246777</xdr:colOff>
      <xdr:row>23</xdr:row>
      <xdr:rowOff>20727</xdr:rowOff>
    </xdr:from>
    <xdr:ext cx="8315589" cy="609013"/>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4330621" y="6902540"/>
          <a:ext cx="8315589"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b="0">
              <a:solidFill>
                <a:sysClr val="windowText" lastClr="000000"/>
              </a:solidFill>
            </a:rPr>
            <a:t>As per the draft determination.</a:t>
          </a:r>
        </a:p>
        <a:p>
          <a:endParaRPr lang="en-GB" sz="1100" b="0">
            <a:solidFill>
              <a:srgbClr val="FF0000"/>
            </a:solidFill>
          </a:endParaRPr>
        </a:p>
      </xdr:txBody>
    </xdr:sp>
    <xdr:clientData/>
  </xdr:oneCellAnchor>
  <xdr:oneCellAnchor>
    <xdr:from>
      <xdr:col>1</xdr:col>
      <xdr:colOff>1768078</xdr:colOff>
      <xdr:row>40</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16</xdr:col>
      <xdr:colOff>490600</xdr:colOff>
      <xdr:row>22</xdr:row>
      <xdr:rowOff>186529</xdr:rowOff>
    </xdr:from>
    <xdr:ext cx="8315589" cy="781240"/>
    <xdr:sp macro="" textlink="">
      <xdr:nvSpPr>
        <xdr:cNvPr id="4" name="TextBox 3">
          <a:extLst>
            <a:ext uri="{FF2B5EF4-FFF2-40B4-BE49-F238E27FC236}">
              <a16:creationId xmlns="" xmlns:a16="http://schemas.microsoft.com/office/drawing/2014/main" id="{00000000-0008-0000-0400-000002000000}"/>
            </a:ext>
          </a:extLst>
        </xdr:cNvPr>
        <xdr:cNvSpPr txBox="1"/>
      </xdr:nvSpPr>
      <xdr:spPr>
        <a:xfrm>
          <a:off x="20945538" y="6871889"/>
          <a:ext cx="8315589"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endParaRPr lang="en-GB" sz="1100"/>
        </a:p>
        <a:p>
          <a:pPr rtl="0" eaLnBrk="1" latinLnBrk="0" hangingPunct="1"/>
          <a:r>
            <a:rPr lang="en-GB" sz="1100" b="0">
              <a:solidFill>
                <a:schemeClr val="dk1"/>
              </a:solidFill>
              <a:effectLst/>
              <a:latin typeface="+mn-lt"/>
              <a:ea typeface="+mn-ea"/>
              <a:cs typeface="+mn-cs"/>
            </a:rPr>
            <a:t>All the base maintenance is considered as part of the implicit allowance and the amount that we should be assessing for the CAC is enhancement only, £4.35m. However, as the £0.5m is assessed in the resilience enhancement line, the amount for this claim is £3.85m. To get to £3.85m from the company proposal of £7.08m we need to deduct £3.23m (hence this is the assumed implicit allowance).</a:t>
          </a:r>
        </a:p>
      </xdr:txBody>
    </xdr:sp>
    <xdr:clientData/>
  </xdr:oneCellAnchor>
  <xdr:oneCellAnchor>
    <xdr:from>
      <xdr:col>10</xdr:col>
      <xdr:colOff>137584</xdr:colOff>
      <xdr:row>23</xdr:row>
      <xdr:rowOff>10583</xdr:rowOff>
    </xdr:from>
    <xdr:ext cx="8315589" cy="953466"/>
    <xdr:sp macro="" textlink="">
      <xdr:nvSpPr>
        <xdr:cNvPr id="7" name="TextBox 6">
          <a:extLst>
            <a:ext uri="{FF2B5EF4-FFF2-40B4-BE49-F238E27FC236}">
              <a16:creationId xmlns="" xmlns:a16="http://schemas.microsoft.com/office/drawing/2014/main" id="{00000000-0008-0000-0400-000002000000}"/>
            </a:ext>
          </a:extLst>
        </xdr:cNvPr>
        <xdr:cNvSpPr txBox="1"/>
      </xdr:nvSpPr>
      <xdr:spPr>
        <a:xfrm>
          <a:off x="20044834" y="7524750"/>
          <a:ext cx="8315589"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b="0">
              <a:solidFill>
                <a:schemeClr val="dk1"/>
              </a:solidFill>
              <a:effectLst/>
              <a:latin typeface="+mn-lt"/>
              <a:ea typeface="+mn-ea"/>
              <a:cs typeface="+mn-cs"/>
            </a:rPr>
            <a:t>We make no implicit allowance because the company accepts</a:t>
          </a:r>
          <a:r>
            <a:rPr lang="en-GB" sz="1100" b="0" baseline="0">
              <a:solidFill>
                <a:schemeClr val="dk1"/>
              </a:solidFill>
              <a:effectLst/>
              <a:latin typeface="+mn-lt"/>
              <a:ea typeface="+mn-ea"/>
              <a:cs typeface="+mn-cs"/>
            </a:rPr>
            <a:t> the adjustment we proposed at the initial assessment of plans and resubmits the claim for draft determination with the implicit allowance removed. This results in a reduction in the total expenditure for the claim from £7.08m to £4.27m.</a:t>
          </a:r>
          <a:endParaRPr lang="en-GB">
            <a:effectLst/>
          </a:endParaRPr>
        </a:p>
        <a:p>
          <a:endParaRPr lang="en-GB" sz="1100" b="0">
            <a:solidFill>
              <a:srgbClr val="FF0000"/>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1768078</xdr:colOff>
      <xdr:row>42</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1768078</xdr:colOff>
      <xdr:row>42</xdr:row>
      <xdr:rowOff>184545</xdr:rowOff>
    </xdr:from>
    <xdr:ext cx="2976563" cy="482203"/>
    <xdr:sp macro="" textlink="">
      <xdr:nvSpPr>
        <xdr:cNvPr id="7" name="TextBox 6">
          <a:extLst>
            <a:ext uri="{FF2B5EF4-FFF2-40B4-BE49-F238E27FC236}">
              <a16:creationId xmlns="" xmlns:a16="http://schemas.microsoft.com/office/drawing/2014/main" id="{00000000-0008-0000-0400-000003000000}"/>
            </a:ext>
          </a:extLst>
        </xdr:cNvPr>
        <xdr:cNvSpPr txBox="1"/>
      </xdr:nvSpPr>
      <xdr:spPr>
        <a:xfrm>
          <a:off x="1925921" y="20638802"/>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8</xdr:col>
      <xdr:colOff>0</xdr:colOff>
      <xdr:row>41</xdr:row>
      <xdr:rowOff>0</xdr:rowOff>
    </xdr:from>
    <xdr:ext cx="12120562" cy="609013"/>
    <xdr:sp macro="" textlink="">
      <xdr:nvSpPr>
        <xdr:cNvPr id="11" name="TextBox 10">
          <a:extLst>
            <a:ext uri="{FF2B5EF4-FFF2-40B4-BE49-F238E27FC236}">
              <a16:creationId xmlns:a16="http://schemas.microsoft.com/office/drawing/2014/main" xmlns="" id="{00000000-0008-0000-0400-000005000000}"/>
            </a:ext>
          </a:extLst>
        </xdr:cNvPr>
        <xdr:cNvSpPr txBox="1"/>
      </xdr:nvSpPr>
      <xdr:spPr>
        <a:xfrm>
          <a:off x="15248660" y="20435455"/>
          <a:ext cx="12120562"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0">
              <a:solidFill>
                <a:sysClr val="windowText" lastClr="000000"/>
              </a:solidFill>
            </a:rPr>
            <a:t>HDD.OC.A42	Service levels are stretching</a:t>
          </a:r>
        </a:p>
        <a:p>
          <a:r>
            <a:rPr lang="en-GB" sz="1100" b="0">
              <a:solidFill>
                <a:sysClr val="windowText" lastClr="000000"/>
              </a:solidFill>
            </a:rPr>
            <a:t>HDD.OC.A43	DWI or customers fully support this need</a:t>
          </a:r>
        </a:p>
        <a:p>
          <a:r>
            <a:rPr lang="en-GB" sz="1100" b="0">
              <a:solidFill>
                <a:sysClr val="windowText" lastClr="000000"/>
              </a:solidFill>
            </a:rPr>
            <a:t>HDD.OC.A44	Timing of incentive</a:t>
          </a:r>
          <a:r>
            <a:rPr lang="en-GB" sz="1100" b="0" baseline="0">
              <a:solidFill>
                <a:sysClr val="windowText" lastClr="000000"/>
              </a:solidFill>
            </a:rPr>
            <a:t> is appropriate</a:t>
          </a:r>
          <a:endParaRPr lang="en-GB" sz="1100" b="0">
            <a:solidFill>
              <a:sysClr val="windowText" lastClr="00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1768078</xdr:colOff>
      <xdr:row>40</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16</xdr:col>
      <xdr:colOff>115977</xdr:colOff>
      <xdr:row>24</xdr:row>
      <xdr:rowOff>153603</xdr:rowOff>
    </xdr:from>
    <xdr:ext cx="4419202" cy="953466"/>
    <xdr:sp macro="" textlink="">
      <xdr:nvSpPr>
        <xdr:cNvPr id="4" name="TextBox 3">
          <a:extLst>
            <a:ext uri="{FF2B5EF4-FFF2-40B4-BE49-F238E27FC236}">
              <a16:creationId xmlns="" xmlns:a16="http://schemas.microsoft.com/office/drawing/2014/main" id="{00000000-0008-0000-0400-000002000000}"/>
            </a:ext>
          </a:extLst>
        </xdr:cNvPr>
        <xdr:cNvSpPr txBox="1"/>
      </xdr:nvSpPr>
      <xdr:spPr>
        <a:xfrm>
          <a:off x="18850462" y="8517744"/>
          <a:ext cx="4419202"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solidFill>
                <a:schemeClr val="dk1"/>
              </a:solidFill>
              <a:effectLst/>
              <a:latin typeface="+mn-lt"/>
              <a:ea typeface="+mn-ea"/>
              <a:cs typeface="+mn-cs"/>
            </a:rPr>
            <a:t>NEP capex obligations are assessed alongside other company plans for INNS, ecological improvements etc. and opex allowances are made through base models.</a:t>
          </a:r>
          <a:endParaRPr lang="en-GB">
            <a:effectLst/>
          </a:endParaRPr>
        </a:p>
      </xdr:txBody>
    </xdr:sp>
    <xdr:clientData/>
  </xdr:oneCellAnchor>
  <xdr:oneCellAnchor>
    <xdr:from>
      <xdr:col>1</xdr:col>
      <xdr:colOff>11452</xdr:colOff>
      <xdr:row>38</xdr:row>
      <xdr:rowOff>13683</xdr:rowOff>
    </xdr:from>
    <xdr:ext cx="8000434" cy="781240"/>
    <xdr:sp macro="" textlink="">
      <xdr:nvSpPr>
        <xdr:cNvPr id="5" name="TextBox 4">
          <a:extLst>
            <a:ext uri="{FF2B5EF4-FFF2-40B4-BE49-F238E27FC236}">
              <a16:creationId xmlns="" xmlns:a16="http://schemas.microsoft.com/office/drawing/2014/main" id="{00000000-0008-0000-0400-000002000000}"/>
            </a:ext>
          </a:extLst>
        </xdr:cNvPr>
        <xdr:cNvSpPr txBox="1"/>
      </xdr:nvSpPr>
      <xdr:spPr>
        <a:xfrm>
          <a:off x="152966" y="23646569"/>
          <a:ext cx="8000434"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analysis</a:t>
          </a:r>
        </a:p>
        <a:p>
          <a:r>
            <a:rPr lang="en-GB" sz="1100"/>
            <a:t>As at DD</a:t>
          </a:r>
        </a:p>
        <a:p>
          <a:endParaRPr lang="en-GB" sz="1100"/>
        </a:p>
        <a:p>
          <a:endParaRPr lang="en-GB" sz="1100"/>
        </a:p>
      </xdr:txBody>
    </xdr:sp>
    <xdr:clientData/>
  </xdr:oneCellAnchor>
  <xdr:oneCellAnchor>
    <xdr:from>
      <xdr:col>8</xdr:col>
      <xdr:colOff>43543</xdr:colOff>
      <xdr:row>37</xdr:row>
      <xdr:rowOff>108858</xdr:rowOff>
    </xdr:from>
    <xdr:ext cx="10689771" cy="1814599"/>
    <xdr:sp macro="" textlink="">
      <xdr:nvSpPr>
        <xdr:cNvPr id="6" name="TextBox 5">
          <a:extLst>
            <a:ext uri="{FF2B5EF4-FFF2-40B4-BE49-F238E27FC236}">
              <a16:creationId xmlns="" xmlns:a16="http://schemas.microsoft.com/office/drawing/2014/main" id="{00000000-0008-0000-0400-000002000000}"/>
            </a:ext>
          </a:extLst>
        </xdr:cNvPr>
        <xdr:cNvSpPr txBox="1"/>
      </xdr:nvSpPr>
      <xdr:spPr>
        <a:xfrm>
          <a:off x="11517086" y="23524029"/>
          <a:ext cx="10689771" cy="181459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analysis</a:t>
          </a:r>
        </a:p>
        <a:p>
          <a:endParaRPr lang="en-GB" sz="1100" b="1"/>
        </a:p>
        <a:p>
          <a:r>
            <a:rPr lang="en-GB" sz="1100" b="0"/>
            <a:t>For DD we have moved from capex to totex, and therefore</a:t>
          </a:r>
          <a:r>
            <a:rPr lang="en-GB" sz="1100" b="0" baseline="0"/>
            <a:t> we include the opex within the allowance assessment.</a:t>
          </a:r>
        </a:p>
        <a:p>
          <a:endParaRPr lang="en-GB" sz="1100" b="0" baseline="0"/>
        </a:p>
        <a:p>
          <a:r>
            <a:rPr lang="en-GB" sz="1100" b="0" baseline="0"/>
            <a:t>After the 50% challenge on Need for the Wellbeing Act, we have allocated the following proportions to enhancement totex:-</a:t>
          </a:r>
        </a:p>
        <a:p>
          <a:r>
            <a:rPr lang="en-GB" sz="1100" b="0" baseline="0"/>
            <a:t>36% to WS2, line 1 (Ecological Improvements)</a:t>
          </a:r>
        </a:p>
        <a:p>
          <a:r>
            <a:rPr lang="en-GB" sz="1100" b="0" baseline="0"/>
            <a:t>64% to WS2, line 25 (</a:t>
          </a:r>
          <a:r>
            <a:rPr lang="en-GB" sz="1100" b="0"/>
            <a:t> Env (Wales) Act)</a:t>
          </a:r>
        </a:p>
        <a:p>
          <a:endParaRPr lang="en-GB" sz="1100"/>
        </a:p>
        <a:p>
          <a:endParaRPr lang="en-GB" sz="1100"/>
        </a:p>
        <a:p>
          <a:endParaRPr lang="en-GB" sz="1100"/>
        </a:p>
      </xdr:txBody>
    </xdr:sp>
    <xdr:clientData/>
  </xdr:oneCellAnchor>
  <xdr:oneCellAnchor>
    <xdr:from>
      <xdr:col>10</xdr:col>
      <xdr:colOff>90714</xdr:colOff>
      <xdr:row>22</xdr:row>
      <xdr:rowOff>163285</xdr:rowOff>
    </xdr:from>
    <xdr:ext cx="4920116" cy="953466"/>
    <xdr:sp macro="" textlink="">
      <xdr:nvSpPr>
        <xdr:cNvPr id="7" name="TextBox 6">
          <a:extLst>
            <a:ext uri="{FF2B5EF4-FFF2-40B4-BE49-F238E27FC236}">
              <a16:creationId xmlns:a16="http://schemas.microsoft.com/office/drawing/2014/main" xmlns="" id="{00000000-0008-0000-0400-000002000000}"/>
            </a:ext>
          </a:extLst>
        </xdr:cNvPr>
        <xdr:cNvSpPr txBox="1"/>
      </xdr:nvSpPr>
      <xdr:spPr>
        <a:xfrm>
          <a:off x="15621000" y="7946571"/>
          <a:ext cx="4920116"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a:t>NEP obligations are assessed alongside other company plans for invasive</a:t>
          </a:r>
          <a:r>
            <a:rPr lang="en-GB" sz="1100" baseline="0"/>
            <a:t> non-native species</a:t>
          </a:r>
          <a:r>
            <a:rPr lang="en-GB" sz="1100"/>
            <a:t>, ecological improvements etc.</a:t>
          </a:r>
        </a:p>
        <a:p>
          <a:endParaRPr lang="en-GB" sz="1100"/>
        </a:p>
        <a:p>
          <a:endParaRPr lang="en-GB" sz="1100"/>
        </a:p>
      </xdr:txBody>
    </xdr:sp>
    <xdr:clientData/>
  </xdr:oneCellAnchor>
  <xdr:oneCellAnchor>
    <xdr:from>
      <xdr:col>3</xdr:col>
      <xdr:colOff>148167</xdr:colOff>
      <xdr:row>23</xdr:row>
      <xdr:rowOff>10584</xdr:rowOff>
    </xdr:from>
    <xdr:ext cx="4920116" cy="781240"/>
    <xdr:sp macro="" textlink="">
      <xdr:nvSpPr>
        <xdr:cNvPr id="8" name="TextBox 7">
          <a:extLst>
            <a:ext uri="{FF2B5EF4-FFF2-40B4-BE49-F238E27FC236}">
              <a16:creationId xmlns:a16="http://schemas.microsoft.com/office/drawing/2014/main" xmlns="" id="{00000000-0008-0000-0400-000002000000}"/>
            </a:ext>
          </a:extLst>
        </xdr:cNvPr>
        <xdr:cNvSpPr txBox="1"/>
      </xdr:nvSpPr>
      <xdr:spPr>
        <a:xfrm>
          <a:off x="4127500" y="8011584"/>
          <a:ext cx="4920116"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a:t>As at draft determination</a:t>
          </a:r>
        </a:p>
        <a:p>
          <a:endParaRPr lang="en-GB" sz="1100"/>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
  <sheetViews>
    <sheetView showGridLines="0" tabSelected="1" zoomScaleNormal="100" workbookViewId="0"/>
  </sheetViews>
  <sheetFormatPr defaultColWidth="9" defaultRowHeight="16" x14ac:dyDescent="0.5"/>
  <cols>
    <col min="1" max="1" width="1.54296875" style="2" customWidth="1"/>
    <col min="2" max="2" width="9" style="2" customWidth="1"/>
    <col min="3" max="3" width="9" style="2"/>
    <col min="4" max="5" width="9" style="2" customWidth="1"/>
    <col min="6" max="8" width="9" style="2"/>
    <col min="9" max="9" width="3" style="2" customWidth="1"/>
    <col min="10" max="10" width="9" style="2"/>
    <col min="11" max="11" width="16" style="2" bestFit="1" customWidth="1"/>
    <col min="12" max="12" width="9" style="2" customWidth="1"/>
    <col min="13" max="13" width="11.54296875" style="2" bestFit="1" customWidth="1"/>
    <col min="14" max="16384" width="9" style="2"/>
  </cols>
  <sheetData>
    <row r="1" spans="1:11" ht="21" x14ac:dyDescent="0.6">
      <c r="A1" s="7"/>
      <c r="B1" s="9" t="s">
        <v>0</v>
      </c>
      <c r="C1" s="10"/>
      <c r="D1" s="11"/>
      <c r="K1" s="8"/>
    </row>
    <row r="2" spans="1:11" ht="9" customHeight="1" x14ac:dyDescent="0.5"/>
  </sheetData>
  <conditionalFormatting sqref="L11:L15">
    <cfRule type="expression" dxfId="33" priority="3">
      <formula>L11="Error"</formula>
    </cfRule>
    <cfRule type="expression" dxfId="32" priority="4">
      <formula>L11="Ok"</formula>
    </cfRule>
  </conditionalFormatting>
  <conditionalFormatting sqref="L11:L15">
    <cfRule type="expression" dxfId="31" priority="1">
      <formula>$CO$6="Error"</formula>
    </cfRule>
    <cfRule type="expression" dxfId="30" priority="2">
      <formula>$CO$6="Ok"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showGridLines="0" workbookViewId="0">
      <pane ySplit="2" topLeftCell="A3" activePane="bottomLeft" state="frozen"/>
      <selection pane="bottomLeft"/>
    </sheetView>
  </sheetViews>
  <sheetFormatPr defaultColWidth="8.54296875" defaultRowHeight="14.5" x14ac:dyDescent="0.35"/>
  <cols>
    <col min="1" max="1" width="4.54296875" customWidth="1"/>
    <col min="2" max="2" width="9.7265625" customWidth="1"/>
    <col min="3" max="3" width="44.7265625" customWidth="1"/>
    <col min="4" max="4" width="4.26953125" customWidth="1"/>
    <col min="5" max="5" width="15.7265625" customWidth="1"/>
    <col min="6" max="21" width="5.7265625" customWidth="1"/>
  </cols>
  <sheetData>
    <row r="1" spans="1:21" x14ac:dyDescent="0.35">
      <c r="C1" t="s">
        <v>412</v>
      </c>
    </row>
    <row r="2" spans="1:21" x14ac:dyDescent="0.35">
      <c r="A2" t="s">
        <v>312</v>
      </c>
      <c r="B2" t="s">
        <v>311</v>
      </c>
      <c r="C2" t="s">
        <v>310</v>
      </c>
      <c r="D2" t="s">
        <v>309</v>
      </c>
      <c r="E2" t="s">
        <v>308</v>
      </c>
      <c r="F2" t="s">
        <v>307</v>
      </c>
      <c r="G2" t="s">
        <v>306</v>
      </c>
      <c r="H2" t="s">
        <v>305</v>
      </c>
      <c r="I2" t="s">
        <v>304</v>
      </c>
      <c r="J2" t="s">
        <v>303</v>
      </c>
      <c r="K2" t="s">
        <v>302</v>
      </c>
      <c r="L2" t="s">
        <v>301</v>
      </c>
      <c r="M2" t="s">
        <v>300</v>
      </c>
      <c r="N2" t="s">
        <v>299</v>
      </c>
      <c r="O2" t="s">
        <v>298</v>
      </c>
      <c r="P2" t="s">
        <v>297</v>
      </c>
      <c r="Q2" t="s">
        <v>2</v>
      </c>
      <c r="R2" t="s">
        <v>3</v>
      </c>
      <c r="S2" t="s">
        <v>4</v>
      </c>
      <c r="T2" t="s">
        <v>5</v>
      </c>
      <c r="U2" t="s">
        <v>6</v>
      </c>
    </row>
    <row r="4" spans="1:21" x14ac:dyDescent="0.35">
      <c r="F4" t="s">
        <v>39</v>
      </c>
      <c r="G4" t="s">
        <v>39</v>
      </c>
      <c r="H4" t="s">
        <v>39</v>
      </c>
      <c r="I4" t="s">
        <v>39</v>
      </c>
      <c r="J4" t="s">
        <v>39</v>
      </c>
      <c r="K4" t="s">
        <v>39</v>
      </c>
      <c r="L4" t="s">
        <v>39</v>
      </c>
      <c r="M4" t="s">
        <v>39</v>
      </c>
      <c r="N4" t="s">
        <v>39</v>
      </c>
      <c r="O4" t="s">
        <v>39</v>
      </c>
      <c r="P4" t="s">
        <v>39</v>
      </c>
      <c r="Q4" t="s">
        <v>39</v>
      </c>
      <c r="R4" t="s">
        <v>39</v>
      </c>
      <c r="S4" t="s">
        <v>39</v>
      </c>
      <c r="T4" t="s">
        <v>39</v>
      </c>
      <c r="U4" t="s">
        <v>39</v>
      </c>
    </row>
    <row r="5" spans="1:21" x14ac:dyDescent="0.35">
      <c r="F5" t="s">
        <v>435</v>
      </c>
      <c r="G5" t="s">
        <v>435</v>
      </c>
      <c r="H5" t="s">
        <v>435</v>
      </c>
      <c r="I5" t="s">
        <v>435</v>
      </c>
      <c r="J5" t="s">
        <v>435</v>
      </c>
      <c r="K5" t="s">
        <v>435</v>
      </c>
      <c r="L5" t="s">
        <v>435</v>
      </c>
      <c r="M5" t="s">
        <v>435</v>
      </c>
      <c r="N5" t="s">
        <v>435</v>
      </c>
      <c r="O5" t="s">
        <v>435</v>
      </c>
      <c r="P5" t="s">
        <v>435</v>
      </c>
      <c r="Q5" t="s">
        <v>435</v>
      </c>
      <c r="R5" t="s">
        <v>435</v>
      </c>
      <c r="S5" t="s">
        <v>435</v>
      </c>
      <c r="T5" t="s">
        <v>435</v>
      </c>
      <c r="U5" t="s">
        <v>435</v>
      </c>
    </row>
    <row r="6" spans="1:21" x14ac:dyDescent="0.35">
      <c r="F6" t="s">
        <v>296</v>
      </c>
      <c r="G6" t="s">
        <v>296</v>
      </c>
      <c r="H6" t="s">
        <v>296</v>
      </c>
      <c r="I6" t="s">
        <v>296</v>
      </c>
      <c r="J6" t="s">
        <v>296</v>
      </c>
      <c r="K6" t="s">
        <v>296</v>
      </c>
      <c r="L6" t="s">
        <v>296</v>
      </c>
      <c r="M6" t="s">
        <v>296</v>
      </c>
      <c r="N6" t="s">
        <v>296</v>
      </c>
      <c r="O6" t="s">
        <v>296</v>
      </c>
      <c r="P6" t="s">
        <v>296</v>
      </c>
      <c r="Q6" t="s">
        <v>296</v>
      </c>
      <c r="R6" t="s">
        <v>296</v>
      </c>
      <c r="S6" t="s">
        <v>296</v>
      </c>
      <c r="T6" t="s">
        <v>296</v>
      </c>
      <c r="U6" t="s">
        <v>296</v>
      </c>
    </row>
    <row r="7" spans="1:21" x14ac:dyDescent="0.35">
      <c r="A7" t="s">
        <v>43</v>
      </c>
      <c r="B7" t="s">
        <v>295</v>
      </c>
      <c r="C7" t="s">
        <v>131</v>
      </c>
      <c r="D7" t="s">
        <v>72</v>
      </c>
      <c r="E7" t="s">
        <v>39</v>
      </c>
      <c r="F7" t="s">
        <v>35</v>
      </c>
    </row>
    <row r="8" spans="1:21" x14ac:dyDescent="0.35">
      <c r="A8" t="s">
        <v>43</v>
      </c>
      <c r="B8" t="s">
        <v>294</v>
      </c>
      <c r="C8" t="s">
        <v>129</v>
      </c>
      <c r="D8" t="s">
        <v>72</v>
      </c>
      <c r="E8" t="s">
        <v>39</v>
      </c>
      <c r="F8" t="s">
        <v>289</v>
      </c>
    </row>
    <row r="9" spans="1:21" x14ac:dyDescent="0.35">
      <c r="A9" t="s">
        <v>43</v>
      </c>
      <c r="B9" t="s">
        <v>293</v>
      </c>
      <c r="C9" t="s">
        <v>127</v>
      </c>
      <c r="D9" t="s">
        <v>40</v>
      </c>
      <c r="E9" t="s">
        <v>39</v>
      </c>
      <c r="F9" s="82"/>
      <c r="G9" s="82"/>
      <c r="H9" s="82"/>
      <c r="I9" s="82"/>
      <c r="J9" s="82"/>
      <c r="K9" s="82"/>
      <c r="L9" s="82"/>
      <c r="M9" s="82"/>
      <c r="N9" s="82"/>
      <c r="O9" s="82">
        <v>0.15</v>
      </c>
      <c r="P9" s="82">
        <v>0.15</v>
      </c>
      <c r="Q9" s="82">
        <v>0.85399999999999998</v>
      </c>
      <c r="R9" s="82">
        <v>0.85399999999999998</v>
      </c>
      <c r="S9" s="82">
        <v>0.85399999999999998</v>
      </c>
      <c r="T9" s="82">
        <v>0.85399999999999998</v>
      </c>
      <c r="U9" s="82">
        <v>0.85399999999999998</v>
      </c>
    </row>
    <row r="10" spans="1:21" x14ac:dyDescent="0.35">
      <c r="A10" t="s">
        <v>43</v>
      </c>
      <c r="B10" t="s">
        <v>292</v>
      </c>
      <c r="C10" t="s">
        <v>125</v>
      </c>
      <c r="D10" t="s">
        <v>40</v>
      </c>
      <c r="E10" t="s">
        <v>39</v>
      </c>
      <c r="F10" s="82"/>
      <c r="G10" s="82">
        <v>0</v>
      </c>
      <c r="H10" s="82">
        <v>0</v>
      </c>
      <c r="I10" s="82">
        <v>0.37345203488372097</v>
      </c>
      <c r="J10" s="82">
        <v>0</v>
      </c>
      <c r="K10" s="82">
        <v>0</v>
      </c>
      <c r="L10" s="82">
        <v>0</v>
      </c>
      <c r="M10" s="82">
        <v>0</v>
      </c>
      <c r="N10" s="82">
        <v>0.42</v>
      </c>
      <c r="O10" s="82"/>
      <c r="P10" s="82"/>
      <c r="Q10" s="82"/>
      <c r="R10" s="82"/>
      <c r="S10" s="82"/>
      <c r="T10" s="82"/>
      <c r="U10" s="82"/>
    </row>
    <row r="11" spans="1:21" x14ac:dyDescent="0.35">
      <c r="A11" t="s">
        <v>43</v>
      </c>
      <c r="B11" t="s">
        <v>291</v>
      </c>
      <c r="C11" t="s">
        <v>123</v>
      </c>
      <c r="D11" t="s">
        <v>72</v>
      </c>
      <c r="E11" t="s">
        <v>39</v>
      </c>
      <c r="F11" t="s">
        <v>37</v>
      </c>
    </row>
    <row r="12" spans="1:21" x14ac:dyDescent="0.35">
      <c r="A12" t="s">
        <v>43</v>
      </c>
      <c r="B12" t="s">
        <v>290</v>
      </c>
      <c r="C12" t="s">
        <v>121</v>
      </c>
      <c r="D12" t="s">
        <v>72</v>
      </c>
      <c r="E12" t="s">
        <v>39</v>
      </c>
      <c r="F12" t="s">
        <v>289</v>
      </c>
    </row>
    <row r="13" spans="1:21" x14ac:dyDescent="0.35">
      <c r="A13" t="s">
        <v>43</v>
      </c>
      <c r="B13" t="s">
        <v>288</v>
      </c>
      <c r="C13" t="s">
        <v>119</v>
      </c>
      <c r="D13" t="s">
        <v>40</v>
      </c>
      <c r="E13" t="s">
        <v>39</v>
      </c>
      <c r="F13" s="82"/>
      <c r="G13" s="82"/>
      <c r="H13" s="82"/>
      <c r="I13" s="82"/>
      <c r="J13" s="82"/>
      <c r="K13" s="82"/>
      <c r="L13" s="82"/>
      <c r="M13" s="82"/>
      <c r="N13" s="82"/>
      <c r="O13" s="82">
        <v>0.125</v>
      </c>
      <c r="P13" s="82">
        <v>0.05</v>
      </c>
      <c r="Q13" s="82">
        <v>1.28709743333333</v>
      </c>
      <c r="R13" s="82">
        <v>0.26877171533333299</v>
      </c>
      <c r="S13" s="82">
        <v>0.20606048297333299</v>
      </c>
      <c r="T13" s="82">
        <v>6.8480692632800003E-2</v>
      </c>
      <c r="U13" s="82">
        <v>5.9249306485456003E-2</v>
      </c>
    </row>
    <row r="14" spans="1:21" x14ac:dyDescent="0.35">
      <c r="A14" t="s">
        <v>43</v>
      </c>
      <c r="B14" t="s">
        <v>287</v>
      </c>
      <c r="C14" t="s">
        <v>117</v>
      </c>
      <c r="D14" t="s">
        <v>40</v>
      </c>
      <c r="E14" t="s">
        <v>39</v>
      </c>
      <c r="F14" s="82"/>
      <c r="G14" s="82">
        <v>0</v>
      </c>
      <c r="H14" s="82">
        <v>0</v>
      </c>
      <c r="I14" s="82">
        <v>0</v>
      </c>
      <c r="J14" s="82">
        <v>0</v>
      </c>
      <c r="K14" s="82">
        <v>0</v>
      </c>
      <c r="L14" s="82">
        <v>0</v>
      </c>
      <c r="M14" s="82">
        <v>0</v>
      </c>
      <c r="N14" s="82">
        <v>0</v>
      </c>
      <c r="O14" s="82"/>
      <c r="P14" s="82"/>
      <c r="Q14" s="82"/>
      <c r="R14" s="82"/>
      <c r="S14" s="82"/>
      <c r="T14" s="82"/>
      <c r="U14" s="82"/>
    </row>
    <row r="15" spans="1:21" x14ac:dyDescent="0.35">
      <c r="A15" t="s">
        <v>43</v>
      </c>
      <c r="B15" t="s">
        <v>286</v>
      </c>
      <c r="C15" t="s">
        <v>115</v>
      </c>
      <c r="D15" t="s">
        <v>72</v>
      </c>
      <c r="E15" t="s">
        <v>39</v>
      </c>
      <c r="F15" t="s">
        <v>38</v>
      </c>
    </row>
    <row r="16" spans="1:21" x14ac:dyDescent="0.35">
      <c r="A16" t="s">
        <v>43</v>
      </c>
      <c r="B16" t="s">
        <v>285</v>
      </c>
      <c r="C16" t="s">
        <v>113</v>
      </c>
      <c r="D16" t="s">
        <v>72</v>
      </c>
      <c r="E16" t="s">
        <v>39</v>
      </c>
      <c r="F16" t="s">
        <v>284</v>
      </c>
    </row>
    <row r="17" spans="1:21" x14ac:dyDescent="0.35">
      <c r="A17" t="s">
        <v>43</v>
      </c>
      <c r="B17" t="s">
        <v>283</v>
      </c>
      <c r="C17" t="s">
        <v>111</v>
      </c>
      <c r="D17" t="s">
        <v>40</v>
      </c>
      <c r="E17" t="s">
        <v>39</v>
      </c>
      <c r="F17" s="82"/>
      <c r="G17" s="82"/>
      <c r="H17" s="82"/>
      <c r="I17" s="82"/>
      <c r="J17" s="82"/>
      <c r="K17" s="82"/>
      <c r="L17" s="82"/>
      <c r="M17" s="82"/>
      <c r="N17" s="82"/>
      <c r="O17" s="82">
        <v>0</v>
      </c>
      <c r="P17" s="82">
        <v>0</v>
      </c>
      <c r="Q17" s="82">
        <v>0</v>
      </c>
      <c r="R17" s="82">
        <v>0</v>
      </c>
      <c r="S17" s="82">
        <v>0</v>
      </c>
      <c r="T17" s="82">
        <v>0</v>
      </c>
      <c r="U17" s="82">
        <v>0</v>
      </c>
    </row>
    <row r="18" spans="1:21" x14ac:dyDescent="0.35">
      <c r="A18" t="s">
        <v>43</v>
      </c>
      <c r="B18" t="s">
        <v>282</v>
      </c>
      <c r="C18" t="s">
        <v>109</v>
      </c>
      <c r="D18" t="s">
        <v>40</v>
      </c>
      <c r="E18" t="s">
        <v>39</v>
      </c>
      <c r="F18" s="82"/>
      <c r="G18" s="82">
        <v>0</v>
      </c>
      <c r="H18" s="82">
        <v>0</v>
      </c>
      <c r="I18" s="82">
        <v>0</v>
      </c>
      <c r="J18" s="82">
        <v>0</v>
      </c>
      <c r="K18" s="82">
        <v>0</v>
      </c>
      <c r="L18" s="82">
        <v>0</v>
      </c>
      <c r="M18" s="82">
        <v>0</v>
      </c>
      <c r="N18" s="82">
        <v>0</v>
      </c>
      <c r="O18" s="82"/>
      <c r="P18" s="82"/>
      <c r="Q18" s="82"/>
      <c r="R18" s="82"/>
      <c r="S18" s="82"/>
      <c r="T18" s="82"/>
      <c r="U18" s="82"/>
    </row>
    <row r="19" spans="1:21" x14ac:dyDescent="0.35">
      <c r="A19" t="s">
        <v>43</v>
      </c>
      <c r="B19" t="s">
        <v>281</v>
      </c>
      <c r="C19" t="s">
        <v>107</v>
      </c>
      <c r="D19" t="s">
        <v>72</v>
      </c>
      <c r="E19" t="s">
        <v>39</v>
      </c>
      <c r="F19">
        <v>0</v>
      </c>
    </row>
    <row r="20" spans="1:21" x14ac:dyDescent="0.35">
      <c r="A20" t="s">
        <v>43</v>
      </c>
      <c r="B20" t="s">
        <v>280</v>
      </c>
      <c r="C20" t="s">
        <v>105</v>
      </c>
      <c r="D20" t="s">
        <v>72</v>
      </c>
      <c r="E20" t="s">
        <v>39</v>
      </c>
      <c r="F20">
        <v>0</v>
      </c>
    </row>
    <row r="21" spans="1:21" x14ac:dyDescent="0.35">
      <c r="A21" t="s">
        <v>43</v>
      </c>
      <c r="B21" t="s">
        <v>279</v>
      </c>
      <c r="C21" t="s">
        <v>103</v>
      </c>
      <c r="D21" t="s">
        <v>40</v>
      </c>
      <c r="E21" t="s">
        <v>39</v>
      </c>
      <c r="F21" s="82"/>
      <c r="G21" s="82"/>
      <c r="H21" s="82"/>
      <c r="I21" s="82"/>
      <c r="J21" s="82"/>
      <c r="K21" s="82"/>
      <c r="L21" s="82"/>
      <c r="M21" s="82"/>
      <c r="N21" s="82"/>
      <c r="O21" s="82">
        <v>0</v>
      </c>
      <c r="P21" s="82">
        <v>0</v>
      </c>
      <c r="Q21" s="82">
        <v>0</v>
      </c>
      <c r="R21" s="82">
        <v>0</v>
      </c>
      <c r="S21" s="82">
        <v>0</v>
      </c>
      <c r="T21" s="82">
        <v>0</v>
      </c>
      <c r="U21" s="82">
        <v>0</v>
      </c>
    </row>
    <row r="22" spans="1:21" x14ac:dyDescent="0.35">
      <c r="A22" t="s">
        <v>43</v>
      </c>
      <c r="B22" t="s">
        <v>278</v>
      </c>
      <c r="C22" t="s">
        <v>101</v>
      </c>
      <c r="D22" t="s">
        <v>40</v>
      </c>
      <c r="E22" t="s">
        <v>39</v>
      </c>
      <c r="F22" s="82"/>
      <c r="G22" s="82">
        <v>0</v>
      </c>
      <c r="H22" s="82">
        <v>0</v>
      </c>
      <c r="I22" s="82">
        <v>0</v>
      </c>
      <c r="J22" s="82">
        <v>0</v>
      </c>
      <c r="K22" s="82">
        <v>0</v>
      </c>
      <c r="L22" s="82">
        <v>0</v>
      </c>
      <c r="M22" s="82">
        <v>0</v>
      </c>
      <c r="N22" s="82">
        <v>0</v>
      </c>
      <c r="O22" s="82"/>
      <c r="P22" s="82"/>
      <c r="Q22" s="82"/>
      <c r="R22" s="82"/>
      <c r="S22" s="82"/>
      <c r="T22" s="82"/>
      <c r="U22" s="82"/>
    </row>
    <row r="23" spans="1:21" x14ac:dyDescent="0.35">
      <c r="A23" t="s">
        <v>43</v>
      </c>
      <c r="B23" t="s">
        <v>277</v>
      </c>
      <c r="C23" t="s">
        <v>99</v>
      </c>
      <c r="D23" t="s">
        <v>72</v>
      </c>
      <c r="E23" t="s">
        <v>39</v>
      </c>
      <c r="F23">
        <v>0</v>
      </c>
    </row>
    <row r="24" spans="1:21" x14ac:dyDescent="0.35">
      <c r="A24" t="s">
        <v>43</v>
      </c>
      <c r="B24" t="s">
        <v>276</v>
      </c>
      <c r="C24" t="s">
        <v>97</v>
      </c>
      <c r="D24" t="s">
        <v>72</v>
      </c>
      <c r="E24" t="s">
        <v>39</v>
      </c>
      <c r="F24">
        <v>0</v>
      </c>
    </row>
    <row r="25" spans="1:21" x14ac:dyDescent="0.35">
      <c r="A25" t="s">
        <v>43</v>
      </c>
      <c r="B25" t="s">
        <v>275</v>
      </c>
      <c r="C25" t="s">
        <v>95</v>
      </c>
      <c r="D25" t="s">
        <v>40</v>
      </c>
      <c r="E25" t="s">
        <v>39</v>
      </c>
      <c r="F25" s="82"/>
      <c r="G25" s="82"/>
      <c r="H25" s="82"/>
      <c r="I25" s="82"/>
      <c r="J25" s="82"/>
      <c r="K25" s="82"/>
      <c r="L25" s="82"/>
      <c r="M25" s="82"/>
      <c r="N25" s="82"/>
      <c r="O25" s="82">
        <v>0</v>
      </c>
      <c r="P25" s="82">
        <v>0</v>
      </c>
      <c r="Q25" s="82">
        <v>0</v>
      </c>
      <c r="R25" s="82">
        <v>0</v>
      </c>
      <c r="S25" s="82">
        <v>0</v>
      </c>
      <c r="T25" s="82">
        <v>0</v>
      </c>
      <c r="U25" s="82">
        <v>0</v>
      </c>
    </row>
    <row r="26" spans="1:21" x14ac:dyDescent="0.35">
      <c r="A26" t="s">
        <v>43</v>
      </c>
      <c r="B26" t="s">
        <v>274</v>
      </c>
      <c r="C26" t="s">
        <v>93</v>
      </c>
      <c r="D26" t="s">
        <v>40</v>
      </c>
      <c r="E26" t="s">
        <v>39</v>
      </c>
      <c r="F26" s="82"/>
      <c r="G26" s="82">
        <v>0</v>
      </c>
      <c r="H26" s="82">
        <v>0</v>
      </c>
      <c r="I26" s="82">
        <v>0</v>
      </c>
      <c r="J26" s="82">
        <v>0</v>
      </c>
      <c r="K26" s="82">
        <v>0</v>
      </c>
      <c r="L26" s="82">
        <v>0</v>
      </c>
      <c r="M26" s="82">
        <v>0</v>
      </c>
      <c r="N26" s="82">
        <v>0</v>
      </c>
      <c r="O26" s="82"/>
      <c r="P26" s="82"/>
      <c r="Q26" s="82"/>
      <c r="R26" s="82"/>
      <c r="S26" s="82"/>
      <c r="T26" s="82"/>
      <c r="U26" s="82"/>
    </row>
    <row r="27" spans="1:21" x14ac:dyDescent="0.35">
      <c r="A27" t="s">
        <v>43</v>
      </c>
      <c r="B27" t="s">
        <v>273</v>
      </c>
      <c r="C27" t="s">
        <v>91</v>
      </c>
      <c r="D27" t="s">
        <v>72</v>
      </c>
      <c r="E27" t="s">
        <v>39</v>
      </c>
      <c r="F27">
        <v>0</v>
      </c>
    </row>
    <row r="28" spans="1:21" x14ac:dyDescent="0.35">
      <c r="A28" t="s">
        <v>43</v>
      </c>
      <c r="B28" t="s">
        <v>272</v>
      </c>
      <c r="C28" t="s">
        <v>89</v>
      </c>
      <c r="D28" t="s">
        <v>72</v>
      </c>
      <c r="E28" t="s">
        <v>39</v>
      </c>
      <c r="F28">
        <v>0</v>
      </c>
    </row>
    <row r="29" spans="1:21" x14ac:dyDescent="0.35">
      <c r="A29" t="s">
        <v>43</v>
      </c>
      <c r="B29" t="s">
        <v>271</v>
      </c>
      <c r="C29" t="s">
        <v>87</v>
      </c>
      <c r="D29" t="s">
        <v>40</v>
      </c>
      <c r="E29" t="s">
        <v>39</v>
      </c>
      <c r="F29" s="82"/>
      <c r="G29" s="82"/>
      <c r="H29" s="82"/>
      <c r="I29" s="82"/>
      <c r="J29" s="82"/>
      <c r="K29" s="82"/>
      <c r="L29" s="82"/>
      <c r="M29" s="82"/>
      <c r="N29" s="82"/>
      <c r="O29" s="82">
        <v>0</v>
      </c>
      <c r="P29" s="82">
        <v>0</v>
      </c>
      <c r="Q29" s="82">
        <v>0</v>
      </c>
      <c r="R29" s="82">
        <v>0</v>
      </c>
      <c r="S29" s="82">
        <v>0</v>
      </c>
      <c r="T29" s="82">
        <v>0</v>
      </c>
      <c r="U29" s="82">
        <v>0</v>
      </c>
    </row>
    <row r="30" spans="1:21" x14ac:dyDescent="0.35">
      <c r="A30" t="s">
        <v>43</v>
      </c>
      <c r="B30" t="s">
        <v>270</v>
      </c>
      <c r="C30" t="s">
        <v>85</v>
      </c>
      <c r="D30" t="s">
        <v>40</v>
      </c>
      <c r="E30" t="s">
        <v>39</v>
      </c>
      <c r="F30" s="82"/>
      <c r="G30" s="82">
        <v>0</v>
      </c>
      <c r="H30" s="82">
        <v>0</v>
      </c>
      <c r="I30" s="82">
        <v>0</v>
      </c>
      <c r="J30" s="82">
        <v>0</v>
      </c>
      <c r="K30" s="82">
        <v>0</v>
      </c>
      <c r="L30" s="82">
        <v>0</v>
      </c>
      <c r="M30" s="82">
        <v>0</v>
      </c>
      <c r="N30" s="82">
        <v>0</v>
      </c>
      <c r="O30" s="82"/>
      <c r="P30" s="82"/>
      <c r="Q30" s="82"/>
      <c r="R30" s="82"/>
      <c r="S30" s="82"/>
      <c r="T30" s="82"/>
      <c r="U30" s="82"/>
    </row>
    <row r="31" spans="1:21" x14ac:dyDescent="0.35">
      <c r="A31" t="s">
        <v>43</v>
      </c>
      <c r="B31" t="s">
        <v>269</v>
      </c>
      <c r="C31" t="s">
        <v>83</v>
      </c>
      <c r="D31" t="s">
        <v>72</v>
      </c>
      <c r="E31" t="s">
        <v>39</v>
      </c>
      <c r="F31">
        <v>0</v>
      </c>
    </row>
    <row r="32" spans="1:21" x14ac:dyDescent="0.35">
      <c r="A32" t="s">
        <v>43</v>
      </c>
      <c r="B32" t="s">
        <v>268</v>
      </c>
      <c r="C32" t="s">
        <v>81</v>
      </c>
      <c r="D32" t="s">
        <v>72</v>
      </c>
      <c r="E32" t="s">
        <v>39</v>
      </c>
      <c r="F32">
        <v>0</v>
      </c>
    </row>
    <row r="33" spans="1:21" x14ac:dyDescent="0.35">
      <c r="A33" t="s">
        <v>43</v>
      </c>
      <c r="B33" t="s">
        <v>267</v>
      </c>
      <c r="C33" t="s">
        <v>79</v>
      </c>
      <c r="D33" t="s">
        <v>40</v>
      </c>
      <c r="E33" t="s">
        <v>39</v>
      </c>
      <c r="F33" s="82"/>
      <c r="G33" s="82"/>
      <c r="H33" s="82"/>
      <c r="I33" s="82"/>
      <c r="J33" s="82"/>
      <c r="K33" s="82"/>
      <c r="L33" s="82"/>
      <c r="M33" s="82"/>
      <c r="N33" s="82"/>
      <c r="O33" s="82">
        <v>0</v>
      </c>
      <c r="P33" s="82">
        <v>0</v>
      </c>
      <c r="Q33" s="82">
        <v>0</v>
      </c>
      <c r="R33" s="82">
        <v>0</v>
      </c>
      <c r="S33" s="82">
        <v>0</v>
      </c>
      <c r="T33" s="82">
        <v>0</v>
      </c>
      <c r="U33" s="82">
        <v>0</v>
      </c>
    </row>
    <row r="34" spans="1:21" x14ac:dyDescent="0.35">
      <c r="A34" t="s">
        <v>43</v>
      </c>
      <c r="B34" t="s">
        <v>266</v>
      </c>
      <c r="C34" t="s">
        <v>77</v>
      </c>
      <c r="D34" t="s">
        <v>40</v>
      </c>
      <c r="E34" t="s">
        <v>39</v>
      </c>
      <c r="F34" s="82"/>
      <c r="G34" s="82">
        <v>0</v>
      </c>
      <c r="H34" s="82">
        <v>0</v>
      </c>
      <c r="I34" s="82">
        <v>0</v>
      </c>
      <c r="J34" s="82">
        <v>0</v>
      </c>
      <c r="K34" s="82">
        <v>0</v>
      </c>
      <c r="L34" s="82">
        <v>0</v>
      </c>
      <c r="M34" s="82">
        <v>0</v>
      </c>
      <c r="N34" s="82">
        <v>0</v>
      </c>
      <c r="O34" s="82"/>
      <c r="P34" s="82"/>
      <c r="Q34" s="82"/>
      <c r="R34" s="82"/>
      <c r="S34" s="82"/>
      <c r="T34" s="82"/>
      <c r="U34" s="82"/>
    </row>
    <row r="35" spans="1:21" x14ac:dyDescent="0.35">
      <c r="A35" t="s">
        <v>43</v>
      </c>
      <c r="B35" t="s">
        <v>265</v>
      </c>
      <c r="C35" t="s">
        <v>75</v>
      </c>
      <c r="D35" t="s">
        <v>72</v>
      </c>
      <c r="E35" t="s">
        <v>39</v>
      </c>
      <c r="F35">
        <v>0</v>
      </c>
    </row>
    <row r="36" spans="1:21" x14ac:dyDescent="0.35">
      <c r="A36" t="s">
        <v>43</v>
      </c>
      <c r="B36" t="s">
        <v>264</v>
      </c>
      <c r="C36" t="s">
        <v>73</v>
      </c>
      <c r="D36" t="s">
        <v>72</v>
      </c>
      <c r="E36" t="s">
        <v>39</v>
      </c>
      <c r="F36">
        <v>0</v>
      </c>
    </row>
    <row r="37" spans="1:21" x14ac:dyDescent="0.35">
      <c r="A37" t="s">
        <v>43</v>
      </c>
      <c r="B37" t="s">
        <v>263</v>
      </c>
      <c r="C37" t="s">
        <v>70</v>
      </c>
      <c r="D37" t="s">
        <v>40</v>
      </c>
      <c r="E37" t="s">
        <v>39</v>
      </c>
      <c r="F37" s="82"/>
      <c r="G37" s="82"/>
      <c r="H37" s="82"/>
      <c r="I37" s="82"/>
      <c r="J37" s="82"/>
      <c r="K37" s="82"/>
      <c r="L37" s="82"/>
      <c r="M37" s="82"/>
      <c r="N37" s="82"/>
      <c r="O37" s="82">
        <v>0</v>
      </c>
      <c r="P37" s="82">
        <v>0</v>
      </c>
      <c r="Q37" s="82">
        <v>0</v>
      </c>
      <c r="R37" s="82">
        <v>0</v>
      </c>
      <c r="S37" s="82">
        <v>0</v>
      </c>
      <c r="T37" s="82">
        <v>0</v>
      </c>
      <c r="U37" s="82">
        <v>0</v>
      </c>
    </row>
    <row r="38" spans="1:21" x14ac:dyDescent="0.35">
      <c r="A38" t="s">
        <v>43</v>
      </c>
      <c r="B38" t="s">
        <v>262</v>
      </c>
      <c r="C38" t="s">
        <v>68</v>
      </c>
      <c r="D38" t="s">
        <v>40</v>
      </c>
      <c r="E38" t="s">
        <v>39</v>
      </c>
      <c r="F38" s="82"/>
      <c r="G38" s="82">
        <v>0</v>
      </c>
      <c r="H38" s="82">
        <v>0</v>
      </c>
      <c r="I38" s="82">
        <v>0</v>
      </c>
      <c r="J38" s="82">
        <v>0</v>
      </c>
      <c r="K38" s="82">
        <v>0</v>
      </c>
      <c r="L38" s="82">
        <v>0</v>
      </c>
      <c r="M38" s="82">
        <v>0</v>
      </c>
      <c r="N38" s="82">
        <v>0</v>
      </c>
      <c r="O38" s="82"/>
      <c r="P38" s="82"/>
      <c r="Q38" s="82"/>
      <c r="R38" s="82"/>
      <c r="S38" s="82"/>
      <c r="T38" s="82"/>
      <c r="U38" s="82"/>
    </row>
    <row r="39" spans="1:21" x14ac:dyDescent="0.35">
      <c r="A39" t="s">
        <v>43</v>
      </c>
      <c r="B39" t="s">
        <v>261</v>
      </c>
      <c r="C39" t="s">
        <v>131</v>
      </c>
      <c r="D39" t="s">
        <v>72</v>
      </c>
      <c r="E39" t="s">
        <v>39</v>
      </c>
      <c r="F39" t="s">
        <v>36</v>
      </c>
    </row>
    <row r="40" spans="1:21" x14ac:dyDescent="0.35">
      <c r="A40" t="s">
        <v>43</v>
      </c>
      <c r="B40" t="s">
        <v>260</v>
      </c>
      <c r="C40" t="s">
        <v>129</v>
      </c>
      <c r="D40" t="s">
        <v>72</v>
      </c>
      <c r="E40" t="s">
        <v>39</v>
      </c>
      <c r="F40" t="s">
        <v>436</v>
      </c>
    </row>
    <row r="41" spans="1:21" x14ac:dyDescent="0.35">
      <c r="A41" t="s">
        <v>43</v>
      </c>
      <c r="B41" t="s">
        <v>259</v>
      </c>
      <c r="C41" t="s">
        <v>127</v>
      </c>
      <c r="D41" t="s">
        <v>40</v>
      </c>
      <c r="E41" t="s">
        <v>39</v>
      </c>
      <c r="F41" s="82"/>
      <c r="G41" s="82"/>
      <c r="H41" s="82"/>
      <c r="I41" s="82"/>
      <c r="J41" s="82"/>
      <c r="K41" s="82"/>
      <c r="L41" s="82"/>
      <c r="M41" s="82"/>
      <c r="N41" s="82"/>
      <c r="O41" s="82">
        <v>0</v>
      </c>
      <c r="P41" s="82">
        <v>0</v>
      </c>
      <c r="Q41" s="82">
        <v>0.58599999999999997</v>
      </c>
      <c r="R41" s="82">
        <v>0.58599999999999997</v>
      </c>
      <c r="S41" s="82">
        <v>0.58599999999999997</v>
      </c>
      <c r="T41" s="82">
        <v>0.58599999999999997</v>
      </c>
      <c r="U41" s="82">
        <v>0.58599999999999997</v>
      </c>
    </row>
    <row r="42" spans="1:21" x14ac:dyDescent="0.35">
      <c r="A42" t="s">
        <v>43</v>
      </c>
      <c r="B42" t="s">
        <v>258</v>
      </c>
      <c r="C42" t="s">
        <v>125</v>
      </c>
      <c r="D42" t="s">
        <v>40</v>
      </c>
      <c r="E42" t="s">
        <v>39</v>
      </c>
      <c r="F42" s="82"/>
      <c r="G42" s="82">
        <v>0</v>
      </c>
      <c r="H42" s="82">
        <v>0</v>
      </c>
      <c r="I42" s="82">
        <v>0</v>
      </c>
      <c r="J42" s="82">
        <v>0</v>
      </c>
      <c r="K42" s="82">
        <v>0</v>
      </c>
      <c r="L42" s="82">
        <v>2.1999999999999999E-2</v>
      </c>
      <c r="M42" s="82">
        <v>2.1999999999999999E-2</v>
      </c>
      <c r="N42" s="82">
        <v>0</v>
      </c>
      <c r="O42" s="82"/>
      <c r="P42" s="82"/>
      <c r="Q42" s="82"/>
      <c r="R42" s="82"/>
      <c r="S42" s="82"/>
      <c r="T42" s="82"/>
      <c r="U42" s="82"/>
    </row>
    <row r="43" spans="1:21" x14ac:dyDescent="0.35">
      <c r="A43" t="s">
        <v>43</v>
      </c>
      <c r="B43" t="s">
        <v>257</v>
      </c>
      <c r="C43" t="s">
        <v>123</v>
      </c>
      <c r="D43" t="s">
        <v>72</v>
      </c>
      <c r="E43" t="s">
        <v>39</v>
      </c>
      <c r="F43" t="s">
        <v>36</v>
      </c>
    </row>
    <row r="44" spans="1:21" x14ac:dyDescent="0.35">
      <c r="A44" t="s">
        <v>43</v>
      </c>
      <c r="B44" t="s">
        <v>256</v>
      </c>
      <c r="C44" t="s">
        <v>121</v>
      </c>
      <c r="D44" t="s">
        <v>72</v>
      </c>
      <c r="E44" t="s">
        <v>39</v>
      </c>
      <c r="F44" t="s">
        <v>255</v>
      </c>
    </row>
    <row r="45" spans="1:21" x14ac:dyDescent="0.35">
      <c r="A45" t="s">
        <v>43</v>
      </c>
      <c r="B45" t="s">
        <v>254</v>
      </c>
      <c r="C45" t="s">
        <v>119</v>
      </c>
      <c r="D45" t="s">
        <v>40</v>
      </c>
      <c r="E45" t="s">
        <v>39</v>
      </c>
      <c r="F45" s="82"/>
      <c r="G45" s="82"/>
      <c r="H45" s="82"/>
      <c r="I45" s="82"/>
      <c r="J45" s="82"/>
      <c r="K45" s="82"/>
      <c r="L45" s="82"/>
      <c r="M45" s="82"/>
      <c r="N45" s="82"/>
      <c r="O45" s="82">
        <v>0</v>
      </c>
      <c r="P45" s="82">
        <v>0</v>
      </c>
      <c r="Q45" s="82">
        <v>0.58599999999999997</v>
      </c>
      <c r="R45" s="82">
        <v>0.58599999999999997</v>
      </c>
      <c r="S45" s="82">
        <v>0.58599999999999997</v>
      </c>
      <c r="T45" s="82">
        <v>0.58599999999999997</v>
      </c>
      <c r="U45" s="82">
        <v>0.58599999999999997</v>
      </c>
    </row>
    <row r="46" spans="1:21" x14ac:dyDescent="0.35">
      <c r="A46" t="s">
        <v>43</v>
      </c>
      <c r="B46" t="s">
        <v>253</v>
      </c>
      <c r="C46" t="s">
        <v>117</v>
      </c>
      <c r="D46" t="s">
        <v>40</v>
      </c>
      <c r="E46" t="s">
        <v>39</v>
      </c>
      <c r="F46" s="82"/>
      <c r="G46" s="82">
        <v>0</v>
      </c>
      <c r="H46" s="82">
        <v>0</v>
      </c>
      <c r="I46" s="82">
        <v>0</v>
      </c>
      <c r="J46" s="82">
        <v>0</v>
      </c>
      <c r="K46" s="82">
        <v>0</v>
      </c>
      <c r="L46" s="82">
        <v>2.1999999999999999E-2</v>
      </c>
      <c r="M46" s="82">
        <v>2.1999999999999999E-2</v>
      </c>
      <c r="N46" s="82">
        <v>0</v>
      </c>
      <c r="O46" s="82"/>
      <c r="P46" s="82"/>
      <c r="Q46" s="82"/>
      <c r="R46" s="82"/>
      <c r="S46" s="82"/>
      <c r="T46" s="82"/>
      <c r="U46" s="82"/>
    </row>
    <row r="47" spans="1:21" x14ac:dyDescent="0.35">
      <c r="A47" t="s">
        <v>43</v>
      </c>
      <c r="B47" t="s">
        <v>252</v>
      </c>
      <c r="C47" t="s">
        <v>115</v>
      </c>
      <c r="D47" t="s">
        <v>72</v>
      </c>
      <c r="E47" t="s">
        <v>39</v>
      </c>
    </row>
    <row r="48" spans="1:21" x14ac:dyDescent="0.35">
      <c r="A48" t="s">
        <v>43</v>
      </c>
      <c r="B48" t="s">
        <v>251</v>
      </c>
      <c r="C48" t="s">
        <v>113</v>
      </c>
      <c r="D48" t="s">
        <v>72</v>
      </c>
      <c r="E48" t="s">
        <v>39</v>
      </c>
    </row>
    <row r="49" spans="1:21" x14ac:dyDescent="0.35">
      <c r="A49" t="s">
        <v>43</v>
      </c>
      <c r="B49" t="s">
        <v>250</v>
      </c>
      <c r="C49" t="s">
        <v>111</v>
      </c>
      <c r="D49" t="s">
        <v>40</v>
      </c>
      <c r="E49" t="s">
        <v>39</v>
      </c>
      <c r="F49" s="82"/>
      <c r="G49" s="82"/>
      <c r="H49" s="82"/>
      <c r="I49" s="82"/>
      <c r="J49" s="82"/>
      <c r="K49" s="82"/>
      <c r="L49" s="82"/>
      <c r="M49" s="82"/>
      <c r="N49" s="82"/>
      <c r="O49" s="82"/>
      <c r="P49" s="82"/>
      <c r="Q49" s="82"/>
      <c r="R49" s="82"/>
      <c r="S49" s="82"/>
      <c r="T49" s="82"/>
      <c r="U49" s="82"/>
    </row>
    <row r="50" spans="1:21" x14ac:dyDescent="0.35">
      <c r="A50" t="s">
        <v>43</v>
      </c>
      <c r="B50" t="s">
        <v>249</v>
      </c>
      <c r="C50" t="s">
        <v>109</v>
      </c>
      <c r="D50" t="s">
        <v>40</v>
      </c>
      <c r="E50" t="s">
        <v>39</v>
      </c>
      <c r="F50" s="82"/>
      <c r="G50" s="82"/>
      <c r="H50" s="82"/>
      <c r="I50" s="82"/>
      <c r="J50" s="82"/>
      <c r="K50" s="82"/>
      <c r="L50" s="82"/>
      <c r="M50" s="82"/>
      <c r="N50" s="82"/>
      <c r="O50" s="82"/>
      <c r="P50" s="82"/>
      <c r="Q50" s="82"/>
      <c r="R50" s="82"/>
      <c r="S50" s="82"/>
      <c r="T50" s="82"/>
      <c r="U50" s="82"/>
    </row>
    <row r="51" spans="1:21" x14ac:dyDescent="0.35">
      <c r="A51" t="s">
        <v>43</v>
      </c>
      <c r="B51" t="s">
        <v>248</v>
      </c>
      <c r="C51" t="s">
        <v>107</v>
      </c>
      <c r="D51" t="s">
        <v>72</v>
      </c>
      <c r="E51" t="s">
        <v>39</v>
      </c>
    </row>
    <row r="52" spans="1:21" x14ac:dyDescent="0.35">
      <c r="A52" t="s">
        <v>43</v>
      </c>
      <c r="B52" t="s">
        <v>247</v>
      </c>
      <c r="C52" t="s">
        <v>105</v>
      </c>
      <c r="D52" t="s">
        <v>72</v>
      </c>
      <c r="E52" t="s">
        <v>39</v>
      </c>
    </row>
    <row r="53" spans="1:21" x14ac:dyDescent="0.35">
      <c r="A53" t="s">
        <v>43</v>
      </c>
      <c r="B53" t="s">
        <v>246</v>
      </c>
      <c r="C53" t="s">
        <v>103</v>
      </c>
      <c r="D53" t="s">
        <v>40</v>
      </c>
      <c r="E53" t="s">
        <v>39</v>
      </c>
      <c r="F53" s="82"/>
      <c r="G53" s="82"/>
      <c r="H53" s="82"/>
      <c r="I53" s="82"/>
      <c r="J53" s="82"/>
      <c r="K53" s="82"/>
      <c r="L53" s="82"/>
      <c r="M53" s="82"/>
      <c r="N53" s="82"/>
      <c r="O53" s="82"/>
      <c r="P53" s="82"/>
      <c r="Q53" s="82"/>
      <c r="R53" s="82"/>
      <c r="S53" s="82"/>
      <c r="T53" s="82"/>
      <c r="U53" s="82"/>
    </row>
    <row r="54" spans="1:21" x14ac:dyDescent="0.35">
      <c r="A54" t="s">
        <v>43</v>
      </c>
      <c r="B54" t="s">
        <v>245</v>
      </c>
      <c r="C54" t="s">
        <v>101</v>
      </c>
      <c r="D54" t="s">
        <v>40</v>
      </c>
      <c r="E54" t="s">
        <v>39</v>
      </c>
      <c r="F54" s="82"/>
      <c r="G54" s="82"/>
      <c r="H54" s="82"/>
      <c r="I54" s="82"/>
      <c r="J54" s="82"/>
      <c r="K54" s="82"/>
      <c r="L54" s="82"/>
      <c r="M54" s="82"/>
      <c r="N54" s="82"/>
      <c r="O54" s="82"/>
      <c r="P54" s="82"/>
      <c r="Q54" s="82"/>
      <c r="R54" s="82"/>
      <c r="S54" s="82"/>
      <c r="T54" s="82"/>
      <c r="U54" s="82"/>
    </row>
    <row r="55" spans="1:21" x14ac:dyDescent="0.35">
      <c r="A55" t="s">
        <v>43</v>
      </c>
      <c r="B55" t="s">
        <v>244</v>
      </c>
      <c r="C55" t="s">
        <v>99</v>
      </c>
      <c r="D55" t="s">
        <v>72</v>
      </c>
      <c r="E55" t="s">
        <v>39</v>
      </c>
    </row>
    <row r="56" spans="1:21" x14ac:dyDescent="0.35">
      <c r="A56" t="s">
        <v>43</v>
      </c>
      <c r="B56" t="s">
        <v>243</v>
      </c>
      <c r="C56" t="s">
        <v>97</v>
      </c>
      <c r="D56" t="s">
        <v>72</v>
      </c>
      <c r="E56" t="s">
        <v>39</v>
      </c>
    </row>
    <row r="57" spans="1:21" x14ac:dyDescent="0.35">
      <c r="A57" t="s">
        <v>43</v>
      </c>
      <c r="B57" t="s">
        <v>242</v>
      </c>
      <c r="C57" t="s">
        <v>95</v>
      </c>
      <c r="D57" t="s">
        <v>40</v>
      </c>
      <c r="E57" t="s">
        <v>39</v>
      </c>
      <c r="F57" s="82"/>
      <c r="G57" s="82"/>
      <c r="H57" s="82"/>
      <c r="I57" s="82"/>
      <c r="J57" s="82"/>
      <c r="K57" s="82"/>
      <c r="L57" s="82"/>
      <c r="M57" s="82"/>
      <c r="N57" s="82"/>
      <c r="O57" s="82"/>
      <c r="P57" s="82"/>
      <c r="Q57" s="82"/>
      <c r="R57" s="82"/>
      <c r="S57" s="82"/>
      <c r="T57" s="82"/>
      <c r="U57" s="82"/>
    </row>
    <row r="58" spans="1:21" x14ac:dyDescent="0.35">
      <c r="A58" t="s">
        <v>43</v>
      </c>
      <c r="B58" t="s">
        <v>241</v>
      </c>
      <c r="C58" t="s">
        <v>93</v>
      </c>
      <c r="D58" t="s">
        <v>40</v>
      </c>
      <c r="E58" t="s">
        <v>39</v>
      </c>
      <c r="F58" s="82"/>
      <c r="G58" s="82"/>
      <c r="H58" s="82"/>
      <c r="I58" s="82"/>
      <c r="J58" s="82"/>
      <c r="K58" s="82"/>
      <c r="L58" s="82"/>
      <c r="M58" s="82"/>
      <c r="N58" s="82"/>
      <c r="O58" s="82"/>
      <c r="P58" s="82"/>
      <c r="Q58" s="82"/>
      <c r="R58" s="82"/>
      <c r="S58" s="82"/>
      <c r="T58" s="82"/>
      <c r="U58" s="82"/>
    </row>
    <row r="59" spans="1:21" x14ac:dyDescent="0.35">
      <c r="A59" t="s">
        <v>43</v>
      </c>
      <c r="B59" t="s">
        <v>240</v>
      </c>
      <c r="C59" t="s">
        <v>91</v>
      </c>
      <c r="D59" t="s">
        <v>72</v>
      </c>
      <c r="E59" t="s">
        <v>39</v>
      </c>
    </row>
    <row r="60" spans="1:21" x14ac:dyDescent="0.35">
      <c r="A60" t="s">
        <v>43</v>
      </c>
      <c r="B60" t="s">
        <v>239</v>
      </c>
      <c r="C60" t="s">
        <v>89</v>
      </c>
      <c r="D60" t="s">
        <v>72</v>
      </c>
      <c r="E60" t="s">
        <v>39</v>
      </c>
    </row>
    <row r="61" spans="1:21" x14ac:dyDescent="0.35">
      <c r="A61" t="s">
        <v>43</v>
      </c>
      <c r="B61" t="s">
        <v>238</v>
      </c>
      <c r="C61" t="s">
        <v>87</v>
      </c>
      <c r="D61" t="s">
        <v>40</v>
      </c>
      <c r="E61" t="s">
        <v>39</v>
      </c>
      <c r="F61" s="82"/>
      <c r="G61" s="82"/>
      <c r="H61" s="82"/>
      <c r="I61" s="82"/>
      <c r="J61" s="82"/>
      <c r="K61" s="82"/>
      <c r="L61" s="82"/>
      <c r="M61" s="82"/>
      <c r="N61" s="82"/>
      <c r="O61" s="82"/>
      <c r="P61" s="82"/>
      <c r="Q61" s="82"/>
      <c r="R61" s="82"/>
      <c r="S61" s="82"/>
      <c r="T61" s="82"/>
      <c r="U61" s="82"/>
    </row>
    <row r="62" spans="1:21" x14ac:dyDescent="0.35">
      <c r="A62" t="s">
        <v>43</v>
      </c>
      <c r="B62" t="s">
        <v>237</v>
      </c>
      <c r="C62" t="s">
        <v>85</v>
      </c>
      <c r="D62" t="s">
        <v>40</v>
      </c>
      <c r="E62" t="s">
        <v>39</v>
      </c>
      <c r="F62" s="82"/>
      <c r="G62" s="82"/>
      <c r="H62" s="82"/>
      <c r="I62" s="82"/>
      <c r="J62" s="82"/>
      <c r="K62" s="82"/>
      <c r="L62" s="82"/>
      <c r="M62" s="82"/>
      <c r="N62" s="82"/>
      <c r="O62" s="82"/>
      <c r="P62" s="82"/>
      <c r="Q62" s="82"/>
      <c r="R62" s="82"/>
      <c r="S62" s="82"/>
      <c r="T62" s="82"/>
      <c r="U62" s="82"/>
    </row>
    <row r="63" spans="1:21" x14ac:dyDescent="0.35">
      <c r="A63" t="s">
        <v>43</v>
      </c>
      <c r="B63" t="s">
        <v>236</v>
      </c>
      <c r="C63" t="s">
        <v>83</v>
      </c>
      <c r="D63" t="s">
        <v>72</v>
      </c>
      <c r="E63" t="s">
        <v>39</v>
      </c>
    </row>
    <row r="64" spans="1:21" x14ac:dyDescent="0.35">
      <c r="A64" t="s">
        <v>43</v>
      </c>
      <c r="B64" t="s">
        <v>235</v>
      </c>
      <c r="C64" t="s">
        <v>81</v>
      </c>
      <c r="D64" t="s">
        <v>72</v>
      </c>
      <c r="E64" t="s">
        <v>39</v>
      </c>
    </row>
    <row r="65" spans="1:21" x14ac:dyDescent="0.35">
      <c r="A65" t="s">
        <v>43</v>
      </c>
      <c r="B65" t="s">
        <v>234</v>
      </c>
      <c r="C65" t="s">
        <v>79</v>
      </c>
      <c r="D65" t="s">
        <v>40</v>
      </c>
      <c r="E65" t="s">
        <v>39</v>
      </c>
      <c r="F65" s="82"/>
      <c r="G65" s="82"/>
      <c r="H65" s="82"/>
      <c r="I65" s="82"/>
      <c r="J65" s="82"/>
      <c r="K65" s="82"/>
      <c r="L65" s="82"/>
      <c r="M65" s="82"/>
      <c r="N65" s="82"/>
      <c r="O65" s="82"/>
      <c r="P65" s="82"/>
      <c r="Q65" s="82"/>
      <c r="R65" s="82"/>
      <c r="S65" s="82"/>
      <c r="T65" s="82"/>
      <c r="U65" s="82"/>
    </row>
    <row r="66" spans="1:21" x14ac:dyDescent="0.35">
      <c r="A66" t="s">
        <v>43</v>
      </c>
      <c r="B66" t="s">
        <v>233</v>
      </c>
      <c r="C66" t="s">
        <v>77</v>
      </c>
      <c r="D66" t="s">
        <v>40</v>
      </c>
      <c r="E66" t="s">
        <v>39</v>
      </c>
      <c r="F66" s="82"/>
      <c r="G66" s="82"/>
      <c r="H66" s="82"/>
      <c r="I66" s="82"/>
      <c r="J66" s="82"/>
      <c r="K66" s="82"/>
      <c r="L66" s="82"/>
      <c r="M66" s="82"/>
      <c r="N66" s="82"/>
      <c r="O66" s="82"/>
      <c r="P66" s="82"/>
      <c r="Q66" s="82"/>
      <c r="R66" s="82"/>
      <c r="S66" s="82"/>
      <c r="T66" s="82"/>
      <c r="U66" s="82"/>
    </row>
    <row r="67" spans="1:21" x14ac:dyDescent="0.35">
      <c r="A67" t="s">
        <v>43</v>
      </c>
      <c r="B67" t="s">
        <v>232</v>
      </c>
      <c r="C67" t="s">
        <v>75</v>
      </c>
      <c r="D67" t="s">
        <v>72</v>
      </c>
      <c r="E67" t="s">
        <v>39</v>
      </c>
    </row>
    <row r="68" spans="1:21" x14ac:dyDescent="0.35">
      <c r="A68" t="s">
        <v>43</v>
      </c>
      <c r="B68" t="s">
        <v>231</v>
      </c>
      <c r="C68" t="s">
        <v>73</v>
      </c>
      <c r="D68" t="s">
        <v>72</v>
      </c>
      <c r="E68" t="s">
        <v>39</v>
      </c>
    </row>
    <row r="69" spans="1:21" x14ac:dyDescent="0.35">
      <c r="A69" t="s">
        <v>43</v>
      </c>
      <c r="B69" t="s">
        <v>230</v>
      </c>
      <c r="C69" t="s">
        <v>70</v>
      </c>
      <c r="D69" t="s">
        <v>40</v>
      </c>
      <c r="E69" t="s">
        <v>39</v>
      </c>
      <c r="F69" s="82"/>
      <c r="G69" s="82"/>
      <c r="H69" s="82"/>
      <c r="I69" s="82"/>
      <c r="J69" s="82"/>
      <c r="K69" s="82"/>
      <c r="L69" s="82"/>
      <c r="M69" s="82"/>
      <c r="N69" s="82"/>
      <c r="O69" s="82"/>
      <c r="P69" s="82"/>
      <c r="Q69" s="82"/>
      <c r="R69" s="82"/>
      <c r="S69" s="82"/>
      <c r="T69" s="82"/>
      <c r="U69" s="82"/>
    </row>
    <row r="70" spans="1:21" x14ac:dyDescent="0.35">
      <c r="A70" t="s">
        <v>43</v>
      </c>
      <c r="B70" t="s">
        <v>229</v>
      </c>
      <c r="C70" t="s">
        <v>68</v>
      </c>
      <c r="D70" t="s">
        <v>40</v>
      </c>
      <c r="E70" t="s">
        <v>39</v>
      </c>
      <c r="F70" s="82"/>
      <c r="G70" s="82"/>
      <c r="H70" s="82"/>
      <c r="I70" s="82"/>
      <c r="J70" s="82"/>
      <c r="K70" s="82"/>
      <c r="L70" s="82"/>
      <c r="M70" s="82"/>
      <c r="N70" s="82"/>
      <c r="O70" s="82"/>
      <c r="P70" s="82"/>
      <c r="Q70" s="82"/>
      <c r="R70" s="82"/>
      <c r="S70" s="82"/>
      <c r="T70" s="82"/>
      <c r="U70" s="82"/>
    </row>
    <row r="71" spans="1:21" x14ac:dyDescent="0.35">
      <c r="A71" t="s">
        <v>43</v>
      </c>
      <c r="B71" t="s">
        <v>228</v>
      </c>
      <c r="C71" t="s">
        <v>131</v>
      </c>
      <c r="D71" t="s">
        <v>72</v>
      </c>
      <c r="E71" t="s">
        <v>39</v>
      </c>
    </row>
    <row r="72" spans="1:21" x14ac:dyDescent="0.35">
      <c r="A72" t="s">
        <v>43</v>
      </c>
      <c r="B72" t="s">
        <v>227</v>
      </c>
      <c r="C72" t="s">
        <v>129</v>
      </c>
      <c r="D72" t="s">
        <v>72</v>
      </c>
      <c r="E72" t="s">
        <v>39</v>
      </c>
    </row>
    <row r="73" spans="1:21" x14ac:dyDescent="0.35">
      <c r="A73" t="s">
        <v>43</v>
      </c>
      <c r="B73" t="s">
        <v>226</v>
      </c>
      <c r="C73" t="s">
        <v>127</v>
      </c>
      <c r="D73" t="s">
        <v>40</v>
      </c>
      <c r="E73" t="s">
        <v>39</v>
      </c>
      <c r="F73" s="82"/>
      <c r="G73" s="82"/>
      <c r="H73" s="82"/>
      <c r="I73" s="82"/>
      <c r="J73" s="82"/>
      <c r="K73" s="82"/>
      <c r="L73" s="82"/>
      <c r="M73" s="82"/>
      <c r="N73" s="82"/>
      <c r="O73" s="82"/>
      <c r="P73" s="82"/>
      <c r="Q73" s="82"/>
      <c r="R73" s="82"/>
      <c r="S73" s="82"/>
      <c r="T73" s="82"/>
      <c r="U73" s="82"/>
    </row>
    <row r="74" spans="1:21" x14ac:dyDescent="0.35">
      <c r="A74" t="s">
        <v>43</v>
      </c>
      <c r="B74" t="s">
        <v>225</v>
      </c>
      <c r="C74" t="s">
        <v>125</v>
      </c>
      <c r="D74" t="s">
        <v>40</v>
      </c>
      <c r="E74" t="s">
        <v>39</v>
      </c>
      <c r="F74" s="82"/>
      <c r="G74" s="82"/>
      <c r="H74" s="82"/>
      <c r="I74" s="82"/>
      <c r="J74" s="82"/>
      <c r="K74" s="82"/>
      <c r="L74" s="82"/>
      <c r="M74" s="82"/>
      <c r="N74" s="82"/>
      <c r="O74" s="82"/>
      <c r="P74" s="82"/>
      <c r="Q74" s="82"/>
      <c r="R74" s="82"/>
      <c r="S74" s="82"/>
      <c r="T74" s="82"/>
      <c r="U74" s="82"/>
    </row>
    <row r="75" spans="1:21" x14ac:dyDescent="0.35">
      <c r="A75" t="s">
        <v>43</v>
      </c>
      <c r="B75" t="s">
        <v>224</v>
      </c>
      <c r="C75" t="s">
        <v>123</v>
      </c>
      <c r="D75" t="s">
        <v>72</v>
      </c>
      <c r="E75" t="s">
        <v>39</v>
      </c>
    </row>
    <row r="76" spans="1:21" x14ac:dyDescent="0.35">
      <c r="A76" t="s">
        <v>43</v>
      </c>
      <c r="B76" t="s">
        <v>223</v>
      </c>
      <c r="C76" t="s">
        <v>121</v>
      </c>
      <c r="D76" t="s">
        <v>72</v>
      </c>
      <c r="E76" t="s">
        <v>39</v>
      </c>
    </row>
    <row r="77" spans="1:21" x14ac:dyDescent="0.35">
      <c r="A77" t="s">
        <v>43</v>
      </c>
      <c r="B77" t="s">
        <v>222</v>
      </c>
      <c r="C77" t="s">
        <v>119</v>
      </c>
      <c r="D77" t="s">
        <v>40</v>
      </c>
      <c r="E77" t="s">
        <v>39</v>
      </c>
      <c r="F77" s="82"/>
      <c r="G77" s="82"/>
      <c r="H77" s="82"/>
      <c r="I77" s="82"/>
      <c r="J77" s="82"/>
      <c r="K77" s="82"/>
      <c r="L77" s="82"/>
      <c r="M77" s="82"/>
      <c r="N77" s="82"/>
      <c r="O77" s="82"/>
      <c r="P77" s="82"/>
      <c r="Q77" s="82"/>
      <c r="R77" s="82"/>
      <c r="S77" s="82"/>
      <c r="T77" s="82"/>
      <c r="U77" s="82"/>
    </row>
    <row r="78" spans="1:21" x14ac:dyDescent="0.35">
      <c r="A78" t="s">
        <v>43</v>
      </c>
      <c r="B78" t="s">
        <v>221</v>
      </c>
      <c r="C78" t="s">
        <v>117</v>
      </c>
      <c r="D78" t="s">
        <v>40</v>
      </c>
      <c r="E78" t="s">
        <v>39</v>
      </c>
      <c r="F78" s="82"/>
      <c r="G78" s="82"/>
      <c r="H78" s="82"/>
      <c r="I78" s="82"/>
      <c r="J78" s="82"/>
      <c r="K78" s="82"/>
      <c r="L78" s="82"/>
      <c r="M78" s="82"/>
      <c r="N78" s="82"/>
      <c r="O78" s="82"/>
      <c r="P78" s="82"/>
      <c r="Q78" s="82"/>
      <c r="R78" s="82"/>
      <c r="S78" s="82"/>
      <c r="T78" s="82"/>
      <c r="U78" s="82"/>
    </row>
    <row r="79" spans="1:21" x14ac:dyDescent="0.35">
      <c r="A79" t="s">
        <v>43</v>
      </c>
      <c r="B79" t="s">
        <v>220</v>
      </c>
      <c r="C79" t="s">
        <v>115</v>
      </c>
      <c r="D79" t="s">
        <v>72</v>
      </c>
      <c r="E79" t="s">
        <v>39</v>
      </c>
    </row>
    <row r="80" spans="1:21" x14ac:dyDescent="0.35">
      <c r="A80" t="s">
        <v>43</v>
      </c>
      <c r="B80" t="s">
        <v>219</v>
      </c>
      <c r="C80" t="s">
        <v>113</v>
      </c>
      <c r="D80" t="s">
        <v>72</v>
      </c>
      <c r="E80" t="s">
        <v>39</v>
      </c>
    </row>
    <row r="81" spans="1:21" x14ac:dyDescent="0.35">
      <c r="A81" t="s">
        <v>43</v>
      </c>
      <c r="B81" t="s">
        <v>218</v>
      </c>
      <c r="C81" t="s">
        <v>111</v>
      </c>
      <c r="D81" t="s">
        <v>40</v>
      </c>
      <c r="E81" t="s">
        <v>39</v>
      </c>
      <c r="F81" s="82"/>
      <c r="G81" s="82"/>
      <c r="H81" s="82"/>
      <c r="I81" s="82"/>
      <c r="J81" s="82"/>
      <c r="K81" s="82"/>
      <c r="L81" s="82"/>
      <c r="M81" s="82"/>
      <c r="N81" s="82"/>
      <c r="O81" s="82"/>
      <c r="P81" s="82"/>
      <c r="Q81" s="82"/>
      <c r="R81" s="82"/>
      <c r="S81" s="82"/>
      <c r="T81" s="82"/>
      <c r="U81" s="82"/>
    </row>
    <row r="82" spans="1:21" x14ac:dyDescent="0.35">
      <c r="A82" t="s">
        <v>43</v>
      </c>
      <c r="B82" t="s">
        <v>217</v>
      </c>
      <c r="C82" t="s">
        <v>109</v>
      </c>
      <c r="D82" t="s">
        <v>40</v>
      </c>
      <c r="E82" t="s">
        <v>39</v>
      </c>
      <c r="F82" s="82"/>
      <c r="G82" s="82"/>
      <c r="H82" s="82"/>
      <c r="I82" s="82"/>
      <c r="J82" s="82"/>
      <c r="K82" s="82"/>
      <c r="L82" s="82"/>
      <c r="M82" s="82"/>
      <c r="N82" s="82"/>
      <c r="O82" s="82"/>
      <c r="P82" s="82"/>
      <c r="Q82" s="82"/>
      <c r="R82" s="82"/>
      <c r="S82" s="82"/>
      <c r="T82" s="82"/>
      <c r="U82" s="82"/>
    </row>
    <row r="83" spans="1:21" x14ac:dyDescent="0.35">
      <c r="A83" t="s">
        <v>43</v>
      </c>
      <c r="B83" t="s">
        <v>216</v>
      </c>
      <c r="C83" t="s">
        <v>107</v>
      </c>
      <c r="D83" t="s">
        <v>72</v>
      </c>
      <c r="E83" t="s">
        <v>39</v>
      </c>
    </row>
    <row r="84" spans="1:21" x14ac:dyDescent="0.35">
      <c r="A84" t="s">
        <v>43</v>
      </c>
      <c r="B84" t="s">
        <v>215</v>
      </c>
      <c r="C84" t="s">
        <v>105</v>
      </c>
      <c r="D84" t="s">
        <v>72</v>
      </c>
      <c r="E84" t="s">
        <v>39</v>
      </c>
    </row>
    <row r="85" spans="1:21" x14ac:dyDescent="0.35">
      <c r="A85" t="s">
        <v>43</v>
      </c>
      <c r="B85" t="s">
        <v>214</v>
      </c>
      <c r="C85" t="s">
        <v>103</v>
      </c>
      <c r="D85" t="s">
        <v>40</v>
      </c>
      <c r="E85" t="s">
        <v>39</v>
      </c>
      <c r="F85" s="82"/>
      <c r="G85" s="82"/>
      <c r="H85" s="82"/>
      <c r="I85" s="82"/>
      <c r="J85" s="82"/>
      <c r="K85" s="82"/>
      <c r="L85" s="82"/>
      <c r="M85" s="82"/>
      <c r="N85" s="82"/>
      <c r="O85" s="82"/>
      <c r="P85" s="82"/>
      <c r="Q85" s="82"/>
      <c r="R85" s="82"/>
      <c r="S85" s="82"/>
      <c r="T85" s="82"/>
      <c r="U85" s="82"/>
    </row>
    <row r="86" spans="1:21" x14ac:dyDescent="0.35">
      <c r="A86" t="s">
        <v>43</v>
      </c>
      <c r="B86" t="s">
        <v>213</v>
      </c>
      <c r="C86" t="s">
        <v>101</v>
      </c>
      <c r="D86" t="s">
        <v>40</v>
      </c>
      <c r="E86" t="s">
        <v>39</v>
      </c>
      <c r="F86" s="82"/>
      <c r="G86" s="82"/>
      <c r="H86" s="82"/>
      <c r="I86" s="82"/>
      <c r="J86" s="82"/>
      <c r="K86" s="82"/>
      <c r="L86" s="82"/>
      <c r="M86" s="82"/>
      <c r="N86" s="82"/>
      <c r="O86" s="82"/>
      <c r="P86" s="82"/>
      <c r="Q86" s="82"/>
      <c r="R86" s="82"/>
      <c r="S86" s="82"/>
      <c r="T86" s="82"/>
      <c r="U86" s="82"/>
    </row>
    <row r="87" spans="1:21" x14ac:dyDescent="0.35">
      <c r="A87" t="s">
        <v>43</v>
      </c>
      <c r="B87" t="s">
        <v>212</v>
      </c>
      <c r="C87" t="s">
        <v>99</v>
      </c>
      <c r="D87" t="s">
        <v>72</v>
      </c>
      <c r="E87" t="s">
        <v>39</v>
      </c>
    </row>
    <row r="88" spans="1:21" x14ac:dyDescent="0.35">
      <c r="A88" t="s">
        <v>43</v>
      </c>
      <c r="B88" t="s">
        <v>211</v>
      </c>
      <c r="C88" t="s">
        <v>97</v>
      </c>
      <c r="D88" t="s">
        <v>72</v>
      </c>
      <c r="E88" t="s">
        <v>39</v>
      </c>
    </row>
    <row r="89" spans="1:21" x14ac:dyDescent="0.35">
      <c r="A89" t="s">
        <v>43</v>
      </c>
      <c r="B89" t="s">
        <v>210</v>
      </c>
      <c r="C89" t="s">
        <v>95</v>
      </c>
      <c r="D89" t="s">
        <v>40</v>
      </c>
      <c r="E89" t="s">
        <v>39</v>
      </c>
      <c r="F89" s="82"/>
      <c r="G89" s="82"/>
      <c r="H89" s="82"/>
      <c r="I89" s="82"/>
      <c r="J89" s="82"/>
      <c r="K89" s="82"/>
      <c r="L89" s="82"/>
      <c r="M89" s="82"/>
      <c r="N89" s="82"/>
      <c r="O89" s="82"/>
      <c r="P89" s="82"/>
      <c r="Q89" s="82"/>
      <c r="R89" s="82"/>
      <c r="S89" s="82"/>
      <c r="T89" s="82"/>
      <c r="U89" s="82"/>
    </row>
    <row r="90" spans="1:21" x14ac:dyDescent="0.35">
      <c r="A90" t="s">
        <v>43</v>
      </c>
      <c r="B90" t="s">
        <v>209</v>
      </c>
      <c r="C90" t="s">
        <v>93</v>
      </c>
      <c r="D90" t="s">
        <v>40</v>
      </c>
      <c r="E90" t="s">
        <v>39</v>
      </c>
      <c r="F90" s="82"/>
      <c r="G90" s="82"/>
      <c r="H90" s="82"/>
      <c r="I90" s="82"/>
      <c r="J90" s="82"/>
      <c r="K90" s="82"/>
      <c r="L90" s="82"/>
      <c r="M90" s="82"/>
      <c r="N90" s="82"/>
      <c r="O90" s="82"/>
      <c r="P90" s="82"/>
      <c r="Q90" s="82"/>
      <c r="R90" s="82"/>
      <c r="S90" s="82"/>
      <c r="T90" s="82"/>
      <c r="U90" s="82"/>
    </row>
    <row r="91" spans="1:21" x14ac:dyDescent="0.35">
      <c r="A91" t="s">
        <v>43</v>
      </c>
      <c r="B91" t="s">
        <v>208</v>
      </c>
      <c r="C91" t="s">
        <v>91</v>
      </c>
      <c r="D91" t="s">
        <v>72</v>
      </c>
      <c r="E91" t="s">
        <v>39</v>
      </c>
    </row>
    <row r="92" spans="1:21" x14ac:dyDescent="0.35">
      <c r="A92" t="s">
        <v>43</v>
      </c>
      <c r="B92" t="s">
        <v>207</v>
      </c>
      <c r="C92" t="s">
        <v>89</v>
      </c>
      <c r="D92" t="s">
        <v>72</v>
      </c>
      <c r="E92" t="s">
        <v>39</v>
      </c>
    </row>
    <row r="93" spans="1:21" x14ac:dyDescent="0.35">
      <c r="A93" t="s">
        <v>43</v>
      </c>
      <c r="B93" t="s">
        <v>206</v>
      </c>
      <c r="C93" t="s">
        <v>87</v>
      </c>
      <c r="D93" t="s">
        <v>40</v>
      </c>
      <c r="E93" t="s">
        <v>39</v>
      </c>
      <c r="F93" s="82"/>
      <c r="G93" s="82"/>
      <c r="H93" s="82"/>
      <c r="I93" s="82"/>
      <c r="J93" s="82"/>
      <c r="K93" s="82"/>
      <c r="L93" s="82"/>
      <c r="M93" s="82"/>
      <c r="N93" s="82"/>
      <c r="O93" s="82"/>
      <c r="P93" s="82"/>
      <c r="Q93" s="82"/>
      <c r="R93" s="82"/>
      <c r="S93" s="82"/>
      <c r="T93" s="82"/>
      <c r="U93" s="82"/>
    </row>
    <row r="94" spans="1:21" x14ac:dyDescent="0.35">
      <c r="A94" t="s">
        <v>43</v>
      </c>
      <c r="B94" t="s">
        <v>205</v>
      </c>
      <c r="C94" t="s">
        <v>85</v>
      </c>
      <c r="D94" t="s">
        <v>40</v>
      </c>
      <c r="E94" t="s">
        <v>39</v>
      </c>
      <c r="F94" s="82"/>
      <c r="G94" s="82"/>
      <c r="H94" s="82"/>
      <c r="I94" s="82"/>
      <c r="J94" s="82"/>
      <c r="K94" s="82"/>
      <c r="L94" s="82"/>
      <c r="M94" s="82"/>
      <c r="N94" s="82"/>
      <c r="O94" s="82"/>
      <c r="P94" s="82"/>
      <c r="Q94" s="82"/>
      <c r="R94" s="82"/>
      <c r="S94" s="82"/>
      <c r="T94" s="82"/>
      <c r="U94" s="82"/>
    </row>
    <row r="95" spans="1:21" x14ac:dyDescent="0.35">
      <c r="A95" t="s">
        <v>43</v>
      </c>
      <c r="B95" t="s">
        <v>204</v>
      </c>
      <c r="C95" t="s">
        <v>83</v>
      </c>
      <c r="D95" t="s">
        <v>72</v>
      </c>
      <c r="E95" t="s">
        <v>39</v>
      </c>
    </row>
    <row r="96" spans="1:21" x14ac:dyDescent="0.35">
      <c r="A96" t="s">
        <v>43</v>
      </c>
      <c r="B96" t="s">
        <v>203</v>
      </c>
      <c r="C96" t="s">
        <v>81</v>
      </c>
      <c r="D96" t="s">
        <v>72</v>
      </c>
      <c r="E96" t="s">
        <v>39</v>
      </c>
    </row>
    <row r="97" spans="1:21" x14ac:dyDescent="0.35">
      <c r="A97" t="s">
        <v>43</v>
      </c>
      <c r="B97" t="s">
        <v>202</v>
      </c>
      <c r="C97" t="s">
        <v>79</v>
      </c>
      <c r="D97" t="s">
        <v>40</v>
      </c>
      <c r="E97" t="s">
        <v>39</v>
      </c>
      <c r="F97" s="82"/>
      <c r="G97" s="82"/>
      <c r="H97" s="82"/>
      <c r="I97" s="82"/>
      <c r="J97" s="82"/>
      <c r="K97" s="82"/>
      <c r="L97" s="82"/>
      <c r="M97" s="82"/>
      <c r="N97" s="82"/>
      <c r="O97" s="82"/>
      <c r="P97" s="82"/>
      <c r="Q97" s="82"/>
      <c r="R97" s="82"/>
      <c r="S97" s="82"/>
      <c r="T97" s="82"/>
      <c r="U97" s="82"/>
    </row>
    <row r="98" spans="1:21" x14ac:dyDescent="0.35">
      <c r="A98" t="s">
        <v>43</v>
      </c>
      <c r="B98" t="s">
        <v>201</v>
      </c>
      <c r="C98" t="s">
        <v>77</v>
      </c>
      <c r="D98" t="s">
        <v>40</v>
      </c>
      <c r="E98" t="s">
        <v>39</v>
      </c>
      <c r="F98" s="82"/>
      <c r="G98" s="82"/>
      <c r="H98" s="82"/>
      <c r="I98" s="82"/>
      <c r="J98" s="82"/>
      <c r="K98" s="82"/>
      <c r="L98" s="82"/>
      <c r="M98" s="82"/>
      <c r="N98" s="82"/>
      <c r="O98" s="82"/>
      <c r="P98" s="82"/>
      <c r="Q98" s="82"/>
      <c r="R98" s="82"/>
      <c r="S98" s="82"/>
      <c r="T98" s="82"/>
      <c r="U98" s="82"/>
    </row>
    <row r="99" spans="1:21" x14ac:dyDescent="0.35">
      <c r="A99" t="s">
        <v>43</v>
      </c>
      <c r="B99" t="s">
        <v>200</v>
      </c>
      <c r="C99" t="s">
        <v>75</v>
      </c>
      <c r="D99" t="s">
        <v>72</v>
      </c>
      <c r="E99" t="s">
        <v>39</v>
      </c>
    </row>
    <row r="100" spans="1:21" x14ac:dyDescent="0.35">
      <c r="A100" t="s">
        <v>43</v>
      </c>
      <c r="B100" t="s">
        <v>199</v>
      </c>
      <c r="C100" t="s">
        <v>73</v>
      </c>
      <c r="D100" t="s">
        <v>72</v>
      </c>
      <c r="E100" t="s">
        <v>39</v>
      </c>
    </row>
    <row r="101" spans="1:21" x14ac:dyDescent="0.35">
      <c r="A101" t="s">
        <v>43</v>
      </c>
      <c r="B101" t="s">
        <v>198</v>
      </c>
      <c r="C101" t="s">
        <v>70</v>
      </c>
      <c r="D101" t="s">
        <v>40</v>
      </c>
      <c r="E101" t="s">
        <v>39</v>
      </c>
      <c r="F101" s="82"/>
      <c r="G101" s="82"/>
      <c r="H101" s="82"/>
      <c r="I101" s="82"/>
      <c r="J101" s="82"/>
      <c r="K101" s="82"/>
      <c r="L101" s="82"/>
      <c r="M101" s="82"/>
      <c r="N101" s="82"/>
      <c r="O101" s="82"/>
      <c r="P101" s="82"/>
      <c r="Q101" s="82"/>
      <c r="R101" s="82"/>
      <c r="S101" s="82"/>
      <c r="T101" s="82"/>
      <c r="U101" s="82"/>
    </row>
    <row r="102" spans="1:21" x14ac:dyDescent="0.35">
      <c r="A102" t="s">
        <v>43</v>
      </c>
      <c r="B102" t="s">
        <v>197</v>
      </c>
      <c r="C102" t="s">
        <v>68</v>
      </c>
      <c r="D102" t="s">
        <v>40</v>
      </c>
      <c r="E102" t="s">
        <v>39</v>
      </c>
      <c r="F102" s="82"/>
      <c r="G102" s="82"/>
      <c r="H102" s="82"/>
      <c r="I102" s="82"/>
      <c r="J102" s="82"/>
      <c r="K102" s="82"/>
      <c r="L102" s="82"/>
      <c r="M102" s="82"/>
      <c r="N102" s="82"/>
      <c r="O102" s="82"/>
      <c r="P102" s="82"/>
      <c r="Q102" s="82"/>
      <c r="R102" s="82"/>
      <c r="S102" s="82"/>
      <c r="T102" s="82"/>
      <c r="U102" s="82"/>
    </row>
    <row r="103" spans="1:21" x14ac:dyDescent="0.35">
      <c r="A103" t="s">
        <v>43</v>
      </c>
      <c r="B103" t="s">
        <v>196</v>
      </c>
      <c r="C103" t="s">
        <v>131</v>
      </c>
      <c r="D103" t="s">
        <v>72</v>
      </c>
      <c r="E103" t="s">
        <v>39</v>
      </c>
    </row>
    <row r="104" spans="1:21" x14ac:dyDescent="0.35">
      <c r="A104" t="s">
        <v>43</v>
      </c>
      <c r="B104" t="s">
        <v>195</v>
      </c>
      <c r="C104" t="s">
        <v>129</v>
      </c>
      <c r="D104" t="s">
        <v>72</v>
      </c>
      <c r="E104" t="s">
        <v>39</v>
      </c>
    </row>
    <row r="105" spans="1:21" x14ac:dyDescent="0.35">
      <c r="A105" t="s">
        <v>43</v>
      </c>
      <c r="B105" t="s">
        <v>194</v>
      </c>
      <c r="C105" t="s">
        <v>127</v>
      </c>
      <c r="D105" t="s">
        <v>40</v>
      </c>
      <c r="E105" t="s">
        <v>39</v>
      </c>
      <c r="F105" s="82"/>
      <c r="G105" s="82"/>
      <c r="H105" s="82"/>
      <c r="I105" s="82"/>
      <c r="J105" s="82"/>
      <c r="K105" s="82"/>
      <c r="L105" s="82"/>
      <c r="M105" s="82"/>
      <c r="N105" s="82"/>
      <c r="O105" s="82"/>
      <c r="P105" s="82"/>
      <c r="Q105" s="82"/>
      <c r="R105" s="82"/>
      <c r="S105" s="82"/>
      <c r="T105" s="82"/>
      <c r="U105" s="82"/>
    </row>
    <row r="106" spans="1:21" x14ac:dyDescent="0.35">
      <c r="A106" t="s">
        <v>43</v>
      </c>
      <c r="B106" t="s">
        <v>193</v>
      </c>
      <c r="C106" t="s">
        <v>125</v>
      </c>
      <c r="D106" t="s">
        <v>40</v>
      </c>
      <c r="E106" t="s">
        <v>39</v>
      </c>
      <c r="F106" s="82"/>
      <c r="G106" s="82"/>
      <c r="H106" s="82"/>
      <c r="I106" s="82"/>
      <c r="J106" s="82"/>
      <c r="K106" s="82"/>
      <c r="L106" s="82"/>
      <c r="M106" s="82"/>
      <c r="N106" s="82"/>
      <c r="O106" s="82"/>
      <c r="P106" s="82"/>
      <c r="Q106" s="82"/>
      <c r="R106" s="82"/>
      <c r="S106" s="82"/>
      <c r="T106" s="82"/>
      <c r="U106" s="82"/>
    </row>
    <row r="107" spans="1:21" x14ac:dyDescent="0.35">
      <c r="A107" t="s">
        <v>43</v>
      </c>
      <c r="B107" t="s">
        <v>192</v>
      </c>
      <c r="C107" t="s">
        <v>123</v>
      </c>
      <c r="D107" t="s">
        <v>72</v>
      </c>
      <c r="E107" t="s">
        <v>39</v>
      </c>
    </row>
    <row r="108" spans="1:21" x14ac:dyDescent="0.35">
      <c r="A108" t="s">
        <v>43</v>
      </c>
      <c r="B108" t="s">
        <v>191</v>
      </c>
      <c r="C108" t="s">
        <v>121</v>
      </c>
      <c r="D108" t="s">
        <v>72</v>
      </c>
      <c r="E108" t="s">
        <v>39</v>
      </c>
    </row>
    <row r="109" spans="1:21" x14ac:dyDescent="0.35">
      <c r="A109" t="s">
        <v>43</v>
      </c>
      <c r="B109" t="s">
        <v>190</v>
      </c>
      <c r="C109" t="s">
        <v>119</v>
      </c>
      <c r="D109" t="s">
        <v>40</v>
      </c>
      <c r="E109" t="s">
        <v>39</v>
      </c>
      <c r="F109" s="82"/>
      <c r="G109" s="82"/>
      <c r="H109" s="82"/>
      <c r="I109" s="82"/>
      <c r="J109" s="82"/>
      <c r="K109" s="82"/>
      <c r="L109" s="82"/>
      <c r="M109" s="82"/>
      <c r="N109" s="82"/>
      <c r="O109" s="82"/>
      <c r="P109" s="82"/>
      <c r="Q109" s="82"/>
      <c r="R109" s="82"/>
      <c r="S109" s="82"/>
      <c r="T109" s="82"/>
      <c r="U109" s="82"/>
    </row>
    <row r="110" spans="1:21" x14ac:dyDescent="0.35">
      <c r="A110" t="s">
        <v>43</v>
      </c>
      <c r="B110" t="s">
        <v>189</v>
      </c>
      <c r="C110" t="s">
        <v>117</v>
      </c>
      <c r="D110" t="s">
        <v>40</v>
      </c>
      <c r="E110" t="s">
        <v>39</v>
      </c>
      <c r="F110" s="82"/>
      <c r="G110" s="82"/>
      <c r="H110" s="82"/>
      <c r="I110" s="82"/>
      <c r="J110" s="82"/>
      <c r="K110" s="82"/>
      <c r="L110" s="82"/>
      <c r="M110" s="82"/>
      <c r="N110" s="82"/>
      <c r="O110" s="82"/>
      <c r="P110" s="82"/>
      <c r="Q110" s="82"/>
      <c r="R110" s="82"/>
      <c r="S110" s="82"/>
      <c r="T110" s="82"/>
      <c r="U110" s="82"/>
    </row>
    <row r="111" spans="1:21" x14ac:dyDescent="0.35">
      <c r="A111" t="s">
        <v>43</v>
      </c>
      <c r="B111" t="s">
        <v>188</v>
      </c>
      <c r="C111" t="s">
        <v>115</v>
      </c>
      <c r="D111" t="s">
        <v>72</v>
      </c>
      <c r="E111" t="s">
        <v>39</v>
      </c>
    </row>
    <row r="112" spans="1:21" x14ac:dyDescent="0.35">
      <c r="A112" t="s">
        <v>43</v>
      </c>
      <c r="B112" t="s">
        <v>187</v>
      </c>
      <c r="C112" t="s">
        <v>113</v>
      </c>
      <c r="D112" t="s">
        <v>72</v>
      </c>
      <c r="E112" t="s">
        <v>39</v>
      </c>
    </row>
    <row r="113" spans="1:21" x14ac:dyDescent="0.35">
      <c r="A113" t="s">
        <v>43</v>
      </c>
      <c r="B113" t="s">
        <v>186</v>
      </c>
      <c r="C113" t="s">
        <v>111</v>
      </c>
      <c r="D113" t="s">
        <v>40</v>
      </c>
      <c r="E113" t="s">
        <v>39</v>
      </c>
      <c r="F113" s="82"/>
      <c r="G113" s="82"/>
      <c r="H113" s="82"/>
      <c r="I113" s="82"/>
      <c r="J113" s="82"/>
      <c r="K113" s="82"/>
      <c r="L113" s="82"/>
      <c r="M113" s="82"/>
      <c r="N113" s="82"/>
      <c r="O113" s="82"/>
      <c r="P113" s="82"/>
      <c r="Q113" s="82"/>
      <c r="R113" s="82"/>
      <c r="S113" s="82"/>
      <c r="T113" s="82"/>
      <c r="U113" s="82"/>
    </row>
    <row r="114" spans="1:21" x14ac:dyDescent="0.35">
      <c r="A114" t="s">
        <v>43</v>
      </c>
      <c r="B114" t="s">
        <v>185</v>
      </c>
      <c r="C114" t="s">
        <v>109</v>
      </c>
      <c r="D114" t="s">
        <v>40</v>
      </c>
      <c r="E114" t="s">
        <v>39</v>
      </c>
      <c r="F114" s="82"/>
      <c r="G114" s="82"/>
      <c r="H114" s="82"/>
      <c r="I114" s="82"/>
      <c r="J114" s="82"/>
      <c r="K114" s="82"/>
      <c r="L114" s="82"/>
      <c r="M114" s="82"/>
      <c r="N114" s="82"/>
      <c r="O114" s="82"/>
      <c r="P114" s="82"/>
      <c r="Q114" s="82"/>
      <c r="R114" s="82"/>
      <c r="S114" s="82"/>
      <c r="T114" s="82"/>
      <c r="U114" s="82"/>
    </row>
    <row r="115" spans="1:21" x14ac:dyDescent="0.35">
      <c r="A115" t="s">
        <v>43</v>
      </c>
      <c r="B115" t="s">
        <v>184</v>
      </c>
      <c r="C115" t="s">
        <v>107</v>
      </c>
      <c r="D115" t="s">
        <v>72</v>
      </c>
      <c r="E115" t="s">
        <v>39</v>
      </c>
    </row>
    <row r="116" spans="1:21" x14ac:dyDescent="0.35">
      <c r="A116" t="s">
        <v>43</v>
      </c>
      <c r="B116" t="s">
        <v>183</v>
      </c>
      <c r="C116" t="s">
        <v>105</v>
      </c>
      <c r="D116" t="s">
        <v>72</v>
      </c>
      <c r="E116" t="s">
        <v>39</v>
      </c>
    </row>
    <row r="117" spans="1:21" x14ac:dyDescent="0.35">
      <c r="A117" t="s">
        <v>43</v>
      </c>
      <c r="B117" t="s">
        <v>182</v>
      </c>
      <c r="C117" t="s">
        <v>103</v>
      </c>
      <c r="D117" t="s">
        <v>40</v>
      </c>
      <c r="E117" t="s">
        <v>39</v>
      </c>
      <c r="F117" s="82"/>
      <c r="G117" s="82"/>
      <c r="H117" s="82"/>
      <c r="I117" s="82"/>
      <c r="J117" s="82"/>
      <c r="K117" s="82"/>
      <c r="L117" s="82"/>
      <c r="M117" s="82"/>
      <c r="N117" s="82"/>
      <c r="O117" s="82"/>
      <c r="P117" s="82"/>
      <c r="Q117" s="82"/>
      <c r="R117" s="82"/>
      <c r="S117" s="82"/>
      <c r="T117" s="82"/>
      <c r="U117" s="82"/>
    </row>
    <row r="118" spans="1:21" x14ac:dyDescent="0.35">
      <c r="A118" t="s">
        <v>43</v>
      </c>
      <c r="B118" t="s">
        <v>181</v>
      </c>
      <c r="C118" t="s">
        <v>101</v>
      </c>
      <c r="D118" t="s">
        <v>40</v>
      </c>
      <c r="E118" t="s">
        <v>39</v>
      </c>
      <c r="F118" s="82"/>
      <c r="G118" s="82"/>
      <c r="H118" s="82"/>
      <c r="I118" s="82"/>
      <c r="J118" s="82"/>
      <c r="K118" s="82"/>
      <c r="L118" s="82"/>
      <c r="M118" s="82"/>
      <c r="N118" s="82"/>
      <c r="O118" s="82"/>
      <c r="P118" s="82"/>
      <c r="Q118" s="82"/>
      <c r="R118" s="82"/>
      <c r="S118" s="82"/>
      <c r="T118" s="82"/>
      <c r="U118" s="82"/>
    </row>
    <row r="119" spans="1:21" x14ac:dyDescent="0.35">
      <c r="A119" t="s">
        <v>43</v>
      </c>
      <c r="B119" t="s">
        <v>180</v>
      </c>
      <c r="C119" t="s">
        <v>99</v>
      </c>
      <c r="D119" t="s">
        <v>72</v>
      </c>
      <c r="E119" t="s">
        <v>39</v>
      </c>
    </row>
    <row r="120" spans="1:21" x14ac:dyDescent="0.35">
      <c r="A120" t="s">
        <v>43</v>
      </c>
      <c r="B120" t="s">
        <v>179</v>
      </c>
      <c r="C120" t="s">
        <v>97</v>
      </c>
      <c r="D120" t="s">
        <v>72</v>
      </c>
      <c r="E120" t="s">
        <v>39</v>
      </c>
    </row>
    <row r="121" spans="1:21" x14ac:dyDescent="0.35">
      <c r="A121" t="s">
        <v>43</v>
      </c>
      <c r="B121" t="s">
        <v>178</v>
      </c>
      <c r="C121" t="s">
        <v>95</v>
      </c>
      <c r="D121" t="s">
        <v>40</v>
      </c>
      <c r="E121" t="s">
        <v>39</v>
      </c>
      <c r="F121" s="82"/>
      <c r="G121" s="82"/>
      <c r="H121" s="82"/>
      <c r="I121" s="82"/>
      <c r="J121" s="82"/>
      <c r="K121" s="82"/>
      <c r="L121" s="82"/>
      <c r="M121" s="82"/>
      <c r="N121" s="82"/>
      <c r="O121" s="82"/>
      <c r="P121" s="82"/>
      <c r="Q121" s="82"/>
      <c r="R121" s="82"/>
      <c r="S121" s="82"/>
      <c r="T121" s="82"/>
      <c r="U121" s="82"/>
    </row>
    <row r="122" spans="1:21" x14ac:dyDescent="0.35">
      <c r="A122" t="s">
        <v>43</v>
      </c>
      <c r="B122" t="s">
        <v>177</v>
      </c>
      <c r="C122" t="s">
        <v>93</v>
      </c>
      <c r="D122" t="s">
        <v>40</v>
      </c>
      <c r="E122" t="s">
        <v>39</v>
      </c>
      <c r="F122" s="82"/>
      <c r="G122" s="82"/>
      <c r="H122" s="82"/>
      <c r="I122" s="82"/>
      <c r="J122" s="82"/>
      <c r="K122" s="82"/>
      <c r="L122" s="82"/>
      <c r="M122" s="82"/>
      <c r="N122" s="82"/>
      <c r="O122" s="82"/>
      <c r="P122" s="82"/>
      <c r="Q122" s="82"/>
      <c r="R122" s="82"/>
      <c r="S122" s="82"/>
      <c r="T122" s="82"/>
      <c r="U122" s="82"/>
    </row>
    <row r="123" spans="1:21" x14ac:dyDescent="0.35">
      <c r="A123" t="s">
        <v>43</v>
      </c>
      <c r="B123" t="s">
        <v>176</v>
      </c>
      <c r="C123" t="s">
        <v>91</v>
      </c>
      <c r="D123" t="s">
        <v>72</v>
      </c>
      <c r="E123" t="s">
        <v>39</v>
      </c>
    </row>
    <row r="124" spans="1:21" x14ac:dyDescent="0.35">
      <c r="A124" t="s">
        <v>43</v>
      </c>
      <c r="B124" t="s">
        <v>175</v>
      </c>
      <c r="C124" t="s">
        <v>89</v>
      </c>
      <c r="D124" t="s">
        <v>72</v>
      </c>
      <c r="E124" t="s">
        <v>39</v>
      </c>
    </row>
    <row r="125" spans="1:21" x14ac:dyDescent="0.35">
      <c r="A125" t="s">
        <v>43</v>
      </c>
      <c r="B125" t="s">
        <v>174</v>
      </c>
      <c r="C125" t="s">
        <v>87</v>
      </c>
      <c r="D125" t="s">
        <v>40</v>
      </c>
      <c r="E125" t="s">
        <v>39</v>
      </c>
      <c r="F125" s="82"/>
      <c r="G125" s="82"/>
      <c r="H125" s="82"/>
      <c r="I125" s="82"/>
      <c r="J125" s="82"/>
      <c r="K125" s="82"/>
      <c r="L125" s="82"/>
      <c r="M125" s="82"/>
      <c r="N125" s="82"/>
      <c r="O125" s="82"/>
      <c r="P125" s="82"/>
      <c r="Q125" s="82"/>
      <c r="R125" s="82"/>
      <c r="S125" s="82"/>
      <c r="T125" s="82"/>
      <c r="U125" s="82"/>
    </row>
    <row r="126" spans="1:21" x14ac:dyDescent="0.35">
      <c r="A126" t="s">
        <v>43</v>
      </c>
      <c r="B126" t="s">
        <v>173</v>
      </c>
      <c r="C126" t="s">
        <v>85</v>
      </c>
      <c r="D126" t="s">
        <v>40</v>
      </c>
      <c r="E126" t="s">
        <v>39</v>
      </c>
      <c r="F126" s="82"/>
      <c r="G126" s="82"/>
      <c r="H126" s="82"/>
      <c r="I126" s="82"/>
      <c r="J126" s="82"/>
      <c r="K126" s="82"/>
      <c r="L126" s="82"/>
      <c r="M126" s="82"/>
      <c r="N126" s="82"/>
      <c r="O126" s="82"/>
      <c r="P126" s="82"/>
      <c r="Q126" s="82"/>
      <c r="R126" s="82"/>
      <c r="S126" s="82"/>
      <c r="T126" s="82"/>
      <c r="U126" s="82"/>
    </row>
    <row r="127" spans="1:21" x14ac:dyDescent="0.35">
      <c r="A127" t="s">
        <v>43</v>
      </c>
      <c r="B127" t="s">
        <v>172</v>
      </c>
      <c r="C127" t="s">
        <v>83</v>
      </c>
      <c r="D127" t="s">
        <v>72</v>
      </c>
      <c r="E127" t="s">
        <v>39</v>
      </c>
    </row>
    <row r="128" spans="1:21" x14ac:dyDescent="0.35">
      <c r="A128" t="s">
        <v>43</v>
      </c>
      <c r="B128" t="s">
        <v>171</v>
      </c>
      <c r="C128" t="s">
        <v>81</v>
      </c>
      <c r="D128" t="s">
        <v>72</v>
      </c>
      <c r="E128" t="s">
        <v>39</v>
      </c>
    </row>
    <row r="129" spans="1:21" x14ac:dyDescent="0.35">
      <c r="A129" t="s">
        <v>43</v>
      </c>
      <c r="B129" t="s">
        <v>170</v>
      </c>
      <c r="C129" t="s">
        <v>79</v>
      </c>
      <c r="D129" t="s">
        <v>40</v>
      </c>
      <c r="E129" t="s">
        <v>39</v>
      </c>
      <c r="F129" s="82"/>
      <c r="G129" s="82"/>
      <c r="H129" s="82"/>
      <c r="I129" s="82"/>
      <c r="J129" s="82"/>
      <c r="K129" s="82"/>
      <c r="L129" s="82"/>
      <c r="M129" s="82"/>
      <c r="N129" s="82"/>
      <c r="O129" s="82"/>
      <c r="P129" s="82"/>
      <c r="Q129" s="82"/>
      <c r="R129" s="82"/>
      <c r="S129" s="82"/>
      <c r="T129" s="82"/>
      <c r="U129" s="82"/>
    </row>
    <row r="130" spans="1:21" x14ac:dyDescent="0.35">
      <c r="A130" t="s">
        <v>43</v>
      </c>
      <c r="B130" t="s">
        <v>169</v>
      </c>
      <c r="C130" t="s">
        <v>77</v>
      </c>
      <c r="D130" t="s">
        <v>40</v>
      </c>
      <c r="E130" t="s">
        <v>39</v>
      </c>
      <c r="F130" s="82"/>
      <c r="G130" s="82"/>
      <c r="H130" s="82"/>
      <c r="I130" s="82"/>
      <c r="J130" s="82"/>
      <c r="K130" s="82"/>
      <c r="L130" s="82"/>
      <c r="M130" s="82"/>
      <c r="N130" s="82"/>
      <c r="O130" s="82"/>
      <c r="P130" s="82"/>
      <c r="Q130" s="82"/>
      <c r="R130" s="82"/>
      <c r="S130" s="82"/>
      <c r="T130" s="82"/>
      <c r="U130" s="82"/>
    </row>
    <row r="131" spans="1:21" x14ac:dyDescent="0.35">
      <c r="A131" t="s">
        <v>43</v>
      </c>
      <c r="B131" t="s">
        <v>168</v>
      </c>
      <c r="C131" t="s">
        <v>75</v>
      </c>
      <c r="D131" t="s">
        <v>72</v>
      </c>
      <c r="E131" t="s">
        <v>39</v>
      </c>
    </row>
    <row r="132" spans="1:21" x14ac:dyDescent="0.35">
      <c r="A132" t="s">
        <v>43</v>
      </c>
      <c r="B132" t="s">
        <v>167</v>
      </c>
      <c r="C132" t="s">
        <v>73</v>
      </c>
      <c r="D132" t="s">
        <v>72</v>
      </c>
      <c r="E132" t="s">
        <v>39</v>
      </c>
    </row>
    <row r="133" spans="1:21" x14ac:dyDescent="0.35">
      <c r="A133" t="s">
        <v>43</v>
      </c>
      <c r="B133" t="s">
        <v>166</v>
      </c>
      <c r="C133" t="s">
        <v>70</v>
      </c>
      <c r="D133" t="s">
        <v>40</v>
      </c>
      <c r="E133" t="s">
        <v>39</v>
      </c>
      <c r="F133" s="82"/>
      <c r="G133" s="82"/>
      <c r="H133" s="82"/>
      <c r="I133" s="82"/>
      <c r="J133" s="82"/>
      <c r="K133" s="82"/>
      <c r="L133" s="82"/>
      <c r="M133" s="82"/>
      <c r="N133" s="82"/>
      <c r="O133" s="82"/>
      <c r="P133" s="82"/>
      <c r="Q133" s="82"/>
      <c r="R133" s="82"/>
      <c r="S133" s="82"/>
      <c r="T133" s="82"/>
      <c r="U133" s="82"/>
    </row>
    <row r="134" spans="1:21" x14ac:dyDescent="0.35">
      <c r="A134" t="s">
        <v>43</v>
      </c>
      <c r="B134" t="s">
        <v>165</v>
      </c>
      <c r="C134" t="s">
        <v>68</v>
      </c>
      <c r="D134" t="s">
        <v>40</v>
      </c>
      <c r="E134" t="s">
        <v>39</v>
      </c>
      <c r="F134" s="82"/>
      <c r="G134" s="82"/>
      <c r="H134" s="82"/>
      <c r="I134" s="82"/>
      <c r="J134" s="82"/>
      <c r="K134" s="82"/>
      <c r="L134" s="82"/>
      <c r="M134" s="82"/>
      <c r="N134" s="82"/>
      <c r="O134" s="82"/>
      <c r="P134" s="82"/>
      <c r="Q134" s="82"/>
      <c r="R134" s="82"/>
      <c r="S134" s="82"/>
      <c r="T134" s="82"/>
      <c r="U134" s="82"/>
    </row>
    <row r="135" spans="1:21" x14ac:dyDescent="0.35">
      <c r="A135" t="s">
        <v>43</v>
      </c>
      <c r="B135" t="s">
        <v>164</v>
      </c>
      <c r="C135" t="s">
        <v>131</v>
      </c>
      <c r="D135" t="s">
        <v>72</v>
      </c>
      <c r="E135" t="s">
        <v>39</v>
      </c>
    </row>
    <row r="136" spans="1:21" x14ac:dyDescent="0.35">
      <c r="A136" t="s">
        <v>43</v>
      </c>
      <c r="B136" t="s">
        <v>163</v>
      </c>
      <c r="C136" t="s">
        <v>129</v>
      </c>
      <c r="D136" t="s">
        <v>72</v>
      </c>
      <c r="E136" t="s">
        <v>39</v>
      </c>
    </row>
    <row r="137" spans="1:21" x14ac:dyDescent="0.35">
      <c r="A137" t="s">
        <v>43</v>
      </c>
      <c r="B137" t="s">
        <v>162</v>
      </c>
      <c r="C137" t="s">
        <v>127</v>
      </c>
      <c r="D137" t="s">
        <v>40</v>
      </c>
      <c r="E137" t="s">
        <v>39</v>
      </c>
      <c r="F137" s="82"/>
      <c r="G137" s="82"/>
      <c r="H137" s="82"/>
      <c r="I137" s="82"/>
      <c r="J137" s="82"/>
      <c r="K137" s="82"/>
      <c r="L137" s="82"/>
      <c r="M137" s="82"/>
      <c r="N137" s="82"/>
      <c r="O137" s="82"/>
      <c r="P137" s="82"/>
      <c r="Q137" s="82"/>
      <c r="R137" s="82"/>
      <c r="S137" s="82"/>
      <c r="T137" s="82"/>
      <c r="U137" s="82"/>
    </row>
    <row r="138" spans="1:21" x14ac:dyDescent="0.35">
      <c r="A138" t="s">
        <v>43</v>
      </c>
      <c r="B138" t="s">
        <v>161</v>
      </c>
      <c r="C138" t="s">
        <v>125</v>
      </c>
      <c r="D138" t="s">
        <v>40</v>
      </c>
      <c r="E138" t="s">
        <v>39</v>
      </c>
      <c r="F138" s="82"/>
      <c r="G138" s="82"/>
      <c r="H138" s="82"/>
      <c r="I138" s="82"/>
      <c r="J138" s="82"/>
      <c r="K138" s="82"/>
      <c r="L138" s="82"/>
      <c r="M138" s="82"/>
      <c r="N138" s="82"/>
      <c r="O138" s="82"/>
      <c r="P138" s="82"/>
      <c r="Q138" s="82"/>
      <c r="R138" s="82"/>
      <c r="S138" s="82"/>
      <c r="T138" s="82"/>
      <c r="U138" s="82"/>
    </row>
    <row r="139" spans="1:21" x14ac:dyDescent="0.35">
      <c r="A139" t="s">
        <v>43</v>
      </c>
      <c r="B139" t="s">
        <v>160</v>
      </c>
      <c r="C139" t="s">
        <v>123</v>
      </c>
      <c r="D139" t="s">
        <v>72</v>
      </c>
      <c r="E139" t="s">
        <v>39</v>
      </c>
    </row>
    <row r="140" spans="1:21" x14ac:dyDescent="0.35">
      <c r="A140" t="s">
        <v>43</v>
      </c>
      <c r="B140" t="s">
        <v>159</v>
      </c>
      <c r="C140" t="s">
        <v>121</v>
      </c>
      <c r="D140" t="s">
        <v>72</v>
      </c>
      <c r="E140" t="s">
        <v>39</v>
      </c>
    </row>
    <row r="141" spans="1:21" x14ac:dyDescent="0.35">
      <c r="A141" t="s">
        <v>43</v>
      </c>
      <c r="B141" t="s">
        <v>158</v>
      </c>
      <c r="C141" t="s">
        <v>119</v>
      </c>
      <c r="D141" t="s">
        <v>40</v>
      </c>
      <c r="E141" t="s">
        <v>39</v>
      </c>
      <c r="F141" s="82"/>
      <c r="G141" s="82"/>
      <c r="H141" s="82"/>
      <c r="I141" s="82"/>
      <c r="J141" s="82"/>
      <c r="K141" s="82"/>
      <c r="L141" s="82"/>
      <c r="M141" s="82"/>
      <c r="N141" s="82"/>
      <c r="O141" s="82"/>
      <c r="P141" s="82"/>
      <c r="Q141" s="82"/>
      <c r="R141" s="82"/>
      <c r="S141" s="82"/>
      <c r="T141" s="82"/>
      <c r="U141" s="82"/>
    </row>
    <row r="142" spans="1:21" x14ac:dyDescent="0.35">
      <c r="A142" t="s">
        <v>43</v>
      </c>
      <c r="B142" t="s">
        <v>157</v>
      </c>
      <c r="C142" t="s">
        <v>117</v>
      </c>
      <c r="D142" t="s">
        <v>40</v>
      </c>
      <c r="E142" t="s">
        <v>39</v>
      </c>
      <c r="F142" s="82"/>
      <c r="G142" s="82"/>
      <c r="H142" s="82"/>
      <c r="I142" s="82"/>
      <c r="J142" s="82"/>
      <c r="K142" s="82"/>
      <c r="L142" s="82"/>
      <c r="M142" s="82"/>
      <c r="N142" s="82"/>
      <c r="O142" s="82"/>
      <c r="P142" s="82"/>
      <c r="Q142" s="82"/>
      <c r="R142" s="82"/>
      <c r="S142" s="82"/>
      <c r="T142" s="82"/>
      <c r="U142" s="82"/>
    </row>
    <row r="143" spans="1:21" x14ac:dyDescent="0.35">
      <c r="A143" t="s">
        <v>43</v>
      </c>
      <c r="B143" t="s">
        <v>156</v>
      </c>
      <c r="C143" t="s">
        <v>115</v>
      </c>
      <c r="D143" t="s">
        <v>72</v>
      </c>
      <c r="E143" t="s">
        <v>39</v>
      </c>
    </row>
    <row r="144" spans="1:21" x14ac:dyDescent="0.35">
      <c r="A144" t="s">
        <v>43</v>
      </c>
      <c r="B144" t="s">
        <v>155</v>
      </c>
      <c r="C144" t="s">
        <v>113</v>
      </c>
      <c r="D144" t="s">
        <v>72</v>
      </c>
      <c r="E144" t="s">
        <v>39</v>
      </c>
    </row>
    <row r="145" spans="1:21" x14ac:dyDescent="0.35">
      <c r="A145" t="s">
        <v>43</v>
      </c>
      <c r="B145" t="s">
        <v>154</v>
      </c>
      <c r="C145" t="s">
        <v>111</v>
      </c>
      <c r="D145" t="s">
        <v>40</v>
      </c>
      <c r="E145" t="s">
        <v>39</v>
      </c>
      <c r="F145" s="82"/>
      <c r="G145" s="82"/>
      <c r="H145" s="82"/>
      <c r="I145" s="82"/>
      <c r="J145" s="82"/>
      <c r="K145" s="82"/>
      <c r="L145" s="82"/>
      <c r="M145" s="82"/>
      <c r="N145" s="82"/>
      <c r="O145" s="82"/>
      <c r="P145" s="82"/>
      <c r="Q145" s="82"/>
      <c r="R145" s="82"/>
      <c r="S145" s="82"/>
      <c r="T145" s="82"/>
      <c r="U145" s="82"/>
    </row>
    <row r="146" spans="1:21" x14ac:dyDescent="0.35">
      <c r="A146" t="s">
        <v>43</v>
      </c>
      <c r="B146" t="s">
        <v>153</v>
      </c>
      <c r="C146" t="s">
        <v>109</v>
      </c>
      <c r="D146" t="s">
        <v>40</v>
      </c>
      <c r="E146" t="s">
        <v>39</v>
      </c>
      <c r="F146" s="82"/>
      <c r="G146" s="82"/>
      <c r="H146" s="82"/>
      <c r="I146" s="82"/>
      <c r="J146" s="82"/>
      <c r="K146" s="82"/>
      <c r="L146" s="82"/>
      <c r="M146" s="82"/>
      <c r="N146" s="82"/>
      <c r="O146" s="82"/>
      <c r="P146" s="82"/>
      <c r="Q146" s="82"/>
      <c r="R146" s="82"/>
      <c r="S146" s="82"/>
      <c r="T146" s="82"/>
      <c r="U146" s="82"/>
    </row>
    <row r="147" spans="1:21" x14ac:dyDescent="0.35">
      <c r="A147" t="s">
        <v>43</v>
      </c>
      <c r="B147" t="s">
        <v>152</v>
      </c>
      <c r="C147" t="s">
        <v>107</v>
      </c>
      <c r="D147" t="s">
        <v>72</v>
      </c>
      <c r="E147" t="s">
        <v>39</v>
      </c>
    </row>
    <row r="148" spans="1:21" x14ac:dyDescent="0.35">
      <c r="A148" t="s">
        <v>43</v>
      </c>
      <c r="B148" t="s">
        <v>151</v>
      </c>
      <c r="C148" t="s">
        <v>105</v>
      </c>
      <c r="D148" t="s">
        <v>72</v>
      </c>
      <c r="E148" t="s">
        <v>39</v>
      </c>
    </row>
    <row r="149" spans="1:21" x14ac:dyDescent="0.35">
      <c r="A149" t="s">
        <v>43</v>
      </c>
      <c r="B149" t="s">
        <v>150</v>
      </c>
      <c r="C149" t="s">
        <v>103</v>
      </c>
      <c r="D149" t="s">
        <v>40</v>
      </c>
      <c r="E149" t="s">
        <v>39</v>
      </c>
      <c r="F149" s="82"/>
      <c r="G149" s="82"/>
      <c r="H149" s="82"/>
      <c r="I149" s="82"/>
      <c r="J149" s="82"/>
      <c r="K149" s="82"/>
      <c r="L149" s="82"/>
      <c r="M149" s="82"/>
      <c r="N149" s="82"/>
      <c r="O149" s="82"/>
      <c r="P149" s="82"/>
      <c r="Q149" s="82"/>
      <c r="R149" s="82"/>
      <c r="S149" s="82"/>
      <c r="T149" s="82"/>
      <c r="U149" s="82"/>
    </row>
    <row r="150" spans="1:21" x14ac:dyDescent="0.35">
      <c r="A150" t="s">
        <v>43</v>
      </c>
      <c r="B150" t="s">
        <v>149</v>
      </c>
      <c r="C150" t="s">
        <v>101</v>
      </c>
      <c r="D150" t="s">
        <v>40</v>
      </c>
      <c r="E150" t="s">
        <v>39</v>
      </c>
      <c r="F150" s="82"/>
      <c r="G150" s="82"/>
      <c r="H150" s="82"/>
      <c r="I150" s="82"/>
      <c r="J150" s="82"/>
      <c r="K150" s="82"/>
      <c r="L150" s="82"/>
      <c r="M150" s="82"/>
      <c r="N150" s="82"/>
      <c r="O150" s="82"/>
      <c r="P150" s="82"/>
      <c r="Q150" s="82"/>
      <c r="R150" s="82"/>
      <c r="S150" s="82"/>
      <c r="T150" s="82"/>
      <c r="U150" s="82"/>
    </row>
    <row r="151" spans="1:21" x14ac:dyDescent="0.35">
      <c r="A151" t="s">
        <v>43</v>
      </c>
      <c r="B151" t="s">
        <v>148</v>
      </c>
      <c r="C151" t="s">
        <v>99</v>
      </c>
      <c r="D151" t="s">
        <v>72</v>
      </c>
      <c r="E151" t="s">
        <v>39</v>
      </c>
    </row>
    <row r="152" spans="1:21" x14ac:dyDescent="0.35">
      <c r="A152" t="s">
        <v>43</v>
      </c>
      <c r="B152" t="s">
        <v>147</v>
      </c>
      <c r="C152" t="s">
        <v>97</v>
      </c>
      <c r="D152" t="s">
        <v>72</v>
      </c>
      <c r="E152" t="s">
        <v>39</v>
      </c>
    </row>
    <row r="153" spans="1:21" x14ac:dyDescent="0.35">
      <c r="A153" t="s">
        <v>43</v>
      </c>
      <c r="B153" t="s">
        <v>146</v>
      </c>
      <c r="C153" t="s">
        <v>95</v>
      </c>
      <c r="D153" t="s">
        <v>40</v>
      </c>
      <c r="E153" t="s">
        <v>39</v>
      </c>
      <c r="F153" s="82"/>
      <c r="G153" s="82"/>
      <c r="H153" s="82"/>
      <c r="I153" s="82"/>
      <c r="J153" s="82"/>
      <c r="K153" s="82"/>
      <c r="L153" s="82"/>
      <c r="M153" s="82"/>
      <c r="N153" s="82"/>
      <c r="O153" s="82"/>
      <c r="P153" s="82"/>
      <c r="Q153" s="82"/>
      <c r="R153" s="82"/>
      <c r="S153" s="82"/>
      <c r="T153" s="82"/>
      <c r="U153" s="82"/>
    </row>
    <row r="154" spans="1:21" x14ac:dyDescent="0.35">
      <c r="A154" t="s">
        <v>43</v>
      </c>
      <c r="B154" t="s">
        <v>145</v>
      </c>
      <c r="C154" t="s">
        <v>93</v>
      </c>
      <c r="D154" t="s">
        <v>40</v>
      </c>
      <c r="E154" t="s">
        <v>39</v>
      </c>
      <c r="F154" s="82"/>
      <c r="G154" s="82"/>
      <c r="H154" s="82"/>
      <c r="I154" s="82"/>
      <c r="J154" s="82"/>
      <c r="K154" s="82"/>
      <c r="L154" s="82"/>
      <c r="M154" s="82"/>
      <c r="N154" s="82"/>
      <c r="O154" s="82"/>
      <c r="P154" s="82"/>
      <c r="Q154" s="82"/>
      <c r="R154" s="82"/>
      <c r="S154" s="82"/>
      <c r="T154" s="82"/>
      <c r="U154" s="82"/>
    </row>
    <row r="155" spans="1:21" x14ac:dyDescent="0.35">
      <c r="A155" t="s">
        <v>43</v>
      </c>
      <c r="B155" t="s">
        <v>144</v>
      </c>
      <c r="C155" t="s">
        <v>91</v>
      </c>
      <c r="D155" t="s">
        <v>72</v>
      </c>
      <c r="E155" t="s">
        <v>39</v>
      </c>
    </row>
    <row r="156" spans="1:21" x14ac:dyDescent="0.35">
      <c r="A156" t="s">
        <v>43</v>
      </c>
      <c r="B156" t="s">
        <v>143</v>
      </c>
      <c r="C156" t="s">
        <v>89</v>
      </c>
      <c r="D156" t="s">
        <v>72</v>
      </c>
      <c r="E156" t="s">
        <v>39</v>
      </c>
    </row>
    <row r="157" spans="1:21" x14ac:dyDescent="0.35">
      <c r="A157" t="s">
        <v>43</v>
      </c>
      <c r="B157" t="s">
        <v>142</v>
      </c>
      <c r="C157" t="s">
        <v>87</v>
      </c>
      <c r="D157" t="s">
        <v>40</v>
      </c>
      <c r="E157" t="s">
        <v>39</v>
      </c>
      <c r="F157" s="82"/>
      <c r="G157" s="82"/>
      <c r="H157" s="82"/>
      <c r="I157" s="82"/>
      <c r="J157" s="82"/>
      <c r="K157" s="82"/>
      <c r="L157" s="82"/>
      <c r="M157" s="82"/>
      <c r="N157" s="82"/>
      <c r="O157" s="82"/>
      <c r="P157" s="82"/>
      <c r="Q157" s="82"/>
      <c r="R157" s="82"/>
      <c r="S157" s="82"/>
      <c r="T157" s="82"/>
      <c r="U157" s="82"/>
    </row>
    <row r="158" spans="1:21" x14ac:dyDescent="0.35">
      <c r="A158" t="s">
        <v>43</v>
      </c>
      <c r="B158" t="s">
        <v>141</v>
      </c>
      <c r="C158" t="s">
        <v>85</v>
      </c>
      <c r="D158" t="s">
        <v>40</v>
      </c>
      <c r="E158" t="s">
        <v>39</v>
      </c>
      <c r="F158" s="82"/>
      <c r="G158" s="82"/>
      <c r="H158" s="82"/>
      <c r="I158" s="82"/>
      <c r="J158" s="82"/>
      <c r="K158" s="82"/>
      <c r="L158" s="82"/>
      <c r="M158" s="82"/>
      <c r="N158" s="82"/>
      <c r="O158" s="82"/>
      <c r="P158" s="82"/>
      <c r="Q158" s="82"/>
      <c r="R158" s="82"/>
      <c r="S158" s="82"/>
      <c r="T158" s="82"/>
      <c r="U158" s="82"/>
    </row>
    <row r="159" spans="1:21" x14ac:dyDescent="0.35">
      <c r="A159" t="s">
        <v>43</v>
      </c>
      <c r="B159" t="s">
        <v>140</v>
      </c>
      <c r="C159" t="s">
        <v>83</v>
      </c>
      <c r="D159" t="s">
        <v>72</v>
      </c>
      <c r="E159" t="s">
        <v>39</v>
      </c>
    </row>
    <row r="160" spans="1:21" x14ac:dyDescent="0.35">
      <c r="A160" t="s">
        <v>43</v>
      </c>
      <c r="B160" t="s">
        <v>139</v>
      </c>
      <c r="C160" t="s">
        <v>81</v>
      </c>
      <c r="D160" t="s">
        <v>72</v>
      </c>
      <c r="E160" t="s">
        <v>39</v>
      </c>
    </row>
    <row r="161" spans="1:21" x14ac:dyDescent="0.35">
      <c r="A161" t="s">
        <v>43</v>
      </c>
      <c r="B161" t="s">
        <v>138</v>
      </c>
      <c r="C161" t="s">
        <v>79</v>
      </c>
      <c r="D161" t="s">
        <v>40</v>
      </c>
      <c r="E161" t="s">
        <v>39</v>
      </c>
      <c r="F161" s="82"/>
      <c r="G161" s="82"/>
      <c r="H161" s="82"/>
      <c r="I161" s="82"/>
      <c r="J161" s="82"/>
      <c r="K161" s="82"/>
      <c r="L161" s="82"/>
      <c r="M161" s="82"/>
      <c r="N161" s="82"/>
      <c r="O161" s="82"/>
      <c r="P161" s="82"/>
      <c r="Q161" s="82"/>
      <c r="R161" s="82"/>
      <c r="S161" s="82"/>
      <c r="T161" s="82"/>
      <c r="U161" s="82"/>
    </row>
    <row r="162" spans="1:21" x14ac:dyDescent="0.35">
      <c r="A162" t="s">
        <v>43</v>
      </c>
      <c r="B162" t="s">
        <v>137</v>
      </c>
      <c r="C162" t="s">
        <v>77</v>
      </c>
      <c r="D162" t="s">
        <v>40</v>
      </c>
      <c r="E162" t="s">
        <v>39</v>
      </c>
      <c r="F162" s="82"/>
      <c r="G162" s="82"/>
      <c r="H162" s="82"/>
      <c r="I162" s="82"/>
      <c r="J162" s="82"/>
      <c r="K162" s="82"/>
      <c r="L162" s="82"/>
      <c r="M162" s="82"/>
      <c r="N162" s="82"/>
      <c r="O162" s="82"/>
      <c r="P162" s="82"/>
      <c r="Q162" s="82"/>
      <c r="R162" s="82"/>
      <c r="S162" s="82"/>
      <c r="T162" s="82"/>
      <c r="U162" s="82"/>
    </row>
    <row r="163" spans="1:21" x14ac:dyDescent="0.35">
      <c r="A163" t="s">
        <v>43</v>
      </c>
      <c r="B163" t="s">
        <v>136</v>
      </c>
      <c r="C163" t="s">
        <v>75</v>
      </c>
      <c r="D163" t="s">
        <v>72</v>
      </c>
      <c r="E163" t="s">
        <v>39</v>
      </c>
    </row>
    <row r="164" spans="1:21" x14ac:dyDescent="0.35">
      <c r="A164" t="s">
        <v>43</v>
      </c>
      <c r="B164" t="s">
        <v>135</v>
      </c>
      <c r="C164" t="s">
        <v>73</v>
      </c>
      <c r="D164" t="s">
        <v>72</v>
      </c>
      <c r="E164" t="s">
        <v>39</v>
      </c>
    </row>
    <row r="165" spans="1:21" x14ac:dyDescent="0.35">
      <c r="A165" t="s">
        <v>43</v>
      </c>
      <c r="B165" t="s">
        <v>134</v>
      </c>
      <c r="C165" t="s">
        <v>70</v>
      </c>
      <c r="D165" t="s">
        <v>40</v>
      </c>
      <c r="E165" t="s">
        <v>39</v>
      </c>
      <c r="F165" s="82"/>
      <c r="G165" s="82"/>
      <c r="H165" s="82"/>
      <c r="I165" s="82"/>
      <c r="J165" s="82"/>
      <c r="K165" s="82"/>
      <c r="L165" s="82"/>
      <c r="M165" s="82"/>
      <c r="N165" s="82"/>
      <c r="O165" s="82"/>
      <c r="P165" s="82"/>
      <c r="Q165" s="82"/>
      <c r="R165" s="82"/>
      <c r="S165" s="82"/>
      <c r="T165" s="82"/>
      <c r="U165" s="82"/>
    </row>
    <row r="166" spans="1:21" x14ac:dyDescent="0.35">
      <c r="A166" t="s">
        <v>43</v>
      </c>
      <c r="B166" t="s">
        <v>133</v>
      </c>
      <c r="C166" t="s">
        <v>68</v>
      </c>
      <c r="D166" t="s">
        <v>40</v>
      </c>
      <c r="E166" t="s">
        <v>39</v>
      </c>
      <c r="F166" s="82"/>
      <c r="G166" s="82"/>
      <c r="H166" s="82"/>
      <c r="I166" s="82"/>
      <c r="J166" s="82"/>
      <c r="K166" s="82"/>
      <c r="L166" s="82"/>
      <c r="M166" s="82"/>
      <c r="N166" s="82"/>
      <c r="O166" s="82"/>
      <c r="P166" s="82"/>
      <c r="Q166" s="82"/>
      <c r="R166" s="82"/>
      <c r="S166" s="82"/>
      <c r="T166" s="82"/>
      <c r="U166" s="82"/>
    </row>
    <row r="167" spans="1:21" x14ac:dyDescent="0.35">
      <c r="A167" t="s">
        <v>43</v>
      </c>
      <c r="B167" t="s">
        <v>132</v>
      </c>
      <c r="C167" t="s">
        <v>131</v>
      </c>
      <c r="D167" t="s">
        <v>72</v>
      </c>
      <c r="E167" t="s">
        <v>39</v>
      </c>
    </row>
    <row r="168" spans="1:21" x14ac:dyDescent="0.35">
      <c r="A168" t="s">
        <v>43</v>
      </c>
      <c r="B168" t="s">
        <v>130</v>
      </c>
      <c r="C168" t="s">
        <v>129</v>
      </c>
      <c r="D168" t="s">
        <v>72</v>
      </c>
      <c r="E168" t="s">
        <v>39</v>
      </c>
    </row>
    <row r="169" spans="1:21" x14ac:dyDescent="0.35">
      <c r="A169" t="s">
        <v>43</v>
      </c>
      <c r="B169" t="s">
        <v>128</v>
      </c>
      <c r="C169" t="s">
        <v>127</v>
      </c>
      <c r="D169" t="s">
        <v>40</v>
      </c>
      <c r="E169" t="s">
        <v>39</v>
      </c>
      <c r="F169" s="82"/>
      <c r="G169" s="82"/>
      <c r="H169" s="82"/>
      <c r="I169" s="82"/>
      <c r="J169" s="82"/>
      <c r="K169" s="82"/>
      <c r="L169" s="82"/>
      <c r="M169" s="82"/>
      <c r="N169" s="82"/>
      <c r="O169" s="82"/>
      <c r="P169" s="82"/>
      <c r="Q169" s="82"/>
      <c r="R169" s="82"/>
      <c r="S169" s="82"/>
      <c r="T169" s="82"/>
      <c r="U169" s="82"/>
    </row>
    <row r="170" spans="1:21" x14ac:dyDescent="0.35">
      <c r="A170" t="s">
        <v>43</v>
      </c>
      <c r="B170" t="s">
        <v>126</v>
      </c>
      <c r="C170" t="s">
        <v>125</v>
      </c>
      <c r="D170" t="s">
        <v>40</v>
      </c>
      <c r="E170" t="s">
        <v>39</v>
      </c>
      <c r="F170" s="82"/>
      <c r="G170" s="82"/>
      <c r="H170" s="82"/>
      <c r="I170" s="82"/>
      <c r="J170" s="82"/>
      <c r="K170" s="82"/>
      <c r="L170" s="82"/>
      <c r="M170" s="82"/>
      <c r="N170" s="82"/>
      <c r="O170" s="82"/>
      <c r="P170" s="82"/>
      <c r="Q170" s="82"/>
      <c r="R170" s="82"/>
      <c r="S170" s="82"/>
      <c r="T170" s="82"/>
      <c r="U170" s="82"/>
    </row>
    <row r="171" spans="1:21" x14ac:dyDescent="0.35">
      <c r="A171" t="s">
        <v>43</v>
      </c>
      <c r="B171" t="s">
        <v>124</v>
      </c>
      <c r="C171" t="s">
        <v>123</v>
      </c>
      <c r="D171" t="s">
        <v>72</v>
      </c>
      <c r="E171" t="s">
        <v>39</v>
      </c>
    </row>
    <row r="172" spans="1:21" x14ac:dyDescent="0.35">
      <c r="A172" t="s">
        <v>43</v>
      </c>
      <c r="B172" t="s">
        <v>122</v>
      </c>
      <c r="C172" t="s">
        <v>121</v>
      </c>
      <c r="D172" t="s">
        <v>72</v>
      </c>
      <c r="E172" t="s">
        <v>39</v>
      </c>
    </row>
    <row r="173" spans="1:21" x14ac:dyDescent="0.35">
      <c r="A173" t="s">
        <v>43</v>
      </c>
      <c r="B173" t="s">
        <v>120</v>
      </c>
      <c r="C173" t="s">
        <v>119</v>
      </c>
      <c r="D173" t="s">
        <v>40</v>
      </c>
      <c r="E173" t="s">
        <v>39</v>
      </c>
      <c r="F173" s="82"/>
      <c r="G173" s="82"/>
      <c r="H173" s="82"/>
      <c r="I173" s="82"/>
      <c r="J173" s="82"/>
      <c r="K173" s="82"/>
      <c r="L173" s="82"/>
      <c r="M173" s="82"/>
      <c r="N173" s="82"/>
      <c r="O173" s="82"/>
      <c r="P173" s="82"/>
      <c r="Q173" s="82"/>
      <c r="R173" s="82"/>
      <c r="S173" s="82"/>
      <c r="T173" s="82"/>
      <c r="U173" s="82"/>
    </row>
    <row r="174" spans="1:21" x14ac:dyDescent="0.35">
      <c r="A174" t="s">
        <v>43</v>
      </c>
      <c r="B174" t="s">
        <v>118</v>
      </c>
      <c r="C174" t="s">
        <v>117</v>
      </c>
      <c r="D174" t="s">
        <v>40</v>
      </c>
      <c r="E174" t="s">
        <v>39</v>
      </c>
      <c r="F174" s="82"/>
      <c r="G174" s="82"/>
      <c r="H174" s="82"/>
      <c r="I174" s="82"/>
      <c r="J174" s="82"/>
      <c r="K174" s="82"/>
      <c r="L174" s="82"/>
      <c r="M174" s="82"/>
      <c r="N174" s="82"/>
      <c r="O174" s="82"/>
      <c r="P174" s="82"/>
      <c r="Q174" s="82"/>
      <c r="R174" s="82"/>
      <c r="S174" s="82"/>
      <c r="T174" s="82"/>
      <c r="U174" s="82"/>
    </row>
    <row r="175" spans="1:21" x14ac:dyDescent="0.35">
      <c r="A175" t="s">
        <v>43</v>
      </c>
      <c r="B175" t="s">
        <v>116</v>
      </c>
      <c r="C175" t="s">
        <v>115</v>
      </c>
      <c r="D175" t="s">
        <v>72</v>
      </c>
      <c r="E175" t="s">
        <v>39</v>
      </c>
    </row>
    <row r="176" spans="1:21" x14ac:dyDescent="0.35">
      <c r="A176" t="s">
        <v>43</v>
      </c>
      <c r="B176" t="s">
        <v>114</v>
      </c>
      <c r="C176" t="s">
        <v>113</v>
      </c>
      <c r="D176" t="s">
        <v>72</v>
      </c>
      <c r="E176" t="s">
        <v>39</v>
      </c>
    </row>
    <row r="177" spans="1:21" x14ac:dyDescent="0.35">
      <c r="A177" t="s">
        <v>43</v>
      </c>
      <c r="B177" t="s">
        <v>112</v>
      </c>
      <c r="C177" t="s">
        <v>111</v>
      </c>
      <c r="D177" t="s">
        <v>40</v>
      </c>
      <c r="E177" t="s">
        <v>39</v>
      </c>
      <c r="F177" s="82"/>
      <c r="G177" s="82"/>
      <c r="H177" s="82"/>
      <c r="I177" s="82"/>
      <c r="J177" s="82"/>
      <c r="K177" s="82"/>
      <c r="L177" s="82"/>
      <c r="M177" s="82"/>
      <c r="N177" s="82"/>
      <c r="O177" s="82"/>
      <c r="P177" s="82"/>
      <c r="Q177" s="82"/>
      <c r="R177" s="82"/>
      <c r="S177" s="82"/>
      <c r="T177" s="82"/>
      <c r="U177" s="82"/>
    </row>
    <row r="178" spans="1:21" x14ac:dyDescent="0.35">
      <c r="A178" t="s">
        <v>43</v>
      </c>
      <c r="B178" t="s">
        <v>110</v>
      </c>
      <c r="C178" t="s">
        <v>109</v>
      </c>
      <c r="D178" t="s">
        <v>40</v>
      </c>
      <c r="E178" t="s">
        <v>39</v>
      </c>
      <c r="F178" s="82"/>
      <c r="G178" s="82"/>
      <c r="H178" s="82"/>
      <c r="I178" s="82"/>
      <c r="J178" s="82"/>
      <c r="K178" s="82"/>
      <c r="L178" s="82"/>
      <c r="M178" s="82"/>
      <c r="N178" s="82"/>
      <c r="O178" s="82"/>
      <c r="P178" s="82"/>
      <c r="Q178" s="82"/>
      <c r="R178" s="82"/>
      <c r="S178" s="82"/>
      <c r="T178" s="82"/>
      <c r="U178" s="82"/>
    </row>
    <row r="179" spans="1:21" x14ac:dyDescent="0.35">
      <c r="A179" t="s">
        <v>43</v>
      </c>
      <c r="B179" t="s">
        <v>108</v>
      </c>
      <c r="C179" t="s">
        <v>107</v>
      </c>
      <c r="D179" t="s">
        <v>72</v>
      </c>
      <c r="E179" t="s">
        <v>39</v>
      </c>
    </row>
    <row r="180" spans="1:21" x14ac:dyDescent="0.35">
      <c r="A180" t="s">
        <v>43</v>
      </c>
      <c r="B180" t="s">
        <v>106</v>
      </c>
      <c r="C180" t="s">
        <v>105</v>
      </c>
      <c r="D180" t="s">
        <v>72</v>
      </c>
      <c r="E180" t="s">
        <v>39</v>
      </c>
    </row>
    <row r="181" spans="1:21" x14ac:dyDescent="0.35">
      <c r="A181" t="s">
        <v>43</v>
      </c>
      <c r="B181" t="s">
        <v>104</v>
      </c>
      <c r="C181" t="s">
        <v>103</v>
      </c>
      <c r="D181" t="s">
        <v>40</v>
      </c>
      <c r="E181" t="s">
        <v>39</v>
      </c>
      <c r="F181" s="82"/>
      <c r="G181" s="82"/>
      <c r="H181" s="82"/>
      <c r="I181" s="82"/>
      <c r="J181" s="82"/>
      <c r="K181" s="82"/>
      <c r="L181" s="82"/>
      <c r="M181" s="82"/>
      <c r="N181" s="82"/>
      <c r="O181" s="82"/>
      <c r="P181" s="82"/>
      <c r="Q181" s="82"/>
      <c r="R181" s="82"/>
      <c r="S181" s="82"/>
      <c r="T181" s="82"/>
      <c r="U181" s="82"/>
    </row>
    <row r="182" spans="1:21" x14ac:dyDescent="0.35">
      <c r="A182" t="s">
        <v>43</v>
      </c>
      <c r="B182" t="s">
        <v>102</v>
      </c>
      <c r="C182" t="s">
        <v>101</v>
      </c>
      <c r="D182" t="s">
        <v>40</v>
      </c>
      <c r="E182" t="s">
        <v>39</v>
      </c>
      <c r="F182" s="82"/>
      <c r="G182" s="82"/>
      <c r="H182" s="82"/>
      <c r="I182" s="82"/>
      <c r="J182" s="82"/>
      <c r="K182" s="82"/>
      <c r="L182" s="82"/>
      <c r="M182" s="82"/>
      <c r="N182" s="82"/>
      <c r="O182" s="82"/>
      <c r="P182" s="82"/>
      <c r="Q182" s="82"/>
      <c r="R182" s="82"/>
      <c r="S182" s="82"/>
      <c r="T182" s="82"/>
      <c r="U182" s="82"/>
    </row>
    <row r="183" spans="1:21" x14ac:dyDescent="0.35">
      <c r="A183" t="s">
        <v>43</v>
      </c>
      <c r="B183" t="s">
        <v>100</v>
      </c>
      <c r="C183" t="s">
        <v>99</v>
      </c>
      <c r="D183" t="s">
        <v>72</v>
      </c>
      <c r="E183" t="s">
        <v>39</v>
      </c>
    </row>
    <row r="184" spans="1:21" x14ac:dyDescent="0.35">
      <c r="A184" t="s">
        <v>43</v>
      </c>
      <c r="B184" t="s">
        <v>98</v>
      </c>
      <c r="C184" t="s">
        <v>97</v>
      </c>
      <c r="D184" t="s">
        <v>72</v>
      </c>
      <c r="E184" t="s">
        <v>39</v>
      </c>
    </row>
    <row r="185" spans="1:21" x14ac:dyDescent="0.35">
      <c r="A185" t="s">
        <v>43</v>
      </c>
      <c r="B185" t="s">
        <v>96</v>
      </c>
      <c r="C185" t="s">
        <v>95</v>
      </c>
      <c r="D185" t="s">
        <v>40</v>
      </c>
      <c r="E185" t="s">
        <v>39</v>
      </c>
      <c r="F185" s="82"/>
      <c r="G185" s="82"/>
      <c r="H185" s="82"/>
      <c r="I185" s="82"/>
      <c r="J185" s="82"/>
      <c r="K185" s="82"/>
      <c r="L185" s="82"/>
      <c r="M185" s="82"/>
      <c r="N185" s="82"/>
      <c r="O185" s="82"/>
      <c r="P185" s="82"/>
      <c r="Q185" s="82"/>
      <c r="R185" s="82"/>
      <c r="S185" s="82"/>
      <c r="T185" s="82"/>
      <c r="U185" s="82"/>
    </row>
    <row r="186" spans="1:21" x14ac:dyDescent="0.35">
      <c r="A186" t="s">
        <v>43</v>
      </c>
      <c r="B186" t="s">
        <v>94</v>
      </c>
      <c r="C186" t="s">
        <v>93</v>
      </c>
      <c r="D186" t="s">
        <v>40</v>
      </c>
      <c r="E186" t="s">
        <v>39</v>
      </c>
      <c r="F186" s="82"/>
      <c r="G186" s="82"/>
      <c r="H186" s="82"/>
      <c r="I186" s="82"/>
      <c r="J186" s="82"/>
      <c r="K186" s="82"/>
      <c r="L186" s="82"/>
      <c r="M186" s="82"/>
      <c r="N186" s="82"/>
      <c r="O186" s="82"/>
      <c r="P186" s="82"/>
      <c r="Q186" s="82"/>
      <c r="R186" s="82"/>
      <c r="S186" s="82"/>
      <c r="T186" s="82"/>
      <c r="U186" s="82"/>
    </row>
    <row r="187" spans="1:21" x14ac:dyDescent="0.35">
      <c r="A187" t="s">
        <v>43</v>
      </c>
      <c r="B187" t="s">
        <v>92</v>
      </c>
      <c r="C187" t="s">
        <v>91</v>
      </c>
      <c r="D187" t="s">
        <v>72</v>
      </c>
      <c r="E187" t="s">
        <v>39</v>
      </c>
    </row>
    <row r="188" spans="1:21" x14ac:dyDescent="0.35">
      <c r="A188" t="s">
        <v>43</v>
      </c>
      <c r="B188" t="s">
        <v>90</v>
      </c>
      <c r="C188" t="s">
        <v>89</v>
      </c>
      <c r="D188" t="s">
        <v>72</v>
      </c>
      <c r="E188" t="s">
        <v>39</v>
      </c>
    </row>
    <row r="189" spans="1:21" x14ac:dyDescent="0.35">
      <c r="A189" t="s">
        <v>43</v>
      </c>
      <c r="B189" t="s">
        <v>88</v>
      </c>
      <c r="C189" t="s">
        <v>87</v>
      </c>
      <c r="D189" t="s">
        <v>40</v>
      </c>
      <c r="E189" t="s">
        <v>39</v>
      </c>
      <c r="F189" s="82"/>
      <c r="G189" s="82"/>
      <c r="H189" s="82"/>
      <c r="I189" s="82"/>
      <c r="J189" s="82"/>
      <c r="K189" s="82"/>
      <c r="L189" s="82"/>
      <c r="M189" s="82"/>
      <c r="N189" s="82"/>
      <c r="O189" s="82"/>
      <c r="P189" s="82"/>
      <c r="Q189" s="82"/>
      <c r="R189" s="82"/>
      <c r="S189" s="82"/>
      <c r="T189" s="82"/>
      <c r="U189" s="82"/>
    </row>
    <row r="190" spans="1:21" x14ac:dyDescent="0.35">
      <c r="A190" t="s">
        <v>43</v>
      </c>
      <c r="B190" t="s">
        <v>86</v>
      </c>
      <c r="C190" t="s">
        <v>85</v>
      </c>
      <c r="D190" t="s">
        <v>40</v>
      </c>
      <c r="E190" t="s">
        <v>39</v>
      </c>
      <c r="F190" s="82"/>
      <c r="G190" s="82"/>
      <c r="H190" s="82"/>
      <c r="I190" s="82"/>
      <c r="J190" s="82"/>
      <c r="K190" s="82"/>
      <c r="L190" s="82"/>
      <c r="M190" s="82"/>
      <c r="N190" s="82"/>
      <c r="O190" s="82"/>
      <c r="P190" s="82"/>
      <c r="Q190" s="82"/>
      <c r="R190" s="82"/>
      <c r="S190" s="82"/>
      <c r="T190" s="82"/>
      <c r="U190" s="82"/>
    </row>
    <row r="191" spans="1:21" x14ac:dyDescent="0.35">
      <c r="A191" t="s">
        <v>43</v>
      </c>
      <c r="B191" t="s">
        <v>84</v>
      </c>
      <c r="C191" t="s">
        <v>83</v>
      </c>
      <c r="D191" t="s">
        <v>72</v>
      </c>
      <c r="E191" t="s">
        <v>39</v>
      </c>
    </row>
    <row r="192" spans="1:21" x14ac:dyDescent="0.35">
      <c r="A192" t="s">
        <v>43</v>
      </c>
      <c r="B192" t="s">
        <v>82</v>
      </c>
      <c r="C192" t="s">
        <v>81</v>
      </c>
      <c r="D192" t="s">
        <v>72</v>
      </c>
      <c r="E192" t="s">
        <v>39</v>
      </c>
    </row>
    <row r="193" spans="1:21" x14ac:dyDescent="0.35">
      <c r="A193" t="s">
        <v>43</v>
      </c>
      <c r="B193" t="s">
        <v>80</v>
      </c>
      <c r="C193" t="s">
        <v>79</v>
      </c>
      <c r="D193" t="s">
        <v>40</v>
      </c>
      <c r="E193" t="s">
        <v>39</v>
      </c>
      <c r="F193" s="82"/>
      <c r="G193" s="82"/>
      <c r="H193" s="82"/>
      <c r="I193" s="82"/>
      <c r="J193" s="82"/>
      <c r="K193" s="82"/>
      <c r="L193" s="82"/>
      <c r="M193" s="82"/>
      <c r="N193" s="82"/>
      <c r="O193" s="82"/>
      <c r="P193" s="82"/>
      <c r="Q193" s="82"/>
      <c r="R193" s="82"/>
      <c r="S193" s="82"/>
      <c r="T193" s="82"/>
      <c r="U193" s="82"/>
    </row>
    <row r="194" spans="1:21" x14ac:dyDescent="0.35">
      <c r="A194" t="s">
        <v>43</v>
      </c>
      <c r="B194" t="s">
        <v>78</v>
      </c>
      <c r="C194" t="s">
        <v>77</v>
      </c>
      <c r="D194" t="s">
        <v>40</v>
      </c>
      <c r="E194" t="s">
        <v>39</v>
      </c>
      <c r="F194" s="82"/>
      <c r="G194" s="82"/>
      <c r="H194" s="82"/>
      <c r="I194" s="82"/>
      <c r="J194" s="82"/>
      <c r="K194" s="82"/>
      <c r="L194" s="82"/>
      <c r="M194" s="82"/>
      <c r="N194" s="82"/>
      <c r="O194" s="82"/>
      <c r="P194" s="82"/>
      <c r="Q194" s="82"/>
      <c r="R194" s="82"/>
      <c r="S194" s="82"/>
      <c r="T194" s="82"/>
      <c r="U194" s="82"/>
    </row>
    <row r="195" spans="1:21" x14ac:dyDescent="0.35">
      <c r="A195" t="s">
        <v>43</v>
      </c>
      <c r="B195" t="s">
        <v>76</v>
      </c>
      <c r="C195" t="s">
        <v>75</v>
      </c>
      <c r="D195" t="s">
        <v>72</v>
      </c>
      <c r="E195" t="s">
        <v>39</v>
      </c>
    </row>
    <row r="196" spans="1:21" x14ac:dyDescent="0.35">
      <c r="A196" t="s">
        <v>43</v>
      </c>
      <c r="B196" t="s">
        <v>74</v>
      </c>
      <c r="C196" t="s">
        <v>73</v>
      </c>
      <c r="D196" t="s">
        <v>72</v>
      </c>
      <c r="E196" t="s">
        <v>39</v>
      </c>
    </row>
    <row r="197" spans="1:21" x14ac:dyDescent="0.35">
      <c r="A197" t="s">
        <v>43</v>
      </c>
      <c r="B197" t="s">
        <v>71</v>
      </c>
      <c r="C197" t="s">
        <v>70</v>
      </c>
      <c r="D197" t="s">
        <v>40</v>
      </c>
      <c r="E197" t="s">
        <v>39</v>
      </c>
      <c r="F197" s="82"/>
      <c r="G197" s="82"/>
      <c r="H197" s="82"/>
      <c r="I197" s="82"/>
      <c r="J197" s="82"/>
      <c r="K197" s="82"/>
      <c r="L197" s="82"/>
      <c r="M197" s="82"/>
      <c r="N197" s="82"/>
      <c r="O197" s="82"/>
      <c r="P197" s="82"/>
      <c r="Q197" s="82"/>
      <c r="R197" s="82"/>
      <c r="S197" s="82"/>
      <c r="T197" s="82"/>
      <c r="U197" s="82"/>
    </row>
    <row r="198" spans="1:21" x14ac:dyDescent="0.35">
      <c r="A198" t="s">
        <v>43</v>
      </c>
      <c r="B198" t="s">
        <v>69</v>
      </c>
      <c r="C198" t="s">
        <v>68</v>
      </c>
      <c r="D198" t="s">
        <v>40</v>
      </c>
      <c r="E198" t="s">
        <v>39</v>
      </c>
      <c r="F198" s="82"/>
      <c r="G198" s="82"/>
      <c r="H198" s="82"/>
      <c r="I198" s="82"/>
      <c r="J198" s="82"/>
      <c r="K198" s="82"/>
      <c r="L198" s="82"/>
      <c r="M198" s="82"/>
      <c r="N198" s="82"/>
      <c r="O198" s="82"/>
      <c r="P198" s="82"/>
      <c r="Q198" s="82"/>
      <c r="R198" s="82"/>
      <c r="S198" s="82"/>
      <c r="T198" s="82"/>
      <c r="U198" s="82"/>
    </row>
    <row r="199" spans="1:21" x14ac:dyDescent="0.35">
      <c r="A199" t="s">
        <v>43</v>
      </c>
      <c r="B199" t="s">
        <v>67</v>
      </c>
      <c r="C199" t="s">
        <v>66</v>
      </c>
      <c r="D199" t="s">
        <v>40</v>
      </c>
      <c r="E199" t="s">
        <v>39</v>
      </c>
      <c r="F199" s="82"/>
      <c r="G199" s="82"/>
      <c r="H199" s="82"/>
      <c r="I199" s="82"/>
      <c r="J199" s="82"/>
      <c r="K199" s="82"/>
      <c r="L199" s="82"/>
      <c r="M199" s="82"/>
      <c r="N199" s="82">
        <v>3.8505915204418999</v>
      </c>
      <c r="O199" s="82">
        <v>4.7337503894438298</v>
      </c>
      <c r="P199" s="82">
        <v>4.1234721132549197</v>
      </c>
      <c r="Q199" s="82">
        <v>6.0179999999999998</v>
      </c>
      <c r="R199" s="82">
        <v>5.8410000000000002</v>
      </c>
      <c r="S199" s="82">
        <v>4.5140000000000002</v>
      </c>
      <c r="T199" s="82">
        <v>4.3540000000000001</v>
      </c>
      <c r="U199" s="82">
        <v>4.5140000000000002</v>
      </c>
    </row>
    <row r="200" spans="1:21" x14ac:dyDescent="0.35">
      <c r="A200" t="s">
        <v>43</v>
      </c>
      <c r="B200" t="s">
        <v>65</v>
      </c>
      <c r="C200" t="s">
        <v>64</v>
      </c>
      <c r="D200" t="s">
        <v>40</v>
      </c>
      <c r="E200" t="s">
        <v>39</v>
      </c>
      <c r="F200" s="82"/>
      <c r="G200" s="82"/>
      <c r="H200" s="82"/>
      <c r="I200" s="82"/>
      <c r="J200" s="82"/>
      <c r="K200" s="82"/>
      <c r="L200" s="82"/>
      <c r="M200" s="82"/>
      <c r="N200" s="82">
        <v>0.78255210195970804</v>
      </c>
      <c r="O200" s="82">
        <v>2.4632619986619901</v>
      </c>
      <c r="P200" s="82">
        <v>1.0233055165361999</v>
      </c>
      <c r="Q200" s="82">
        <v>1.0907720757264801</v>
      </c>
      <c r="R200" s="82">
        <v>1.3188871889134199</v>
      </c>
      <c r="S200" s="82">
        <v>1.31380268447132</v>
      </c>
      <c r="T200" s="82">
        <v>1.0608164336236301</v>
      </c>
      <c r="U200" s="82">
        <v>1.06575439934036</v>
      </c>
    </row>
    <row r="201" spans="1:21" x14ac:dyDescent="0.35">
      <c r="A201" t="s">
        <v>43</v>
      </c>
      <c r="B201" t="s">
        <v>63</v>
      </c>
      <c r="C201" t="s">
        <v>62</v>
      </c>
      <c r="D201" t="s">
        <v>40</v>
      </c>
      <c r="E201" t="s">
        <v>39</v>
      </c>
      <c r="F201" s="82"/>
      <c r="G201" s="82"/>
      <c r="H201" s="82"/>
      <c r="I201" s="82"/>
      <c r="J201" s="82"/>
      <c r="K201" s="82"/>
      <c r="L201" s="82"/>
      <c r="M201" s="82"/>
      <c r="N201" s="82">
        <v>11.9816859449977</v>
      </c>
      <c r="O201" s="82">
        <v>9.7921214611140694</v>
      </c>
      <c r="P201" s="82">
        <v>8.7686920629871903</v>
      </c>
      <c r="Q201" s="82">
        <v>7.4917957750247703</v>
      </c>
      <c r="R201" s="82">
        <v>7.39269202422481</v>
      </c>
      <c r="S201" s="82">
        <v>7.7105437686214202</v>
      </c>
      <c r="T201" s="82">
        <v>7.6582012695270203</v>
      </c>
      <c r="U201" s="82">
        <v>7.6497796163923004</v>
      </c>
    </row>
    <row r="202" spans="1:21" x14ac:dyDescent="0.35">
      <c r="A202" t="s">
        <v>43</v>
      </c>
      <c r="B202" t="s">
        <v>61</v>
      </c>
      <c r="C202" t="s">
        <v>60</v>
      </c>
      <c r="D202" t="s">
        <v>40</v>
      </c>
      <c r="E202" t="s">
        <v>39</v>
      </c>
      <c r="F202" s="82"/>
      <c r="G202" s="82"/>
      <c r="H202" s="82"/>
      <c r="I202" s="82"/>
      <c r="J202" s="82"/>
      <c r="K202" s="82"/>
      <c r="L202" s="82"/>
      <c r="M202" s="82"/>
      <c r="N202" s="82">
        <v>11.8586985684456</v>
      </c>
      <c r="O202" s="82">
        <v>15.2453194214836</v>
      </c>
      <c r="P202" s="82">
        <v>11.758796949724299</v>
      </c>
      <c r="Q202" s="82">
        <v>12.8594321492487</v>
      </c>
      <c r="R202" s="82">
        <v>12.5684207868618</v>
      </c>
      <c r="S202" s="82">
        <v>12.7886535469072</v>
      </c>
      <c r="T202" s="82">
        <v>12.6689822968494</v>
      </c>
      <c r="U202" s="82">
        <v>12.814465984267301</v>
      </c>
    </row>
    <row r="203" spans="1:21" x14ac:dyDescent="0.35">
      <c r="A203" t="s">
        <v>43</v>
      </c>
      <c r="B203" t="s">
        <v>59</v>
      </c>
      <c r="C203" t="s">
        <v>58</v>
      </c>
      <c r="D203" t="s">
        <v>40</v>
      </c>
      <c r="E203" t="s">
        <v>39</v>
      </c>
      <c r="F203" s="82"/>
      <c r="G203" s="82"/>
      <c r="H203" s="82"/>
      <c r="I203" s="82"/>
      <c r="J203" s="82"/>
      <c r="K203" s="82"/>
      <c r="L203" s="82"/>
      <c r="M203" s="82"/>
      <c r="N203" s="82">
        <v>0.99196696298786402</v>
      </c>
      <c r="O203" s="82">
        <v>0.87047363669806199</v>
      </c>
      <c r="P203" s="82">
        <v>0.84235954149158898</v>
      </c>
      <c r="Q203" s="82">
        <v>1.1695790356165301</v>
      </c>
      <c r="R203" s="82">
        <v>1.1613733286638599</v>
      </c>
      <c r="S203" s="82">
        <v>1.15360819524323</v>
      </c>
      <c r="T203" s="82">
        <v>1.14390875933578</v>
      </c>
      <c r="U203" s="82">
        <v>1.1468584610699699</v>
      </c>
    </row>
    <row r="204" spans="1:21" x14ac:dyDescent="0.35">
      <c r="A204" t="s">
        <v>43</v>
      </c>
      <c r="B204" t="s">
        <v>57</v>
      </c>
      <c r="C204" t="s">
        <v>56</v>
      </c>
      <c r="D204" t="s">
        <v>40</v>
      </c>
      <c r="E204" t="s">
        <v>39</v>
      </c>
      <c r="F204" s="82"/>
      <c r="G204" s="82"/>
      <c r="H204" s="82"/>
      <c r="I204" s="82"/>
      <c r="J204" s="82"/>
      <c r="K204" s="82"/>
      <c r="L204" s="82"/>
      <c r="M204" s="82"/>
      <c r="N204" s="82">
        <v>1.4600368005728199</v>
      </c>
      <c r="O204" s="82">
        <v>2.8913608771347001</v>
      </c>
      <c r="P204" s="82">
        <v>3.9855496552602401</v>
      </c>
      <c r="Q204" s="82">
        <v>2.63042096438347</v>
      </c>
      <c r="R204" s="82">
        <v>2.9666266713361402</v>
      </c>
      <c r="S204" s="82">
        <v>3.17139180475677</v>
      </c>
      <c r="T204" s="82">
        <v>4.2930912406642197</v>
      </c>
      <c r="U204" s="82">
        <v>2.7181415389300301</v>
      </c>
    </row>
    <row r="205" spans="1:21" x14ac:dyDescent="0.35">
      <c r="A205" t="s">
        <v>43</v>
      </c>
      <c r="B205" t="s">
        <v>55</v>
      </c>
      <c r="C205" t="s">
        <v>54</v>
      </c>
      <c r="D205" t="s">
        <v>40</v>
      </c>
      <c r="E205" t="s">
        <v>39</v>
      </c>
      <c r="F205" s="82"/>
      <c r="G205" s="82"/>
      <c r="H205" s="82"/>
      <c r="I205" s="82"/>
      <c r="J205" s="82"/>
      <c r="K205" s="82"/>
      <c r="L205" s="82"/>
      <c r="M205" s="82"/>
      <c r="N205" s="82"/>
      <c r="O205" s="82"/>
      <c r="P205" s="82"/>
      <c r="Q205" s="82"/>
      <c r="R205" s="82"/>
      <c r="S205" s="82"/>
      <c r="T205" s="82"/>
      <c r="U205" s="82"/>
    </row>
    <row r="206" spans="1:21" x14ac:dyDescent="0.35">
      <c r="A206" t="s">
        <v>43</v>
      </c>
      <c r="B206" t="s">
        <v>53</v>
      </c>
      <c r="C206" t="s">
        <v>52</v>
      </c>
      <c r="D206" t="s">
        <v>40</v>
      </c>
      <c r="E206" t="s">
        <v>39</v>
      </c>
      <c r="F206" s="82"/>
      <c r="G206" s="82"/>
      <c r="H206" s="82"/>
      <c r="I206" s="82"/>
      <c r="J206" s="82"/>
      <c r="K206" s="82"/>
      <c r="L206" s="82"/>
      <c r="M206" s="82"/>
      <c r="N206" s="82">
        <v>0.38046767758056999</v>
      </c>
      <c r="O206" s="82">
        <v>0.31342692693252799</v>
      </c>
      <c r="P206" s="82">
        <v>0.314668199854933</v>
      </c>
      <c r="Q206" s="82">
        <v>0.38393508259911002</v>
      </c>
      <c r="R206" s="82">
        <v>0.39832462905207999</v>
      </c>
      <c r="S206" s="82">
        <v>0.39832979751967401</v>
      </c>
      <c r="T206" s="82">
        <v>0.39833475522619799</v>
      </c>
      <c r="U206" s="82">
        <v>0.39833754547862399</v>
      </c>
    </row>
    <row r="207" spans="1:21" x14ac:dyDescent="0.35">
      <c r="A207" t="s">
        <v>43</v>
      </c>
      <c r="B207" t="s">
        <v>51</v>
      </c>
      <c r="C207" t="s">
        <v>50</v>
      </c>
      <c r="D207" t="s">
        <v>40</v>
      </c>
      <c r="E207" t="s">
        <v>39</v>
      </c>
      <c r="F207" s="82"/>
      <c r="G207" s="82"/>
      <c r="H207" s="82"/>
      <c r="I207" s="82"/>
      <c r="J207" s="82"/>
      <c r="K207" s="82"/>
      <c r="L207" s="82"/>
      <c r="M207" s="82"/>
      <c r="N207" s="82">
        <v>0.131377786275826</v>
      </c>
      <c r="O207" s="82">
        <v>9.8458585549331595E-2</v>
      </c>
      <c r="P207" s="82">
        <v>9.9124369087624703E-2</v>
      </c>
      <c r="Q207" s="82">
        <v>0.12877901193619201</v>
      </c>
      <c r="R207" s="82">
        <v>0.13375112637183201</v>
      </c>
      <c r="S207" s="82">
        <v>0.133752116309378</v>
      </c>
      <c r="T207" s="82">
        <v>0.13375306587900301</v>
      </c>
      <c r="U207" s="82">
        <v>0.133753600307359</v>
      </c>
    </row>
    <row r="208" spans="1:21" x14ac:dyDescent="0.35">
      <c r="A208" t="s">
        <v>43</v>
      </c>
      <c r="B208" t="s">
        <v>49</v>
      </c>
      <c r="C208" t="s">
        <v>48</v>
      </c>
      <c r="D208" t="s">
        <v>40</v>
      </c>
      <c r="E208" t="s">
        <v>39</v>
      </c>
      <c r="F208" s="82"/>
      <c r="G208" s="82"/>
      <c r="H208" s="82"/>
      <c r="I208" s="82">
        <v>2.3092687069651201</v>
      </c>
      <c r="J208" s="82">
        <v>2.1427406499074699</v>
      </c>
      <c r="K208" s="82">
        <v>2.8040505173325698</v>
      </c>
      <c r="L208" s="82">
        <v>2.1314383656935698</v>
      </c>
      <c r="M208" s="82">
        <v>2.1182989278261002</v>
      </c>
      <c r="N208" s="82">
        <v>2.0248523819777202</v>
      </c>
      <c r="O208" s="82">
        <v>2.81672984698969</v>
      </c>
      <c r="P208" s="82">
        <v>2.8942111248334901</v>
      </c>
      <c r="Q208" s="82">
        <v>2.80851867876141</v>
      </c>
      <c r="R208" s="82">
        <v>2.8104811992738199</v>
      </c>
      <c r="S208" s="82">
        <v>2.6728356524551402</v>
      </c>
      <c r="T208" s="82">
        <v>2.4223752199802999</v>
      </c>
      <c r="U208" s="82">
        <v>2.46424629211324</v>
      </c>
    </row>
    <row r="209" spans="1:21" x14ac:dyDescent="0.35">
      <c r="A209" t="s">
        <v>43</v>
      </c>
      <c r="B209" t="s">
        <v>47</v>
      </c>
      <c r="C209" t="s">
        <v>46</v>
      </c>
      <c r="D209" t="s">
        <v>40</v>
      </c>
      <c r="E209" t="s">
        <v>39</v>
      </c>
      <c r="F209" s="82"/>
      <c r="G209" s="82"/>
      <c r="H209" s="82"/>
      <c r="I209" s="82">
        <v>0.42154693148886102</v>
      </c>
      <c r="J209" s="82">
        <v>0.37510341511805501</v>
      </c>
      <c r="K209" s="82">
        <v>0.99799518884302696</v>
      </c>
      <c r="L209" s="82">
        <v>0.55216903187075905</v>
      </c>
      <c r="M209" s="82">
        <v>0.42929565880424803</v>
      </c>
      <c r="N209" s="82">
        <v>1.4581221898488801</v>
      </c>
      <c r="O209" s="82">
        <v>0.106897253411289</v>
      </c>
      <c r="P209" s="82">
        <v>8.6824749588933603E-2</v>
      </c>
      <c r="Q209" s="82">
        <v>0.20920925819000399</v>
      </c>
      <c r="R209" s="82">
        <v>0.17985862533618399</v>
      </c>
      <c r="S209" s="82">
        <v>0.18511545510104599</v>
      </c>
      <c r="T209" s="82">
        <v>0.207456981601716</v>
      </c>
      <c r="U209" s="82">
        <v>0.14087047124678201</v>
      </c>
    </row>
    <row r="210" spans="1:21" x14ac:dyDescent="0.35">
      <c r="A210" t="s">
        <v>43</v>
      </c>
      <c r="B210" t="s">
        <v>45</v>
      </c>
      <c r="C210" t="s">
        <v>44</v>
      </c>
      <c r="D210" t="s">
        <v>40</v>
      </c>
      <c r="E210" t="s">
        <v>39</v>
      </c>
      <c r="F210" s="82"/>
      <c r="G210" s="82"/>
      <c r="H210" s="82"/>
      <c r="I210" s="82">
        <v>0</v>
      </c>
      <c r="J210" s="82">
        <v>0</v>
      </c>
      <c r="K210" s="82">
        <v>0</v>
      </c>
      <c r="L210" s="82">
        <v>0</v>
      </c>
      <c r="M210" s="82">
        <v>0</v>
      </c>
      <c r="N210" s="82">
        <v>0</v>
      </c>
      <c r="O210" s="82">
        <v>0</v>
      </c>
      <c r="P210" s="82">
        <v>0</v>
      </c>
      <c r="Q210" s="82">
        <v>0</v>
      </c>
      <c r="R210" s="82">
        <v>0</v>
      </c>
      <c r="S210" s="82">
        <v>0</v>
      </c>
      <c r="T210" s="82">
        <v>0</v>
      </c>
      <c r="U210" s="82">
        <v>0</v>
      </c>
    </row>
    <row r="211" spans="1:21" x14ac:dyDescent="0.35">
      <c r="A211" t="s">
        <v>43</v>
      </c>
      <c r="B211" t="s">
        <v>42</v>
      </c>
      <c r="C211" t="s">
        <v>41</v>
      </c>
      <c r="D211" t="s">
        <v>40</v>
      </c>
      <c r="E211" t="s">
        <v>39</v>
      </c>
      <c r="F211" s="82"/>
      <c r="G211" s="82"/>
      <c r="H211" s="82"/>
      <c r="I211" s="82"/>
      <c r="J211" s="82"/>
      <c r="K211" s="82"/>
      <c r="L211" s="82"/>
      <c r="M211" s="82"/>
      <c r="N211" s="82">
        <v>0.32132710014973997</v>
      </c>
      <c r="O211" s="82">
        <v>0.17040714294471501</v>
      </c>
      <c r="P211" s="82">
        <v>0.17155944743849899</v>
      </c>
      <c r="Q211" s="82">
        <v>0.185285905464698</v>
      </c>
      <c r="R211" s="82">
        <v>0.19392424457608801</v>
      </c>
      <c r="S211" s="82">
        <v>0.193918086170948</v>
      </c>
      <c r="T211" s="82">
        <v>0.1939121788948</v>
      </c>
      <c r="U211" s="82">
        <v>0.19390885421401699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45"/>
  <sheetViews>
    <sheetView showGridLines="0" zoomScaleNormal="100" workbookViewId="0">
      <pane ySplit="1" topLeftCell="A2" activePane="bottomLeft" state="frozen"/>
      <selection pane="bottomLeft"/>
    </sheetView>
  </sheetViews>
  <sheetFormatPr defaultColWidth="8.54296875" defaultRowHeight="16" x14ac:dyDescent="0.5"/>
  <cols>
    <col min="1" max="1" width="2" style="1" customWidth="1"/>
    <col min="2" max="2" width="39.54296875" style="1" customWidth="1"/>
    <col min="3" max="3" width="20.26953125" style="1" customWidth="1"/>
    <col min="4" max="4" width="108" style="1" customWidth="1"/>
    <col min="5" max="5" width="8.54296875" style="1" customWidth="1"/>
    <col min="6" max="6" width="26.54296875" style="1" customWidth="1"/>
    <col min="7" max="7" width="8.54296875" style="1" customWidth="1"/>
    <col min="8" max="8" width="9.26953125" style="1" customWidth="1"/>
    <col min="9" max="9" width="25.26953125" style="1" customWidth="1"/>
    <col min="10" max="10" width="9.26953125" style="1" customWidth="1"/>
    <col min="11" max="11" width="60.7265625" style="1" bestFit="1" customWidth="1"/>
    <col min="12" max="14" width="8.54296875" style="1" customWidth="1"/>
    <col min="15" max="16384" width="8.54296875" style="1"/>
  </cols>
  <sheetData>
    <row r="1" spans="2:13" s="3" customFormat="1" ht="21" x14ac:dyDescent="0.5">
      <c r="B1" s="12" t="s">
        <v>34</v>
      </c>
      <c r="C1" s="12"/>
      <c r="D1" s="12"/>
      <c r="E1" s="12"/>
      <c r="F1" s="12"/>
      <c r="G1" s="1"/>
      <c r="H1" s="4"/>
      <c r="I1" s="2"/>
    </row>
    <row r="2" spans="2:13" s="3" customFormat="1" ht="21" x14ac:dyDescent="0.5">
      <c r="B2" s="13" t="s">
        <v>8</v>
      </c>
      <c r="C2" s="20"/>
      <c r="D2" s="1"/>
      <c r="E2" s="1"/>
      <c r="F2" s="1"/>
      <c r="G2" s="1"/>
      <c r="H2" s="4"/>
      <c r="I2" s="2"/>
    </row>
    <row r="3" spans="2:13" x14ac:dyDescent="0.5">
      <c r="B3" s="19" t="s">
        <v>9</v>
      </c>
      <c r="C3" s="21"/>
    </row>
    <row r="4" spans="2:13" x14ac:dyDescent="0.5">
      <c r="B4" s="19" t="s">
        <v>10</v>
      </c>
      <c r="C4" s="22"/>
    </row>
    <row r="5" spans="2:13" x14ac:dyDescent="0.5">
      <c r="B5" s="19" t="s">
        <v>407</v>
      </c>
      <c r="C5" s="22"/>
    </row>
    <row r="6" spans="2:13" x14ac:dyDescent="0.5">
      <c r="B6" s="17"/>
      <c r="C6" s="18"/>
      <c r="D6" s="18"/>
    </row>
    <row r="7" spans="2:13" x14ac:dyDescent="0.5">
      <c r="B7" s="13" t="s">
        <v>11</v>
      </c>
    </row>
    <row r="8" spans="2:13" ht="188.25" customHeight="1" x14ac:dyDescent="0.5">
      <c r="B8" s="14" t="s">
        <v>12</v>
      </c>
      <c r="C8" s="173" t="s">
        <v>470</v>
      </c>
      <c r="D8" s="173"/>
    </row>
    <row r="9" spans="2:13" ht="21" x14ac:dyDescent="0.6">
      <c r="B9" s="14" t="s">
        <v>1</v>
      </c>
      <c r="C9" s="35" t="s">
        <v>43</v>
      </c>
      <c r="D9" s="16"/>
      <c r="I9" s="83" t="s">
        <v>413</v>
      </c>
      <c r="J9" s="84"/>
      <c r="K9" s="84"/>
      <c r="L9" s="84"/>
      <c r="M9" s="84"/>
    </row>
    <row r="10" spans="2:13" x14ac:dyDescent="0.5">
      <c r="B10" s="14" t="s">
        <v>13</v>
      </c>
      <c r="C10" s="6" t="s">
        <v>329</v>
      </c>
      <c r="I10" s="84"/>
      <c r="J10" s="84"/>
      <c r="K10" s="84"/>
      <c r="L10" s="84"/>
      <c r="M10" s="84"/>
    </row>
    <row r="11" spans="2:13" x14ac:dyDescent="0.5">
      <c r="B11" s="14" t="s">
        <v>14</v>
      </c>
      <c r="C11" s="30" t="s">
        <v>335</v>
      </c>
      <c r="D11" s="42"/>
      <c r="I11" s="84"/>
      <c r="J11" s="84"/>
      <c r="K11" s="84"/>
      <c r="L11" s="84"/>
      <c r="M11" s="84"/>
    </row>
    <row r="12" spans="2:13" x14ac:dyDescent="0.5">
      <c r="B12" s="14" t="s">
        <v>15</v>
      </c>
      <c r="C12" s="41"/>
      <c r="D12" s="3"/>
      <c r="I12" s="85" t="s">
        <v>15</v>
      </c>
      <c r="J12" s="86">
        <v>8.6999999999999993</v>
      </c>
      <c r="K12" s="87" t="s">
        <v>376</v>
      </c>
      <c r="L12" s="87"/>
      <c r="M12" s="87"/>
    </row>
    <row r="13" spans="2:13" x14ac:dyDescent="0.5">
      <c r="I13" s="87"/>
      <c r="J13" s="87"/>
      <c r="K13" s="87"/>
      <c r="L13" s="87"/>
      <c r="M13" s="87"/>
    </row>
    <row r="14" spans="2:13" x14ac:dyDescent="0.5">
      <c r="B14" s="13" t="s">
        <v>350</v>
      </c>
      <c r="I14" s="88" t="s">
        <v>350</v>
      </c>
      <c r="J14" s="87"/>
      <c r="K14" s="87"/>
      <c r="L14" s="87"/>
      <c r="M14" s="87"/>
    </row>
    <row r="15" spans="2:13" ht="160" x14ac:dyDescent="0.5">
      <c r="B15" s="6" t="s">
        <v>31</v>
      </c>
      <c r="C15" s="14"/>
      <c r="D15" s="15"/>
      <c r="I15" s="86" t="s">
        <v>31</v>
      </c>
      <c r="J15" s="85" t="s">
        <v>314</v>
      </c>
      <c r="K15" s="89" t="s">
        <v>348</v>
      </c>
      <c r="L15" s="87"/>
      <c r="M15" s="87"/>
    </row>
    <row r="16" spans="2:13" x14ac:dyDescent="0.5">
      <c r="B16" s="6" t="s">
        <v>351</v>
      </c>
      <c r="C16" s="5"/>
      <c r="I16" s="86" t="s">
        <v>351</v>
      </c>
      <c r="J16" s="90">
        <v>0</v>
      </c>
      <c r="K16" s="87"/>
      <c r="L16" s="87"/>
      <c r="M16" s="87"/>
    </row>
    <row r="17" spans="2:13" x14ac:dyDescent="0.5">
      <c r="B17" s="30" t="s">
        <v>380</v>
      </c>
      <c r="C17" s="45"/>
      <c r="I17" s="86" t="s">
        <v>380</v>
      </c>
      <c r="J17" s="91"/>
      <c r="K17" s="87"/>
      <c r="L17" s="87"/>
      <c r="M17" s="87"/>
    </row>
    <row r="18" spans="2:13" x14ac:dyDescent="0.5">
      <c r="B18" s="30" t="s">
        <v>381</v>
      </c>
      <c r="C18" s="45"/>
      <c r="I18" s="86" t="s">
        <v>381</v>
      </c>
      <c r="J18" s="91"/>
      <c r="K18" s="87"/>
      <c r="L18" s="87"/>
      <c r="M18" s="87"/>
    </row>
    <row r="19" spans="2:13" x14ac:dyDescent="0.5">
      <c r="B19" s="30" t="s">
        <v>382</v>
      </c>
      <c r="C19" s="45"/>
      <c r="I19" s="86" t="s">
        <v>382</v>
      </c>
      <c r="J19" s="91"/>
      <c r="K19" s="87"/>
      <c r="L19" s="87"/>
      <c r="M19" s="87"/>
    </row>
    <row r="20" spans="2:13" x14ac:dyDescent="0.5">
      <c r="B20" s="30" t="s">
        <v>383</v>
      </c>
      <c r="C20" s="30"/>
      <c r="I20" s="86" t="s">
        <v>383</v>
      </c>
      <c r="J20" s="86"/>
      <c r="K20" s="87"/>
      <c r="L20" s="87"/>
      <c r="M20" s="87"/>
    </row>
    <row r="21" spans="2:13" x14ac:dyDescent="0.5">
      <c r="B21" s="74" t="s">
        <v>387</v>
      </c>
      <c r="C21" s="75" t="b">
        <f>SUM(C17:C20)=C16</f>
        <v>1</v>
      </c>
      <c r="I21" s="92" t="s">
        <v>387</v>
      </c>
      <c r="J21" s="93" t="b">
        <v>1</v>
      </c>
      <c r="K21" s="87"/>
      <c r="L21" s="87"/>
      <c r="M21" s="87"/>
    </row>
    <row r="22" spans="2:13" x14ac:dyDescent="0.5">
      <c r="B22" s="13"/>
      <c r="I22" s="87"/>
      <c r="J22" s="87"/>
      <c r="K22" s="87"/>
      <c r="L22" s="87"/>
      <c r="M22" s="87"/>
    </row>
    <row r="23" spans="2:13" x14ac:dyDescent="0.5">
      <c r="B23" s="13" t="s">
        <v>17</v>
      </c>
      <c r="I23" s="88" t="s">
        <v>17</v>
      </c>
      <c r="J23" s="87"/>
      <c r="K23" s="87"/>
      <c r="L23" s="87"/>
      <c r="M23" s="87"/>
    </row>
    <row r="24" spans="2:13" x14ac:dyDescent="0.5">
      <c r="B24" s="14" t="s">
        <v>18</v>
      </c>
      <c r="C24" s="14"/>
      <c r="D24" s="43"/>
      <c r="I24" s="86" t="s">
        <v>18</v>
      </c>
      <c r="J24" s="94">
        <v>2.6</v>
      </c>
      <c r="K24" s="87"/>
      <c r="L24" s="87"/>
      <c r="M24" s="87"/>
    </row>
    <row r="25" spans="2:13" x14ac:dyDescent="0.5">
      <c r="B25" s="6" t="s">
        <v>16</v>
      </c>
      <c r="C25" s="46"/>
      <c r="I25" s="86" t="s">
        <v>16</v>
      </c>
      <c r="J25" s="90">
        <v>106.06164490490792</v>
      </c>
      <c r="K25" s="87"/>
      <c r="L25" s="87"/>
      <c r="M25" s="87"/>
    </row>
    <row r="26" spans="2:13" ht="32" x14ac:dyDescent="0.5">
      <c r="B26" s="24" t="s">
        <v>19</v>
      </c>
      <c r="C26" s="37"/>
      <c r="I26" s="95" t="s">
        <v>19</v>
      </c>
      <c r="J26" s="96">
        <v>8.2027767981537436E-2</v>
      </c>
      <c r="K26" s="87"/>
      <c r="L26" s="87"/>
      <c r="M26" s="87"/>
    </row>
    <row r="27" spans="2:13" ht="32" x14ac:dyDescent="0.5">
      <c r="B27" s="24" t="s">
        <v>20</v>
      </c>
      <c r="C27" s="6"/>
      <c r="I27" s="95" t="s">
        <v>20</v>
      </c>
      <c r="J27" s="86" t="s">
        <v>320</v>
      </c>
      <c r="K27" s="87"/>
      <c r="L27" s="87"/>
      <c r="M27" s="87"/>
    </row>
    <row r="28" spans="2:13" x14ac:dyDescent="0.5">
      <c r="I28" s="87"/>
      <c r="J28" s="87"/>
      <c r="K28" s="87"/>
      <c r="L28" s="87"/>
      <c r="M28" s="87"/>
    </row>
    <row r="29" spans="2:13" x14ac:dyDescent="0.5">
      <c r="B29" s="13" t="s">
        <v>21</v>
      </c>
      <c r="F29" s="13" t="s">
        <v>22</v>
      </c>
      <c r="I29" s="88" t="s">
        <v>21</v>
      </c>
      <c r="J29" s="87"/>
      <c r="K29" s="87"/>
      <c r="L29" s="87"/>
      <c r="M29" s="88" t="s">
        <v>22</v>
      </c>
    </row>
    <row r="30" spans="2:13" x14ac:dyDescent="0.5">
      <c r="B30" s="14"/>
      <c r="C30" s="14"/>
      <c r="D30" s="15"/>
      <c r="F30" s="15"/>
      <c r="I30" s="85" t="s">
        <v>23</v>
      </c>
      <c r="J30" s="85" t="s">
        <v>321</v>
      </c>
      <c r="K30" s="85" t="s">
        <v>414</v>
      </c>
      <c r="L30" s="87"/>
      <c r="M30" s="85" t="s">
        <v>316</v>
      </c>
    </row>
    <row r="31" spans="2:13" ht="409.5" x14ac:dyDescent="0.5">
      <c r="B31" s="14"/>
      <c r="C31" s="14"/>
      <c r="D31" s="15"/>
      <c r="F31" s="15"/>
      <c r="I31" s="85" t="s">
        <v>24</v>
      </c>
      <c r="J31" s="85" t="s">
        <v>327</v>
      </c>
      <c r="K31" s="89" t="s">
        <v>415</v>
      </c>
      <c r="L31" s="87"/>
      <c r="M31" s="89" t="s">
        <v>317</v>
      </c>
    </row>
    <row r="32" spans="2:13" ht="144" x14ac:dyDescent="0.5">
      <c r="B32" s="14"/>
      <c r="C32" s="14"/>
      <c r="D32" s="15"/>
      <c r="F32" s="15"/>
      <c r="I32" s="85" t="s">
        <v>25</v>
      </c>
      <c r="J32" s="85" t="s">
        <v>321</v>
      </c>
      <c r="K32" s="89" t="s">
        <v>416</v>
      </c>
      <c r="L32" s="87"/>
      <c r="M32" s="85" t="s">
        <v>317</v>
      </c>
    </row>
    <row r="33" spans="2:14" x14ac:dyDescent="0.5">
      <c r="B33" s="14"/>
      <c r="C33" s="14"/>
      <c r="D33" s="36"/>
      <c r="F33" s="15"/>
      <c r="I33" s="85" t="s">
        <v>26</v>
      </c>
      <c r="J33" s="85" t="s">
        <v>323</v>
      </c>
      <c r="K33" s="85" t="s">
        <v>417</v>
      </c>
      <c r="L33" s="87"/>
      <c r="M33" s="85" t="s">
        <v>318</v>
      </c>
    </row>
    <row r="34" spans="2:14" ht="279" customHeight="1" x14ac:dyDescent="0.5">
      <c r="B34" s="15"/>
      <c r="C34" s="14"/>
      <c r="D34" s="15"/>
      <c r="F34" s="15"/>
      <c r="I34" s="85" t="s">
        <v>27</v>
      </c>
      <c r="J34" s="85" t="s">
        <v>321</v>
      </c>
      <c r="K34" s="89" t="s">
        <v>418</v>
      </c>
      <c r="L34" s="87"/>
      <c r="M34" s="89" t="s">
        <v>317</v>
      </c>
    </row>
    <row r="35" spans="2:14" ht="320" x14ac:dyDescent="0.5">
      <c r="B35" s="14"/>
      <c r="C35" s="14"/>
      <c r="D35" s="15"/>
      <c r="F35" s="15"/>
      <c r="I35" s="85" t="s">
        <v>28</v>
      </c>
      <c r="J35" s="85" t="s">
        <v>323</v>
      </c>
      <c r="K35" s="89" t="s">
        <v>419</v>
      </c>
      <c r="L35" s="87"/>
      <c r="M35" s="89" t="s">
        <v>317</v>
      </c>
    </row>
    <row r="36" spans="2:14" x14ac:dyDescent="0.5">
      <c r="B36" s="14"/>
      <c r="C36" s="14"/>
      <c r="D36" s="15"/>
      <c r="F36" s="15"/>
      <c r="I36" s="85" t="s">
        <v>29</v>
      </c>
      <c r="J36" s="85" t="s">
        <v>328</v>
      </c>
      <c r="K36" s="85" t="s">
        <v>358</v>
      </c>
      <c r="L36" s="87"/>
      <c r="M36" s="85" t="s">
        <v>359</v>
      </c>
    </row>
    <row r="37" spans="2:14" x14ac:dyDescent="0.5">
      <c r="B37" s="14"/>
      <c r="C37" s="14"/>
      <c r="D37" s="15"/>
      <c r="F37" s="15"/>
      <c r="I37" s="85" t="s">
        <v>30</v>
      </c>
      <c r="J37" s="85" t="s">
        <v>328</v>
      </c>
      <c r="K37" s="85" t="s">
        <v>358</v>
      </c>
      <c r="L37" s="87"/>
      <c r="M37" s="85" t="s">
        <v>359</v>
      </c>
    </row>
    <row r="38" spans="2:14" x14ac:dyDescent="0.5">
      <c r="B38" s="26"/>
      <c r="C38" s="26"/>
      <c r="D38" s="26"/>
      <c r="F38" s="25"/>
    </row>
    <row r="39" spans="2:14" x14ac:dyDescent="0.5">
      <c r="B39" s="13"/>
      <c r="C39" s="44"/>
      <c r="I39" s="13" t="s">
        <v>340</v>
      </c>
      <c r="J39" s="44">
        <v>0</v>
      </c>
    </row>
    <row r="40" spans="2:14" x14ac:dyDescent="0.5">
      <c r="B40" s="13"/>
      <c r="C40" s="44"/>
      <c r="I40" s="13" t="s">
        <v>341</v>
      </c>
      <c r="J40" s="44">
        <v>0</v>
      </c>
    </row>
    <row r="45" spans="2:14" x14ac:dyDescent="0.5">
      <c r="N45" s="4"/>
    </row>
  </sheetData>
  <mergeCells count="1">
    <mergeCell ref="C8:D8"/>
  </mergeCells>
  <conditionalFormatting sqref="C21">
    <cfRule type="containsText" dxfId="29" priority="3" operator="containsText" text="True">
      <formula>NOT(ISERROR(SEARCH("True",C21)))</formula>
    </cfRule>
    <cfRule type="containsText" dxfId="28" priority="4" operator="containsText" text="False">
      <formula>NOT(ISERROR(SEARCH("False",C21)))</formula>
    </cfRule>
  </conditionalFormatting>
  <conditionalFormatting sqref="J21">
    <cfRule type="containsText" dxfId="27" priority="1" operator="containsText" text="True">
      <formula>NOT(ISERROR(SEARCH("True",J21)))</formula>
    </cfRule>
    <cfRule type="containsText" dxfId="26" priority="2" operator="containsText" text="False">
      <formula>NOT(ISERROR(SEARCH("False",J21)))</formula>
    </cfRule>
  </conditionalFormatting>
  <dataValidations count="6">
    <dataValidation type="list" allowBlank="1" showInputMessage="1" showErrorMessage="1" sqref="C27">
      <formula1>"Yes,No"</formula1>
    </dataValidation>
    <dataValidation type="list" allowBlank="1" showInputMessage="1" showErrorMessage="1" sqref="C9">
      <formula1>"ANH,NES,NWT,SRN,SVE,SWB,TMS,WSH,WSX,YKY,AFW,BRL,HDD,PRT,SES,SEW,SSC"</formula1>
    </dataValidation>
    <dataValidation type="list" allowBlank="1" showInputMessage="1" showErrorMessage="1" sqref="C15">
      <formula1>"Accept, Partial accept, Reject"</formula1>
    </dataValidation>
    <dataValidation type="list" allowBlank="1" showInputMessage="1" showErrorMessage="1" sqref="C10">
      <formula1>#REF!</formula1>
    </dataValidation>
    <dataValidation type="list" allowBlank="1" showInputMessage="1" showErrorMessage="1" sqref="C30:C38">
      <formula1>"Pass, Partial pass, Fail, Not assessed, N/A"</formula1>
    </dataValidation>
    <dataValidation type="list" allowBlank="1" showInputMessage="1" showErrorMessage="1" sqref="B18:B20">
      <formula1>#REF!</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Y45"/>
  <sheetViews>
    <sheetView showGridLines="0" zoomScaleNormal="100" workbookViewId="0">
      <pane ySplit="1" topLeftCell="A2" activePane="bottomLeft" state="frozen"/>
      <selection pane="bottomLeft"/>
    </sheetView>
  </sheetViews>
  <sheetFormatPr defaultColWidth="8.54296875" defaultRowHeight="16" x14ac:dyDescent="0.5"/>
  <cols>
    <col min="1" max="1" width="2" style="1" customWidth="1"/>
    <col min="2" max="2" width="38.54296875" style="1" customWidth="1"/>
    <col min="3" max="3" width="16.54296875" style="1" customWidth="1"/>
    <col min="4" max="4" width="121" style="1" customWidth="1"/>
    <col min="5" max="5" width="8.54296875" style="1" customWidth="1"/>
    <col min="6" max="6" width="26.54296875" style="1" customWidth="1"/>
    <col min="7" max="8" width="8.54296875" style="1" customWidth="1"/>
    <col min="9" max="9" width="38.54296875" style="1" customWidth="1"/>
    <col min="10" max="10" width="16.54296875" style="1" customWidth="1"/>
    <col min="11" max="11" width="104.7265625" style="1" customWidth="1"/>
    <col min="12" max="12" width="8.54296875" style="1" customWidth="1"/>
    <col min="13" max="13" width="26.54296875" style="1" customWidth="1"/>
    <col min="14" max="14" width="8.54296875" style="1" customWidth="1"/>
    <col min="15" max="15" width="24.7265625" style="1" customWidth="1"/>
    <col min="16" max="16" width="14.7265625" style="1" customWidth="1"/>
    <col min="17" max="17" width="105.26953125" style="1" customWidth="1"/>
    <col min="18" max="20" width="8.54296875" style="1" customWidth="1"/>
    <col min="21" max="16384" width="8.54296875" style="1"/>
  </cols>
  <sheetData>
    <row r="1" spans="2:25" s="3" customFormat="1" ht="21" x14ac:dyDescent="0.5">
      <c r="B1" s="12" t="s">
        <v>35</v>
      </c>
      <c r="C1" s="12"/>
      <c r="D1" s="12"/>
      <c r="E1" s="12"/>
      <c r="F1" s="12"/>
      <c r="G1" s="1"/>
      <c r="H1" s="4"/>
      <c r="I1" s="124" t="s">
        <v>467</v>
      </c>
      <c r="J1" s="124"/>
      <c r="K1" s="124"/>
      <c r="L1" s="124"/>
      <c r="M1" s="124"/>
      <c r="N1" s="4"/>
      <c r="O1" s="2"/>
    </row>
    <row r="2" spans="2:25" s="3" customFormat="1" ht="21" x14ac:dyDescent="0.5">
      <c r="B2" s="13" t="s">
        <v>8</v>
      </c>
      <c r="C2" s="20"/>
      <c r="D2" s="20"/>
      <c r="E2" s="1"/>
      <c r="F2" s="1"/>
      <c r="G2" s="1"/>
      <c r="H2" s="4"/>
      <c r="I2" s="125" t="s">
        <v>8</v>
      </c>
      <c r="J2" s="124"/>
      <c r="K2" s="124"/>
      <c r="L2" s="126"/>
      <c r="M2" s="126"/>
      <c r="N2" s="4"/>
      <c r="O2" s="2"/>
    </row>
    <row r="3" spans="2:25" x14ac:dyDescent="0.5">
      <c r="B3" s="19" t="s">
        <v>9</v>
      </c>
      <c r="C3" s="21" t="s">
        <v>440</v>
      </c>
      <c r="I3" s="127" t="s">
        <v>9</v>
      </c>
      <c r="J3" s="128" t="s">
        <v>440</v>
      </c>
      <c r="K3" s="126"/>
      <c r="L3" s="126"/>
      <c r="M3" s="126"/>
    </row>
    <row r="4" spans="2:25" x14ac:dyDescent="0.5">
      <c r="B4" s="19" t="s">
        <v>10</v>
      </c>
      <c r="C4" s="22"/>
      <c r="I4" s="127" t="s">
        <v>10</v>
      </c>
      <c r="J4" s="129">
        <v>43566</v>
      </c>
      <c r="K4" s="126"/>
      <c r="L4" s="126"/>
      <c r="M4" s="126"/>
    </row>
    <row r="5" spans="2:25" x14ac:dyDescent="0.5">
      <c r="B5" s="19" t="s">
        <v>407</v>
      </c>
      <c r="C5" s="22" t="s">
        <v>490</v>
      </c>
      <c r="I5" s="127" t="s">
        <v>407</v>
      </c>
      <c r="J5" s="129" t="s">
        <v>473</v>
      </c>
      <c r="K5" s="126"/>
      <c r="L5" s="126"/>
      <c r="M5" s="126"/>
    </row>
    <row r="6" spans="2:25" x14ac:dyDescent="0.5">
      <c r="B6" s="17"/>
      <c r="C6" s="18"/>
      <c r="D6" s="73"/>
      <c r="I6" s="130"/>
      <c r="J6" s="131"/>
      <c r="K6" s="132"/>
      <c r="L6" s="126"/>
      <c r="M6" s="126"/>
    </row>
    <row r="7" spans="2:25" x14ac:dyDescent="0.5">
      <c r="B7" s="13" t="s">
        <v>11</v>
      </c>
      <c r="I7" s="125" t="s">
        <v>11</v>
      </c>
      <c r="J7" s="126"/>
      <c r="K7" s="126"/>
      <c r="L7" s="126"/>
      <c r="M7" s="126"/>
    </row>
    <row r="8" spans="2:25" ht="115.5" customHeight="1" x14ac:dyDescent="0.5">
      <c r="B8" s="14" t="s">
        <v>12</v>
      </c>
      <c r="C8" s="174" t="s">
        <v>486</v>
      </c>
      <c r="D8" s="175"/>
      <c r="I8" s="133" t="s">
        <v>12</v>
      </c>
      <c r="J8" s="176" t="s">
        <v>477</v>
      </c>
      <c r="K8" s="176"/>
      <c r="L8" s="126"/>
      <c r="M8" s="126"/>
    </row>
    <row r="9" spans="2:25" ht="21" x14ac:dyDescent="0.6">
      <c r="B9" s="14" t="s">
        <v>1</v>
      </c>
      <c r="C9" s="39" t="s">
        <v>43</v>
      </c>
      <c r="D9" s="16"/>
      <c r="I9" s="133" t="s">
        <v>1</v>
      </c>
      <c r="J9" s="135" t="s">
        <v>43</v>
      </c>
      <c r="K9" s="136"/>
      <c r="L9" s="126"/>
      <c r="M9" s="126"/>
      <c r="O9" s="83" t="s">
        <v>413</v>
      </c>
      <c r="P9" s="84"/>
      <c r="Q9" s="84"/>
      <c r="R9" s="84"/>
      <c r="S9" s="84"/>
      <c r="T9" s="68"/>
      <c r="U9" s="68"/>
      <c r="V9" s="68"/>
      <c r="W9" s="68"/>
      <c r="X9" s="68"/>
      <c r="Y9" s="68"/>
    </row>
    <row r="10" spans="2:25" x14ac:dyDescent="0.5">
      <c r="B10" s="14" t="s">
        <v>13</v>
      </c>
      <c r="C10" s="6" t="s">
        <v>7</v>
      </c>
      <c r="I10" s="133" t="s">
        <v>13</v>
      </c>
      <c r="J10" s="137" t="s">
        <v>7</v>
      </c>
      <c r="K10" s="126"/>
      <c r="L10" s="126"/>
      <c r="M10" s="126"/>
      <c r="O10" s="84"/>
      <c r="P10" s="84"/>
      <c r="Q10" s="84"/>
      <c r="R10" s="84"/>
      <c r="S10" s="84"/>
      <c r="T10" s="68"/>
      <c r="U10" s="68"/>
      <c r="V10" s="68"/>
      <c r="W10" s="68"/>
      <c r="X10" s="68"/>
      <c r="Y10" s="68"/>
    </row>
    <row r="11" spans="2:25" x14ac:dyDescent="0.5">
      <c r="B11" s="14" t="s">
        <v>14</v>
      </c>
      <c r="C11" s="6" t="s">
        <v>336</v>
      </c>
      <c r="D11" s="16"/>
      <c r="I11" s="133" t="s">
        <v>14</v>
      </c>
      <c r="J11" s="137" t="s">
        <v>336</v>
      </c>
      <c r="K11" s="136"/>
      <c r="L11" s="126"/>
      <c r="M11" s="126"/>
      <c r="O11" s="84"/>
      <c r="P11" s="84"/>
      <c r="Q11" s="84"/>
      <c r="R11" s="84"/>
      <c r="S11" s="84"/>
      <c r="T11" s="68"/>
      <c r="U11" s="68"/>
      <c r="V11" s="68"/>
      <c r="W11" s="68"/>
      <c r="X11" s="68"/>
      <c r="Y11" s="68"/>
    </row>
    <row r="12" spans="2:25" x14ac:dyDescent="0.5">
      <c r="B12" s="14" t="s">
        <v>15</v>
      </c>
      <c r="C12" s="153">
        <f>SUM(F_Inputs!$Q$9:$U$9)</f>
        <v>4.2699999999999996</v>
      </c>
      <c r="I12" s="133" t="s">
        <v>15</v>
      </c>
      <c r="J12" s="138">
        <v>4.2699999999999996</v>
      </c>
      <c r="K12" s="126"/>
      <c r="L12" s="126"/>
      <c r="M12" s="126"/>
      <c r="O12" s="85" t="s">
        <v>15</v>
      </c>
      <c r="P12" s="86">
        <v>7.08</v>
      </c>
      <c r="Q12" s="87"/>
      <c r="R12" s="87"/>
      <c r="S12" s="87"/>
      <c r="T12" s="68"/>
      <c r="U12" s="68"/>
      <c r="V12" s="68"/>
      <c r="W12" s="68"/>
      <c r="X12" s="68"/>
      <c r="Y12" s="68"/>
    </row>
    <row r="13" spans="2:25" x14ac:dyDescent="0.5">
      <c r="I13" s="126"/>
      <c r="J13" s="126"/>
      <c r="K13" s="126"/>
      <c r="L13" s="126"/>
      <c r="M13" s="126"/>
      <c r="O13" s="87"/>
      <c r="P13" s="87"/>
      <c r="Q13" s="87"/>
      <c r="R13" s="87"/>
      <c r="S13" s="87"/>
      <c r="T13" s="68"/>
      <c r="U13" s="69"/>
      <c r="V13" s="68"/>
      <c r="W13" s="68"/>
      <c r="X13" s="68"/>
      <c r="Y13" s="68"/>
    </row>
    <row r="14" spans="2:25" x14ac:dyDescent="0.5">
      <c r="B14" s="13" t="s">
        <v>350</v>
      </c>
      <c r="I14" s="125" t="s">
        <v>350</v>
      </c>
      <c r="J14" s="126"/>
      <c r="K14" s="126"/>
      <c r="L14" s="126"/>
      <c r="M14" s="126"/>
      <c r="O14" s="88" t="s">
        <v>350</v>
      </c>
      <c r="P14" s="87"/>
      <c r="Q14" s="87"/>
      <c r="R14" s="87"/>
      <c r="S14" s="87"/>
      <c r="T14" s="68"/>
      <c r="U14" s="68"/>
      <c r="V14" s="68"/>
      <c r="W14" s="68"/>
      <c r="X14" s="68"/>
      <c r="Y14" s="68"/>
    </row>
    <row r="15" spans="2:25" ht="128" x14ac:dyDescent="0.5">
      <c r="B15" s="6" t="s">
        <v>31</v>
      </c>
      <c r="C15" s="14" t="s">
        <v>334</v>
      </c>
      <c r="D15" s="158" t="s">
        <v>471</v>
      </c>
      <c r="I15" s="137" t="s">
        <v>31</v>
      </c>
      <c r="J15" s="133" t="s">
        <v>334</v>
      </c>
      <c r="K15" s="161" t="s">
        <v>478</v>
      </c>
      <c r="L15" s="126"/>
      <c r="M15" s="126"/>
      <c r="O15" s="86" t="s">
        <v>31</v>
      </c>
      <c r="P15" s="85" t="s">
        <v>334</v>
      </c>
      <c r="Q15" s="89" t="s">
        <v>487</v>
      </c>
      <c r="R15" s="87"/>
      <c r="S15" s="87"/>
      <c r="T15" s="68"/>
      <c r="U15" s="69"/>
      <c r="V15" s="68"/>
      <c r="W15" s="68"/>
      <c r="X15" s="68"/>
      <c r="Y15" s="68"/>
    </row>
    <row r="16" spans="2:25" x14ac:dyDescent="0.5">
      <c r="B16" s="6" t="s">
        <v>351</v>
      </c>
      <c r="C16" s="157">
        <v>2.81</v>
      </c>
      <c r="I16" s="137" t="s">
        <v>351</v>
      </c>
      <c r="J16" s="138">
        <v>2.81</v>
      </c>
      <c r="K16" s="126"/>
      <c r="L16" s="126"/>
      <c r="M16" s="126"/>
      <c r="O16" s="86" t="s">
        <v>351</v>
      </c>
      <c r="P16" s="90">
        <v>2.31</v>
      </c>
      <c r="Q16" s="87"/>
      <c r="R16" s="87"/>
      <c r="S16" s="87"/>
      <c r="T16" s="68"/>
      <c r="U16" s="69"/>
      <c r="V16" s="68"/>
      <c r="W16" s="68"/>
      <c r="X16" s="68"/>
      <c r="Y16" s="68"/>
    </row>
    <row r="17" spans="2:25" x14ac:dyDescent="0.5">
      <c r="B17" s="30" t="s">
        <v>380</v>
      </c>
      <c r="C17" s="157">
        <f t="shared" ref="C17:C20" si="0">P17</f>
        <v>0</v>
      </c>
      <c r="I17" s="137" t="s">
        <v>380</v>
      </c>
      <c r="J17" s="138">
        <v>0</v>
      </c>
      <c r="K17" s="126"/>
      <c r="L17" s="126"/>
      <c r="M17" s="126"/>
      <c r="O17" s="86" t="s">
        <v>380</v>
      </c>
      <c r="P17" s="91"/>
      <c r="Q17" s="87"/>
      <c r="R17" s="87"/>
      <c r="S17" s="87"/>
      <c r="T17" s="68"/>
      <c r="U17" s="69"/>
      <c r="V17" s="68"/>
      <c r="W17" s="68"/>
      <c r="X17" s="68"/>
      <c r="Y17" s="68"/>
    </row>
    <row r="18" spans="2:25" x14ac:dyDescent="0.5">
      <c r="B18" s="30" t="s">
        <v>411</v>
      </c>
      <c r="C18" s="157">
        <v>2.31</v>
      </c>
      <c r="I18" s="137" t="s">
        <v>411</v>
      </c>
      <c r="J18" s="138">
        <v>2.31</v>
      </c>
      <c r="K18" s="126"/>
      <c r="L18" s="126"/>
      <c r="M18" s="126"/>
      <c r="O18" s="86" t="s">
        <v>411</v>
      </c>
      <c r="P18" s="91">
        <v>2.31</v>
      </c>
      <c r="Q18" s="87"/>
      <c r="R18" s="87"/>
      <c r="S18" s="87"/>
      <c r="T18" s="68"/>
      <c r="U18" s="69"/>
      <c r="V18" s="68"/>
      <c r="W18" s="68"/>
      <c r="X18" s="68"/>
      <c r="Y18" s="68"/>
    </row>
    <row r="19" spans="2:25" x14ac:dyDescent="0.5">
      <c r="B19" s="30" t="s">
        <v>386</v>
      </c>
      <c r="C19" s="157">
        <v>0.5</v>
      </c>
      <c r="I19" s="137" t="s">
        <v>386</v>
      </c>
      <c r="J19" s="138">
        <v>0.5</v>
      </c>
      <c r="K19" s="126"/>
      <c r="L19" s="126"/>
      <c r="M19" s="126"/>
      <c r="O19" s="86" t="s">
        <v>328</v>
      </c>
      <c r="P19" s="91"/>
      <c r="Q19" s="87"/>
      <c r="R19" s="87"/>
      <c r="S19" s="87"/>
      <c r="T19" s="68"/>
      <c r="U19" s="69"/>
      <c r="V19" s="68"/>
      <c r="W19" s="68"/>
      <c r="X19" s="68"/>
      <c r="Y19" s="68"/>
    </row>
    <row r="20" spans="2:25" x14ac:dyDescent="0.5">
      <c r="B20" s="30" t="s">
        <v>328</v>
      </c>
      <c r="C20" s="157">
        <f t="shared" si="0"/>
        <v>0</v>
      </c>
      <c r="I20" s="137" t="s">
        <v>328</v>
      </c>
      <c r="J20" s="138">
        <v>0</v>
      </c>
      <c r="K20" s="126"/>
      <c r="L20" s="126"/>
      <c r="M20" s="126"/>
      <c r="O20" s="86" t="s">
        <v>328</v>
      </c>
      <c r="P20" s="86"/>
      <c r="Q20" s="87"/>
      <c r="R20" s="87"/>
      <c r="S20" s="87"/>
      <c r="T20" s="68"/>
      <c r="U20" s="68"/>
      <c r="V20" s="68"/>
      <c r="W20" s="68"/>
      <c r="X20" s="68"/>
      <c r="Y20" s="68"/>
    </row>
    <row r="21" spans="2:25" x14ac:dyDescent="0.5">
      <c r="B21" s="74" t="s">
        <v>387</v>
      </c>
      <c r="C21" s="75" t="b">
        <f>SUM(C17:C20)=C16</f>
        <v>1</v>
      </c>
      <c r="I21" s="140" t="s">
        <v>387</v>
      </c>
      <c r="J21" s="141" t="b">
        <v>1</v>
      </c>
      <c r="K21" s="126"/>
      <c r="L21" s="126"/>
      <c r="M21" s="126"/>
      <c r="O21" s="92" t="s">
        <v>387</v>
      </c>
      <c r="P21" s="93" t="b">
        <v>1</v>
      </c>
      <c r="Q21" s="87"/>
      <c r="R21" s="87"/>
      <c r="S21" s="87"/>
      <c r="T21" s="68"/>
      <c r="U21" s="68"/>
      <c r="V21" s="68"/>
      <c r="W21" s="68"/>
      <c r="X21" s="68"/>
      <c r="Y21" s="68"/>
    </row>
    <row r="22" spans="2:25" x14ac:dyDescent="0.5">
      <c r="B22" s="13"/>
      <c r="C22" s="44"/>
      <c r="I22" s="125"/>
      <c r="J22" s="142"/>
      <c r="K22" s="126"/>
      <c r="L22" s="126"/>
      <c r="M22" s="126"/>
      <c r="O22" s="87"/>
      <c r="P22" s="87"/>
      <c r="Q22" s="87"/>
      <c r="R22" s="87"/>
      <c r="S22" s="87"/>
      <c r="T22" s="68"/>
      <c r="U22" s="68"/>
      <c r="V22" s="68"/>
      <c r="W22" s="68"/>
      <c r="X22" s="68"/>
      <c r="Y22" s="68"/>
    </row>
    <row r="23" spans="2:25" x14ac:dyDescent="0.5">
      <c r="B23" s="13" t="s">
        <v>17</v>
      </c>
      <c r="I23" s="125" t="s">
        <v>17</v>
      </c>
      <c r="J23" s="126"/>
      <c r="K23" s="126"/>
      <c r="L23" s="126"/>
      <c r="M23" s="126"/>
      <c r="O23" s="88" t="s">
        <v>17</v>
      </c>
      <c r="P23" s="87"/>
      <c r="Q23" s="87"/>
      <c r="R23" s="87"/>
      <c r="S23" s="87"/>
    </row>
    <row r="24" spans="2:25" x14ac:dyDescent="0.5">
      <c r="B24" s="6" t="s">
        <v>18</v>
      </c>
      <c r="C24" s="153">
        <v>0</v>
      </c>
      <c r="I24" s="137" t="s">
        <v>18</v>
      </c>
      <c r="J24" s="160" t="s">
        <v>479</v>
      </c>
      <c r="K24" s="126"/>
      <c r="L24" s="126"/>
      <c r="M24" s="126"/>
      <c r="O24" s="86" t="s">
        <v>18</v>
      </c>
      <c r="P24" s="94">
        <v>3.23</v>
      </c>
      <c r="Q24" s="87"/>
      <c r="R24" s="87"/>
      <c r="S24" s="87"/>
    </row>
    <row r="25" spans="2:25" x14ac:dyDescent="0.5">
      <c r="B25" s="6" t="s">
        <v>16</v>
      </c>
      <c r="C25" s="153">
        <f>SUM(F_Inputs!Q199:U199)</f>
        <v>25.241</v>
      </c>
      <c r="I25" s="137" t="s">
        <v>16</v>
      </c>
      <c r="J25" s="143">
        <v>25.241</v>
      </c>
      <c r="K25" s="126"/>
      <c r="L25" s="126"/>
      <c r="M25" s="126"/>
      <c r="O25" s="86" t="s">
        <v>16</v>
      </c>
      <c r="P25" s="90">
        <v>25.241</v>
      </c>
      <c r="Q25" s="87"/>
      <c r="R25" s="87"/>
      <c r="S25" s="87"/>
    </row>
    <row r="26" spans="2:25" ht="32" x14ac:dyDescent="0.5">
      <c r="B26" s="24" t="s">
        <v>19</v>
      </c>
      <c r="C26" s="23">
        <f>(C12-C24)/C25</f>
        <v>0.16916920882690858</v>
      </c>
      <c r="I26" s="134" t="s">
        <v>19</v>
      </c>
      <c r="J26" s="144">
        <v>0.16916920882690858</v>
      </c>
      <c r="K26" s="126"/>
      <c r="L26" s="126"/>
      <c r="M26" s="126"/>
      <c r="O26" s="95" t="s">
        <v>19</v>
      </c>
      <c r="P26" s="96">
        <v>0.15252961451606514</v>
      </c>
      <c r="Q26" s="87"/>
      <c r="R26" s="87"/>
      <c r="S26" s="87"/>
    </row>
    <row r="27" spans="2:25" ht="32" x14ac:dyDescent="0.5">
      <c r="B27" s="24" t="s">
        <v>20</v>
      </c>
      <c r="C27" s="6" t="s">
        <v>320</v>
      </c>
      <c r="I27" s="134" t="s">
        <v>20</v>
      </c>
      <c r="J27" s="137" t="s">
        <v>320</v>
      </c>
      <c r="K27" s="126"/>
      <c r="L27" s="126"/>
      <c r="M27" s="126"/>
      <c r="O27" s="95" t="s">
        <v>20</v>
      </c>
      <c r="P27" s="86" t="s">
        <v>320</v>
      </c>
      <c r="Q27" s="87"/>
      <c r="R27" s="87"/>
      <c r="S27" s="87"/>
    </row>
    <row r="28" spans="2:25" x14ac:dyDescent="0.5">
      <c r="I28" s="126"/>
      <c r="J28" s="126"/>
      <c r="K28" s="126"/>
      <c r="L28" s="126"/>
      <c r="M28" s="126"/>
      <c r="O28" s="87"/>
      <c r="P28" s="87"/>
      <c r="Q28" s="87"/>
      <c r="R28" s="87"/>
      <c r="S28" s="87"/>
    </row>
    <row r="29" spans="2:25" x14ac:dyDescent="0.5">
      <c r="B29" s="13" t="s">
        <v>21</v>
      </c>
      <c r="F29" s="13" t="s">
        <v>22</v>
      </c>
      <c r="I29" s="125" t="s">
        <v>21</v>
      </c>
      <c r="J29" s="126"/>
      <c r="K29" s="126"/>
      <c r="L29" s="126"/>
      <c r="M29" s="125" t="s">
        <v>22</v>
      </c>
      <c r="O29" s="88" t="s">
        <v>21</v>
      </c>
      <c r="P29" s="87"/>
      <c r="Q29" s="87"/>
      <c r="R29" s="87"/>
      <c r="S29" s="88" t="s">
        <v>22</v>
      </c>
    </row>
    <row r="30" spans="2:25" ht="231" customHeight="1" x14ac:dyDescent="0.5">
      <c r="B30" s="14" t="s">
        <v>23</v>
      </c>
      <c r="C30" s="14" t="s">
        <v>321</v>
      </c>
      <c r="D30" s="159" t="s">
        <v>472</v>
      </c>
      <c r="F30" s="15"/>
      <c r="I30" s="133" t="s">
        <v>23</v>
      </c>
      <c r="J30" s="133" t="s">
        <v>321</v>
      </c>
      <c r="K30" s="145" t="s">
        <v>459</v>
      </c>
      <c r="L30" s="126"/>
      <c r="M30" s="145" t="s">
        <v>460</v>
      </c>
      <c r="O30" s="85" t="s">
        <v>23</v>
      </c>
      <c r="P30" s="85" t="s">
        <v>321</v>
      </c>
      <c r="Q30" s="85" t="s">
        <v>420</v>
      </c>
      <c r="R30" s="87"/>
      <c r="S30" s="89" t="s">
        <v>316</v>
      </c>
    </row>
    <row r="31" spans="2:25" ht="307.5" customHeight="1" x14ac:dyDescent="0.5">
      <c r="B31" s="14" t="s">
        <v>24</v>
      </c>
      <c r="C31" s="14" t="s">
        <v>321</v>
      </c>
      <c r="D31" s="159" t="s">
        <v>472</v>
      </c>
      <c r="F31" s="15"/>
      <c r="I31" s="133" t="s">
        <v>24</v>
      </c>
      <c r="J31" s="133" t="s">
        <v>321</v>
      </c>
      <c r="K31" s="145" t="s">
        <v>461</v>
      </c>
      <c r="L31" s="126"/>
      <c r="M31" s="145" t="s">
        <v>441</v>
      </c>
      <c r="O31" s="85" t="s">
        <v>24</v>
      </c>
      <c r="P31" s="85" t="s">
        <v>323</v>
      </c>
      <c r="Q31" s="89" t="s">
        <v>421</v>
      </c>
      <c r="R31" s="87"/>
      <c r="S31" s="89" t="s">
        <v>317</v>
      </c>
    </row>
    <row r="32" spans="2:25" ht="96" x14ac:dyDescent="0.5">
      <c r="B32" s="14" t="s">
        <v>25</v>
      </c>
      <c r="C32" s="14" t="s">
        <v>328</v>
      </c>
      <c r="D32" s="159"/>
      <c r="F32" s="15"/>
      <c r="I32" s="133" t="s">
        <v>25</v>
      </c>
      <c r="J32" s="133" t="s">
        <v>357</v>
      </c>
      <c r="K32" s="145" t="s">
        <v>360</v>
      </c>
      <c r="L32" s="126"/>
      <c r="M32" s="145" t="s">
        <v>359</v>
      </c>
      <c r="O32" s="85" t="s">
        <v>25</v>
      </c>
      <c r="P32" s="85" t="s">
        <v>357</v>
      </c>
      <c r="Q32" s="89" t="s">
        <v>360</v>
      </c>
      <c r="R32" s="87"/>
      <c r="S32" s="89" t="s">
        <v>317</v>
      </c>
    </row>
    <row r="33" spans="2:20" ht="195" customHeight="1" x14ac:dyDescent="0.5">
      <c r="B33" s="14" t="s">
        <v>26</v>
      </c>
      <c r="C33" s="14" t="s">
        <v>442</v>
      </c>
      <c r="D33" s="159" t="s">
        <v>472</v>
      </c>
      <c r="F33" s="15"/>
      <c r="I33" s="133" t="s">
        <v>26</v>
      </c>
      <c r="J33" s="133" t="s">
        <v>442</v>
      </c>
      <c r="K33" s="145" t="s">
        <v>462</v>
      </c>
      <c r="L33" s="126"/>
      <c r="M33" s="145" t="s">
        <v>463</v>
      </c>
      <c r="O33" s="85" t="s">
        <v>26</v>
      </c>
      <c r="P33" s="85" t="s">
        <v>323</v>
      </c>
      <c r="Q33" s="85" t="s">
        <v>422</v>
      </c>
      <c r="R33" s="87"/>
      <c r="S33" s="89" t="s">
        <v>317</v>
      </c>
    </row>
    <row r="34" spans="2:20" ht="197.25" customHeight="1" x14ac:dyDescent="0.5">
      <c r="B34" s="14" t="s">
        <v>27</v>
      </c>
      <c r="C34" s="14" t="s">
        <v>323</v>
      </c>
      <c r="D34" s="159" t="s">
        <v>472</v>
      </c>
      <c r="F34" s="15"/>
      <c r="I34" s="133" t="s">
        <v>27</v>
      </c>
      <c r="J34" s="133" t="s">
        <v>323</v>
      </c>
      <c r="K34" s="145" t="s">
        <v>464</v>
      </c>
      <c r="L34" s="126"/>
      <c r="M34" s="145" t="s">
        <v>443</v>
      </c>
      <c r="O34" s="85" t="s">
        <v>27</v>
      </c>
      <c r="P34" s="85" t="s">
        <v>323</v>
      </c>
      <c r="Q34" s="89" t="s">
        <v>488</v>
      </c>
      <c r="R34" s="87"/>
      <c r="S34" s="89" t="s">
        <v>373</v>
      </c>
    </row>
    <row r="35" spans="2:20" ht="146.25" customHeight="1" x14ac:dyDescent="0.5">
      <c r="B35" s="14" t="s">
        <v>28</v>
      </c>
      <c r="C35" s="14" t="s">
        <v>321</v>
      </c>
      <c r="D35" s="159" t="s">
        <v>472</v>
      </c>
      <c r="F35" s="15"/>
      <c r="I35" s="133" t="s">
        <v>28</v>
      </c>
      <c r="J35" s="133" t="s">
        <v>321</v>
      </c>
      <c r="K35" s="145" t="s">
        <v>444</v>
      </c>
      <c r="L35" s="126"/>
      <c r="M35" s="145" t="s">
        <v>445</v>
      </c>
      <c r="O35" s="85" t="s">
        <v>28</v>
      </c>
      <c r="P35" s="85" t="s">
        <v>323</v>
      </c>
      <c r="Q35" s="85" t="s">
        <v>375</v>
      </c>
      <c r="R35" s="87"/>
      <c r="S35" s="89" t="s">
        <v>374</v>
      </c>
    </row>
    <row r="36" spans="2:20" ht="88.5" customHeight="1" x14ac:dyDescent="0.5">
      <c r="B36" s="14" t="s">
        <v>29</v>
      </c>
      <c r="C36" s="14" t="s">
        <v>321</v>
      </c>
      <c r="D36" s="159" t="s">
        <v>472</v>
      </c>
      <c r="F36" s="15"/>
      <c r="I36" s="133" t="s">
        <v>29</v>
      </c>
      <c r="J36" s="133" t="s">
        <v>321</v>
      </c>
      <c r="K36" s="145" t="s">
        <v>465</v>
      </c>
      <c r="L36" s="126"/>
      <c r="M36" s="145" t="s">
        <v>466</v>
      </c>
      <c r="O36" s="85" t="s">
        <v>29</v>
      </c>
      <c r="P36" s="85" t="s">
        <v>321</v>
      </c>
      <c r="Q36" s="85" t="s">
        <v>423</v>
      </c>
      <c r="R36" s="87"/>
      <c r="S36" s="89" t="s">
        <v>317</v>
      </c>
    </row>
    <row r="37" spans="2:20" ht="144" customHeight="1" x14ac:dyDescent="0.5">
      <c r="B37" s="14" t="s">
        <v>30</v>
      </c>
      <c r="C37" s="14" t="s">
        <v>321</v>
      </c>
      <c r="D37" s="159" t="s">
        <v>472</v>
      </c>
      <c r="F37" s="15"/>
      <c r="I37" s="133" t="s">
        <v>30</v>
      </c>
      <c r="J37" s="133" t="s">
        <v>321</v>
      </c>
      <c r="K37" s="145" t="s">
        <v>446</v>
      </c>
      <c r="L37" s="126"/>
      <c r="M37" s="145" t="s">
        <v>447</v>
      </c>
      <c r="O37" s="85" t="s">
        <v>30</v>
      </c>
      <c r="P37" s="85" t="s">
        <v>323</v>
      </c>
      <c r="Q37" s="85" t="s">
        <v>424</v>
      </c>
      <c r="R37" s="87"/>
      <c r="S37" s="89" t="s">
        <v>319</v>
      </c>
    </row>
    <row r="38" spans="2:20" x14ac:dyDescent="0.5">
      <c r="B38" s="26"/>
      <c r="C38" s="26"/>
      <c r="D38" s="26"/>
      <c r="F38" s="25"/>
      <c r="I38" s="26"/>
      <c r="J38" s="26"/>
      <c r="K38" s="26"/>
      <c r="M38" s="25"/>
    </row>
    <row r="39" spans="2:20" x14ac:dyDescent="0.5">
      <c r="B39" s="13"/>
      <c r="C39" s="44"/>
      <c r="I39" s="13"/>
      <c r="J39" s="44"/>
    </row>
    <row r="40" spans="2:20" x14ac:dyDescent="0.5">
      <c r="B40" s="13"/>
      <c r="C40" s="44"/>
      <c r="I40" s="13"/>
      <c r="J40" s="44"/>
    </row>
    <row r="45" spans="2:20" x14ac:dyDescent="0.5">
      <c r="T45" s="4"/>
    </row>
  </sheetData>
  <mergeCells count="2">
    <mergeCell ref="C8:D8"/>
    <mergeCell ref="J8:K8"/>
  </mergeCells>
  <conditionalFormatting sqref="C21">
    <cfRule type="containsText" dxfId="25" priority="5" operator="containsText" text="True">
      <formula>NOT(ISERROR(SEARCH("True",C21)))</formula>
    </cfRule>
    <cfRule type="containsText" dxfId="24" priority="6" operator="containsText" text="False">
      <formula>NOT(ISERROR(SEARCH("False",C21)))</formula>
    </cfRule>
  </conditionalFormatting>
  <conditionalFormatting sqref="P21">
    <cfRule type="containsText" dxfId="23" priority="3" operator="containsText" text="True">
      <formula>NOT(ISERROR(SEARCH("True",P21)))</formula>
    </cfRule>
    <cfRule type="containsText" dxfId="22" priority="4" operator="containsText" text="False">
      <formula>NOT(ISERROR(SEARCH("False",P21)))</formula>
    </cfRule>
  </conditionalFormatting>
  <conditionalFormatting sqref="J21">
    <cfRule type="containsText" dxfId="21" priority="1" operator="containsText" text="True">
      <formula>NOT(ISERROR(SEARCH("True",J21)))</formula>
    </cfRule>
    <cfRule type="containsText" dxfId="20" priority="2" operator="containsText" text="False">
      <formula>NOT(ISERROR(SEARCH("False",J21)))</formula>
    </cfRule>
  </conditionalFormatting>
  <dataValidations count="6">
    <dataValidation type="list" allowBlank="1" showInputMessage="1" showErrorMessage="1" sqref="C15 J15">
      <formula1>"Accept, Partial accept, Reject"</formula1>
    </dataValidation>
    <dataValidation type="list" allowBlank="1" showInputMessage="1" showErrorMessage="1" sqref="C27 J27">
      <formula1>"Yes,No"</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C30:C38 J30:J38">
      <formula1>"Pass, Partial pass, Fail, Not assessed, N/A"</formula1>
    </dataValidation>
    <dataValidation type="list" allowBlank="1" showInputMessage="1" showErrorMessage="1" sqref="B18:B20 I18:I20">
      <formula1>#REF!</formula1>
    </dataValidation>
  </dataValidations>
  <pageMargins left="0.7" right="0.7" top="0.75" bottom="0.75" header="0.3" footer="0.3"/>
  <pageSetup paperSize="9" orientation="portrait" r:id="rId1"/>
  <ignoredErrors>
    <ignoredError sqref="C25"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47"/>
  <sheetViews>
    <sheetView showGridLines="0" zoomScaleNormal="100" workbookViewId="0">
      <pane ySplit="1" topLeftCell="A2" activePane="bottomLeft" state="frozen"/>
      <selection pane="bottomLeft"/>
    </sheetView>
  </sheetViews>
  <sheetFormatPr defaultColWidth="8.54296875" defaultRowHeight="16" x14ac:dyDescent="0.5"/>
  <cols>
    <col min="1" max="1" width="2" style="1" customWidth="1"/>
    <col min="2" max="2" width="38.54296875" style="1" customWidth="1"/>
    <col min="3" max="3" width="16.54296875" style="1" customWidth="1"/>
    <col min="4" max="4" width="104.26953125" style="1" customWidth="1"/>
    <col min="5" max="5" width="8.54296875" style="1" customWidth="1"/>
    <col min="6" max="6" width="26.54296875" style="1" customWidth="1"/>
    <col min="7" max="8" width="8.54296875" style="1" customWidth="1"/>
    <col min="9" max="9" width="38.54296875" style="1" customWidth="1"/>
    <col min="10" max="10" width="16.54296875" style="1" customWidth="1"/>
    <col min="11" max="11" width="92" style="1" customWidth="1"/>
    <col min="12" max="12" width="8.54296875" style="1" customWidth="1"/>
    <col min="13" max="13" width="26.54296875" style="1" customWidth="1"/>
    <col min="14" max="14" width="8.54296875" style="1" customWidth="1"/>
    <col min="15" max="15" width="34.7265625" style="1" bestFit="1" customWidth="1"/>
    <col min="16" max="16" width="10.7265625" style="1" bestFit="1" customWidth="1"/>
    <col min="17" max="17" width="108.7265625" style="1" customWidth="1"/>
    <col min="18" max="18" width="8.54296875" style="1" customWidth="1"/>
    <col min="19" max="19" width="33.7265625" style="1" customWidth="1"/>
    <col min="20" max="21" width="8.54296875" style="1" customWidth="1"/>
    <col min="22" max="16384" width="8.54296875" style="1"/>
  </cols>
  <sheetData>
    <row r="1" spans="1:19" s="3" customFormat="1" ht="21" customHeight="1" x14ac:dyDescent="0.5">
      <c r="A1" s="24"/>
      <c r="B1" s="12" t="s">
        <v>468</v>
      </c>
      <c r="C1" s="12"/>
      <c r="D1" s="12"/>
      <c r="E1" s="12"/>
      <c r="F1" s="12"/>
      <c r="G1" s="1"/>
      <c r="H1" s="1"/>
      <c r="I1" s="124" t="s">
        <v>467</v>
      </c>
      <c r="J1" s="124"/>
      <c r="K1" s="124"/>
      <c r="L1" s="124"/>
      <c r="M1" s="124"/>
      <c r="N1" s="1"/>
      <c r="O1" s="4"/>
      <c r="P1" s="2"/>
    </row>
    <row r="2" spans="1:19" s="3" customFormat="1" ht="21" x14ac:dyDescent="0.5">
      <c r="B2" s="13" t="s">
        <v>8</v>
      </c>
      <c r="C2" s="20"/>
      <c r="D2" s="20"/>
      <c r="E2" s="1"/>
      <c r="F2" s="1"/>
      <c r="G2" s="1"/>
      <c r="H2" s="1"/>
      <c r="I2" s="125" t="s">
        <v>8</v>
      </c>
      <c r="J2" s="124"/>
      <c r="K2" s="124"/>
      <c r="L2" s="126"/>
      <c r="M2" s="126"/>
      <c r="N2" s="1"/>
      <c r="O2" s="4"/>
      <c r="P2" s="2"/>
    </row>
    <row r="3" spans="1:19" x14ac:dyDescent="0.5">
      <c r="B3" s="19" t="s">
        <v>9</v>
      </c>
      <c r="C3" s="21" t="s">
        <v>448</v>
      </c>
      <c r="I3" s="127" t="s">
        <v>9</v>
      </c>
      <c r="J3" s="128" t="s">
        <v>448</v>
      </c>
      <c r="K3" s="126"/>
      <c r="L3" s="126"/>
      <c r="M3" s="126"/>
    </row>
    <row r="4" spans="1:19" x14ac:dyDescent="0.5">
      <c r="B4" s="19" t="s">
        <v>10</v>
      </c>
      <c r="C4" s="22"/>
      <c r="I4" s="127" t="s">
        <v>10</v>
      </c>
      <c r="J4" s="129">
        <v>43587</v>
      </c>
      <c r="K4" s="126"/>
      <c r="L4" s="126"/>
      <c r="M4" s="126"/>
    </row>
    <row r="5" spans="1:19" x14ac:dyDescent="0.5">
      <c r="B5" s="19" t="s">
        <v>407</v>
      </c>
      <c r="C5" s="22" t="s">
        <v>491</v>
      </c>
      <c r="I5" s="127" t="s">
        <v>407</v>
      </c>
      <c r="J5" s="129" t="s">
        <v>474</v>
      </c>
      <c r="K5" s="126"/>
      <c r="L5" s="126"/>
      <c r="M5" s="126"/>
    </row>
    <row r="6" spans="1:19" x14ac:dyDescent="0.5">
      <c r="B6" s="17"/>
      <c r="C6" s="18"/>
      <c r="D6" s="18"/>
      <c r="I6" s="130"/>
      <c r="J6" s="131"/>
      <c r="K6" s="132"/>
      <c r="L6" s="126"/>
      <c r="M6" s="126"/>
    </row>
    <row r="7" spans="1:19" x14ac:dyDescent="0.5">
      <c r="B7" s="13" t="s">
        <v>11</v>
      </c>
      <c r="I7" s="125" t="s">
        <v>11</v>
      </c>
      <c r="J7" s="126"/>
      <c r="K7" s="126"/>
      <c r="L7" s="126"/>
      <c r="M7" s="126"/>
    </row>
    <row r="8" spans="1:19" ht="109.15" customHeight="1" x14ac:dyDescent="0.5">
      <c r="B8" s="14" t="s">
        <v>12</v>
      </c>
      <c r="C8" s="177" t="s">
        <v>454</v>
      </c>
      <c r="D8" s="177"/>
      <c r="I8" s="133" t="s">
        <v>12</v>
      </c>
      <c r="J8" s="178" t="s">
        <v>454</v>
      </c>
      <c r="K8" s="178"/>
      <c r="L8" s="126"/>
      <c r="M8" s="126"/>
    </row>
    <row r="9" spans="1:19" ht="21" x14ac:dyDescent="0.6">
      <c r="B9" s="14" t="s">
        <v>1</v>
      </c>
      <c r="C9" s="39" t="s">
        <v>43</v>
      </c>
      <c r="D9" s="16"/>
      <c r="I9" s="133" t="s">
        <v>1</v>
      </c>
      <c r="J9" s="135" t="s">
        <v>43</v>
      </c>
      <c r="K9" s="136"/>
      <c r="L9" s="126"/>
      <c r="M9" s="126"/>
      <c r="O9" s="83" t="s">
        <v>413</v>
      </c>
      <c r="P9" s="84"/>
      <c r="Q9" s="84"/>
      <c r="R9" s="84"/>
      <c r="S9" s="84"/>
    </row>
    <row r="10" spans="1:19" x14ac:dyDescent="0.5">
      <c r="B10" s="14" t="s">
        <v>13</v>
      </c>
      <c r="C10" s="6" t="s">
        <v>329</v>
      </c>
      <c r="I10" s="133" t="s">
        <v>13</v>
      </c>
      <c r="J10" s="137" t="s">
        <v>329</v>
      </c>
      <c r="K10" s="126"/>
      <c r="L10" s="126"/>
      <c r="M10" s="126"/>
      <c r="O10" s="84"/>
      <c r="P10" s="84"/>
      <c r="Q10" s="84"/>
      <c r="R10" s="84"/>
      <c r="S10" s="84"/>
    </row>
    <row r="11" spans="1:19" x14ac:dyDescent="0.5">
      <c r="B11" s="14" t="s">
        <v>14</v>
      </c>
      <c r="C11" s="6" t="s">
        <v>337</v>
      </c>
      <c r="D11" s="16"/>
      <c r="I11" s="133" t="s">
        <v>14</v>
      </c>
      <c r="J11" s="137" t="s">
        <v>337</v>
      </c>
      <c r="K11" s="136"/>
      <c r="L11" s="126"/>
      <c r="M11" s="126"/>
      <c r="O11" s="84"/>
      <c r="P11" s="84"/>
      <c r="Q11" s="84"/>
      <c r="R11" s="84"/>
      <c r="S11" s="84"/>
    </row>
    <row r="12" spans="1:19" x14ac:dyDescent="0.5">
      <c r="B12" s="14" t="s">
        <v>15</v>
      </c>
      <c r="C12" s="153">
        <f>SUM(F_Inputs!Q45:U45)</f>
        <v>2.9299999999999997</v>
      </c>
      <c r="I12" s="133" t="s">
        <v>15</v>
      </c>
      <c r="J12" s="138">
        <v>2.9299999999999997</v>
      </c>
      <c r="K12" s="126"/>
      <c r="L12" s="126"/>
      <c r="M12" s="126"/>
      <c r="O12" s="85" t="s">
        <v>15</v>
      </c>
      <c r="P12" s="86">
        <v>2.9299999999999997</v>
      </c>
      <c r="Q12" s="87"/>
      <c r="R12" s="87"/>
      <c r="S12" s="87"/>
    </row>
    <row r="13" spans="1:19" x14ac:dyDescent="0.5">
      <c r="I13" s="126"/>
      <c r="J13" s="126"/>
      <c r="K13" s="126"/>
      <c r="L13" s="126"/>
      <c r="M13" s="126"/>
      <c r="O13" s="87"/>
      <c r="P13" s="87"/>
      <c r="Q13" s="87"/>
      <c r="R13" s="87"/>
      <c r="S13" s="87"/>
    </row>
    <row r="14" spans="1:19" x14ac:dyDescent="0.5">
      <c r="B14" s="13" t="s">
        <v>350</v>
      </c>
      <c r="I14" s="125" t="s">
        <v>350</v>
      </c>
      <c r="J14" s="126"/>
      <c r="K14" s="126"/>
      <c r="L14" s="126"/>
      <c r="M14" s="126"/>
      <c r="O14" s="88" t="s">
        <v>350</v>
      </c>
      <c r="P14" s="87"/>
      <c r="Q14" s="87"/>
      <c r="R14" s="87"/>
      <c r="S14" s="87"/>
    </row>
    <row r="15" spans="1:19" ht="64" x14ac:dyDescent="0.5">
      <c r="B15" s="6" t="s">
        <v>31</v>
      </c>
      <c r="C15" s="14" t="s">
        <v>469</v>
      </c>
      <c r="D15" s="158" t="s">
        <v>471</v>
      </c>
      <c r="I15" s="137" t="s">
        <v>31</v>
      </c>
      <c r="J15" s="133" t="s">
        <v>469</v>
      </c>
      <c r="K15" s="176" t="s">
        <v>475</v>
      </c>
      <c r="L15" s="176"/>
      <c r="M15" s="126"/>
      <c r="O15" s="86" t="s">
        <v>31</v>
      </c>
      <c r="P15" s="85" t="s">
        <v>334</v>
      </c>
      <c r="Q15" s="89" t="s">
        <v>372</v>
      </c>
      <c r="R15" s="87"/>
      <c r="S15" s="87"/>
    </row>
    <row r="16" spans="1:19" x14ac:dyDescent="0.5">
      <c r="B16" s="6" t="s">
        <v>351</v>
      </c>
      <c r="C16" s="153">
        <f>C12-C24</f>
        <v>2.9299999999999997</v>
      </c>
      <c r="G16" s="68"/>
      <c r="H16" s="68"/>
      <c r="I16" s="137" t="s">
        <v>351</v>
      </c>
      <c r="J16" s="138">
        <v>2.9299999999999997</v>
      </c>
      <c r="K16" s="126"/>
      <c r="L16" s="126"/>
      <c r="M16" s="126"/>
      <c r="N16" s="68"/>
      <c r="O16" s="86" t="s">
        <v>351</v>
      </c>
      <c r="P16" s="90">
        <v>2.9299999999999997</v>
      </c>
      <c r="Q16" s="87"/>
      <c r="R16" s="87"/>
      <c r="S16" s="87"/>
    </row>
    <row r="17" spans="2:21" x14ac:dyDescent="0.5">
      <c r="B17" s="30" t="s">
        <v>380</v>
      </c>
      <c r="C17" s="154"/>
      <c r="G17" s="68"/>
      <c r="H17" s="68"/>
      <c r="I17" s="137" t="s">
        <v>380</v>
      </c>
      <c r="J17" s="138"/>
      <c r="K17" s="126"/>
      <c r="L17" s="126"/>
      <c r="M17" s="126"/>
      <c r="N17" s="68"/>
      <c r="O17" s="86" t="s">
        <v>380</v>
      </c>
      <c r="P17" s="91"/>
      <c r="Q17" s="87"/>
      <c r="R17" s="87"/>
      <c r="S17" s="87"/>
    </row>
    <row r="18" spans="2:21" x14ac:dyDescent="0.5">
      <c r="B18" s="30" t="s">
        <v>385</v>
      </c>
      <c r="C18" s="155">
        <f>C16</f>
        <v>2.9299999999999997</v>
      </c>
      <c r="G18" s="69"/>
      <c r="H18" s="69"/>
      <c r="I18" s="137" t="s">
        <v>385</v>
      </c>
      <c r="J18" s="138">
        <v>2.9299999999999997</v>
      </c>
      <c r="K18" s="126"/>
      <c r="L18" s="126"/>
      <c r="M18" s="126"/>
      <c r="N18" s="69"/>
      <c r="O18" s="86" t="s">
        <v>385</v>
      </c>
      <c r="P18" s="91">
        <v>2.9299999999999997</v>
      </c>
      <c r="Q18" s="87" t="s">
        <v>409</v>
      </c>
      <c r="R18" s="87"/>
      <c r="S18" s="87"/>
    </row>
    <row r="19" spans="2:21" x14ac:dyDescent="0.5">
      <c r="B19" s="30" t="s">
        <v>328</v>
      </c>
      <c r="C19" s="154"/>
      <c r="G19" s="68"/>
      <c r="H19" s="68"/>
      <c r="I19" s="137" t="s">
        <v>328</v>
      </c>
      <c r="J19" s="138"/>
      <c r="K19" s="126"/>
      <c r="L19" s="126"/>
      <c r="M19" s="126"/>
      <c r="N19" s="68"/>
      <c r="O19" s="86" t="s">
        <v>328</v>
      </c>
      <c r="P19" s="91"/>
      <c r="Q19" s="87"/>
      <c r="R19" s="87"/>
      <c r="S19" s="87"/>
    </row>
    <row r="20" spans="2:21" x14ac:dyDescent="0.5">
      <c r="B20" s="30" t="s">
        <v>328</v>
      </c>
      <c r="C20" s="156"/>
      <c r="G20" s="69"/>
      <c r="H20" s="69"/>
      <c r="I20" s="137" t="s">
        <v>328</v>
      </c>
      <c r="J20" s="138"/>
      <c r="K20" s="126"/>
      <c r="L20" s="126"/>
      <c r="M20" s="126"/>
      <c r="N20" s="69"/>
      <c r="O20" s="86" t="s">
        <v>328</v>
      </c>
      <c r="P20" s="86"/>
      <c r="Q20" s="87"/>
      <c r="R20" s="87"/>
      <c r="S20" s="87"/>
    </row>
    <row r="21" spans="2:21" x14ac:dyDescent="0.5">
      <c r="B21" s="74" t="s">
        <v>387</v>
      </c>
      <c r="C21" s="75" t="b">
        <f>SUM(C17:C20)=C16</f>
        <v>1</v>
      </c>
      <c r="I21" s="140" t="s">
        <v>387</v>
      </c>
      <c r="J21" s="141" t="b">
        <v>1</v>
      </c>
      <c r="K21" s="126"/>
      <c r="L21" s="126"/>
      <c r="M21" s="126"/>
      <c r="O21" s="92" t="s">
        <v>387</v>
      </c>
      <c r="P21" s="93" t="b">
        <v>1</v>
      </c>
      <c r="Q21" s="87"/>
      <c r="R21" s="87"/>
      <c r="S21" s="87"/>
    </row>
    <row r="22" spans="2:21" x14ac:dyDescent="0.5">
      <c r="B22" s="74"/>
      <c r="C22" s="75"/>
      <c r="I22" s="125"/>
      <c r="J22" s="142"/>
      <c r="K22" s="126"/>
      <c r="L22" s="126"/>
      <c r="M22" s="126"/>
      <c r="O22" s="87"/>
      <c r="P22" s="87"/>
      <c r="Q22" s="87"/>
      <c r="R22" s="87"/>
      <c r="S22" s="87"/>
    </row>
    <row r="23" spans="2:21" x14ac:dyDescent="0.5">
      <c r="B23" s="13" t="s">
        <v>17</v>
      </c>
      <c r="I23" s="125" t="s">
        <v>17</v>
      </c>
      <c r="J23" s="126"/>
      <c r="K23" s="126"/>
      <c r="L23" s="126"/>
      <c r="M23" s="126"/>
      <c r="O23" s="88" t="s">
        <v>17</v>
      </c>
      <c r="P23" s="87"/>
      <c r="Q23" s="87"/>
      <c r="R23" s="87"/>
      <c r="S23" s="87"/>
    </row>
    <row r="24" spans="2:21" x14ac:dyDescent="0.5">
      <c r="B24" s="6" t="s">
        <v>18</v>
      </c>
      <c r="C24" s="5">
        <v>0</v>
      </c>
      <c r="D24" s="38"/>
      <c r="I24" s="137" t="s">
        <v>18</v>
      </c>
      <c r="J24" s="138">
        <v>0</v>
      </c>
      <c r="K24" s="126"/>
      <c r="L24" s="126"/>
      <c r="M24" s="126"/>
      <c r="O24" s="86" t="s">
        <v>18</v>
      </c>
      <c r="P24" s="109">
        <v>1.1060000000000001</v>
      </c>
      <c r="Q24" s="87"/>
      <c r="R24" s="87"/>
      <c r="S24" s="87"/>
    </row>
    <row r="25" spans="2:21" x14ac:dyDescent="0.5">
      <c r="B25" s="6" t="s">
        <v>16</v>
      </c>
      <c r="C25" s="46">
        <f>SUM(F_Inputs!Q200:U202)</f>
        <v>107.45299999999993</v>
      </c>
      <c r="I25" s="137" t="s">
        <v>16</v>
      </c>
      <c r="J25" s="143">
        <v>107.45299999999993</v>
      </c>
      <c r="K25" s="126"/>
      <c r="L25" s="126"/>
      <c r="M25" s="126"/>
      <c r="O25" s="86" t="s">
        <v>16</v>
      </c>
      <c r="P25" s="90">
        <v>106.06164490490792</v>
      </c>
      <c r="Q25" s="87"/>
      <c r="R25" s="87"/>
      <c r="S25" s="87"/>
    </row>
    <row r="26" spans="2:21" x14ac:dyDescent="0.5">
      <c r="B26" s="24" t="s">
        <v>19</v>
      </c>
      <c r="C26" s="37">
        <f>(C12-C24)/C25</f>
        <v>2.7267735661172805E-2</v>
      </c>
      <c r="I26" s="134" t="s">
        <v>19</v>
      </c>
      <c r="J26" s="144">
        <v>2.7267735661172805E-2</v>
      </c>
      <c r="K26" s="126"/>
      <c r="L26" s="126"/>
      <c r="M26" s="126"/>
      <c r="O26" s="95" t="s">
        <v>19</v>
      </c>
      <c r="P26" s="96">
        <v>2.7625443699529274E-2</v>
      </c>
      <c r="Q26" s="87"/>
      <c r="R26" s="87"/>
      <c r="S26" s="87"/>
    </row>
    <row r="27" spans="2:21" x14ac:dyDescent="0.5">
      <c r="B27" s="24" t="s">
        <v>20</v>
      </c>
      <c r="C27" s="6"/>
      <c r="I27" s="134" t="s">
        <v>20</v>
      </c>
      <c r="J27" s="137"/>
      <c r="K27" s="126"/>
      <c r="L27" s="126"/>
      <c r="M27" s="126"/>
      <c r="O27" s="95" t="s">
        <v>20</v>
      </c>
      <c r="P27" s="86" t="s">
        <v>320</v>
      </c>
      <c r="Q27" s="87"/>
      <c r="R27" s="87"/>
      <c r="S27" s="87"/>
    </row>
    <row r="28" spans="2:21" x14ac:dyDescent="0.5">
      <c r="I28" s="126"/>
      <c r="J28" s="126"/>
      <c r="K28" s="126"/>
      <c r="L28" s="126"/>
      <c r="M28" s="126"/>
      <c r="O28" s="87"/>
      <c r="P28" s="87"/>
      <c r="Q28" s="87"/>
      <c r="R28" s="87"/>
      <c r="S28" s="87"/>
    </row>
    <row r="29" spans="2:21" x14ac:dyDescent="0.5">
      <c r="B29" s="13" t="s">
        <v>21</v>
      </c>
      <c r="F29" s="13" t="s">
        <v>22</v>
      </c>
      <c r="I29" s="125" t="s">
        <v>21</v>
      </c>
      <c r="J29" s="126"/>
      <c r="K29" s="126"/>
      <c r="L29" s="126"/>
      <c r="M29" s="125" t="s">
        <v>22</v>
      </c>
      <c r="O29" s="88" t="s">
        <v>21</v>
      </c>
      <c r="P29" s="87"/>
      <c r="Q29" s="87"/>
      <c r="R29" s="87"/>
      <c r="S29" s="88" t="s">
        <v>22</v>
      </c>
    </row>
    <row r="30" spans="2:21" ht="409.5" x14ac:dyDescent="0.5">
      <c r="B30" s="14" t="s">
        <v>23</v>
      </c>
      <c r="C30" s="14" t="s">
        <v>321</v>
      </c>
      <c r="D30" s="159" t="s">
        <v>472</v>
      </c>
      <c r="F30" s="107"/>
      <c r="I30" s="133" t="s">
        <v>23</v>
      </c>
      <c r="J30" s="133" t="s">
        <v>321</v>
      </c>
      <c r="K30" s="145" t="s">
        <v>455</v>
      </c>
      <c r="L30" s="126"/>
      <c r="M30" s="145" t="s">
        <v>451</v>
      </c>
      <c r="O30" s="89" t="s">
        <v>23</v>
      </c>
      <c r="P30" s="89" t="s">
        <v>323</v>
      </c>
      <c r="Q30" s="89" t="s">
        <v>425</v>
      </c>
      <c r="R30" s="97"/>
      <c r="S30" s="89" t="s">
        <v>326</v>
      </c>
    </row>
    <row r="31" spans="2:21" ht="80" x14ac:dyDescent="0.5">
      <c r="B31" s="14" t="s">
        <v>24</v>
      </c>
      <c r="C31" s="14" t="s">
        <v>321</v>
      </c>
      <c r="D31" s="159" t="s">
        <v>472</v>
      </c>
      <c r="F31" s="15"/>
      <c r="I31" s="133" t="s">
        <v>24</v>
      </c>
      <c r="J31" s="133" t="s">
        <v>321</v>
      </c>
      <c r="K31" s="145" t="s">
        <v>456</v>
      </c>
      <c r="L31" s="126"/>
      <c r="M31" s="145"/>
      <c r="O31" s="89" t="s">
        <v>24</v>
      </c>
      <c r="P31" s="89" t="s">
        <v>321</v>
      </c>
      <c r="Q31" s="89" t="s">
        <v>370</v>
      </c>
      <c r="R31" s="97"/>
      <c r="S31" s="89" t="s">
        <v>322</v>
      </c>
    </row>
    <row r="32" spans="2:21" ht="80" x14ac:dyDescent="0.5">
      <c r="B32" s="14" t="s">
        <v>25</v>
      </c>
      <c r="C32" s="14" t="s">
        <v>323</v>
      </c>
      <c r="D32" s="159" t="s">
        <v>472</v>
      </c>
      <c r="F32" s="15"/>
      <c r="I32" s="133" t="s">
        <v>25</v>
      </c>
      <c r="J32" s="133" t="s">
        <v>323</v>
      </c>
      <c r="K32" s="145" t="s">
        <v>456</v>
      </c>
      <c r="L32" s="126"/>
      <c r="M32" s="145"/>
      <c r="O32" s="89" t="s">
        <v>25</v>
      </c>
      <c r="P32" s="89" t="s">
        <v>323</v>
      </c>
      <c r="Q32" s="89" t="s">
        <v>369</v>
      </c>
      <c r="R32" s="97"/>
      <c r="S32" s="89" t="s">
        <v>322</v>
      </c>
      <c r="U32" s="65"/>
    </row>
    <row r="33" spans="2:21" ht="144" x14ac:dyDescent="0.5">
      <c r="B33" s="14" t="s">
        <v>26</v>
      </c>
      <c r="C33" s="14" t="s">
        <v>321</v>
      </c>
      <c r="D33" s="159" t="s">
        <v>472</v>
      </c>
      <c r="F33" s="15"/>
      <c r="I33" s="133" t="s">
        <v>26</v>
      </c>
      <c r="J33" s="133" t="s">
        <v>321</v>
      </c>
      <c r="K33" s="145" t="s">
        <v>457</v>
      </c>
      <c r="L33" s="126"/>
      <c r="M33" s="145" t="s">
        <v>438</v>
      </c>
      <c r="O33" s="89" t="s">
        <v>26</v>
      </c>
      <c r="P33" s="89" t="s">
        <v>323</v>
      </c>
      <c r="Q33" s="89" t="s">
        <v>371</v>
      </c>
      <c r="R33" s="97"/>
      <c r="S33" s="89" t="s">
        <v>322</v>
      </c>
      <c r="U33" s="66"/>
    </row>
    <row r="34" spans="2:21" ht="144" x14ac:dyDescent="0.5">
      <c r="B34" s="14" t="s">
        <v>27</v>
      </c>
      <c r="C34" s="14" t="s">
        <v>323</v>
      </c>
      <c r="D34" s="159" t="s">
        <v>472</v>
      </c>
      <c r="F34" s="15"/>
      <c r="I34" s="133" t="s">
        <v>27</v>
      </c>
      <c r="J34" s="133" t="s">
        <v>323</v>
      </c>
      <c r="K34" s="145" t="s">
        <v>458</v>
      </c>
      <c r="L34" s="126"/>
      <c r="M34" s="145" t="s">
        <v>439</v>
      </c>
      <c r="O34" s="89" t="s">
        <v>27</v>
      </c>
      <c r="P34" s="89" t="s">
        <v>323</v>
      </c>
      <c r="Q34" s="89" t="s">
        <v>426</v>
      </c>
      <c r="R34" s="97"/>
      <c r="S34" s="89" t="s">
        <v>324</v>
      </c>
      <c r="U34" s="67"/>
    </row>
    <row r="35" spans="2:21" ht="80" x14ac:dyDescent="0.5">
      <c r="B35" s="14" t="s">
        <v>28</v>
      </c>
      <c r="C35" s="14" t="s">
        <v>321</v>
      </c>
      <c r="D35" s="159" t="s">
        <v>472</v>
      </c>
      <c r="F35" s="15"/>
      <c r="I35" s="133" t="s">
        <v>28</v>
      </c>
      <c r="J35" s="133" t="s">
        <v>321</v>
      </c>
      <c r="K35" s="145" t="s">
        <v>449</v>
      </c>
      <c r="L35" s="126"/>
      <c r="M35" s="145" t="s">
        <v>437</v>
      </c>
      <c r="O35" s="89" t="s">
        <v>28</v>
      </c>
      <c r="P35" s="89" t="s">
        <v>321</v>
      </c>
      <c r="Q35" s="89" t="s">
        <v>368</v>
      </c>
      <c r="R35" s="97"/>
      <c r="S35" s="89" t="s">
        <v>325</v>
      </c>
      <c r="U35" s="67"/>
    </row>
    <row r="36" spans="2:21" x14ac:dyDescent="0.5">
      <c r="B36" s="14" t="s">
        <v>29</v>
      </c>
      <c r="C36" s="14" t="s">
        <v>328</v>
      </c>
      <c r="D36" s="15"/>
      <c r="F36" s="14"/>
      <c r="I36" s="133" t="s">
        <v>29</v>
      </c>
      <c r="J36" s="133" t="s">
        <v>328</v>
      </c>
      <c r="K36" s="145" t="s">
        <v>456</v>
      </c>
      <c r="L36" s="126"/>
      <c r="M36" s="133"/>
      <c r="O36" s="89" t="s">
        <v>29</v>
      </c>
      <c r="P36" s="89" t="s">
        <v>328</v>
      </c>
      <c r="Q36" s="89"/>
      <c r="R36" s="97"/>
      <c r="S36" s="89"/>
      <c r="U36" s="67"/>
    </row>
    <row r="37" spans="2:21" x14ac:dyDescent="0.5">
      <c r="B37" s="14" t="s">
        <v>30</v>
      </c>
      <c r="C37" s="14" t="s">
        <v>328</v>
      </c>
      <c r="D37" s="15"/>
      <c r="F37" s="15"/>
      <c r="I37" s="133" t="s">
        <v>30</v>
      </c>
      <c r="J37" s="133" t="s">
        <v>328</v>
      </c>
      <c r="K37" s="145" t="s">
        <v>456</v>
      </c>
      <c r="L37" s="126"/>
      <c r="M37" s="145"/>
      <c r="O37" s="89" t="s">
        <v>30</v>
      </c>
      <c r="P37" s="89" t="s">
        <v>328</v>
      </c>
      <c r="Q37" s="89"/>
      <c r="R37" s="97"/>
      <c r="S37" s="89"/>
      <c r="U37" s="67"/>
    </row>
    <row r="38" spans="2:21" x14ac:dyDescent="0.5">
      <c r="I38" s="26"/>
      <c r="J38" s="26"/>
      <c r="K38" s="26"/>
      <c r="M38" s="25"/>
      <c r="U38" s="67"/>
    </row>
    <row r="39" spans="2:21" x14ac:dyDescent="0.5">
      <c r="I39" s="13"/>
      <c r="J39" s="44"/>
    </row>
    <row r="40" spans="2:21" x14ac:dyDescent="0.5">
      <c r="B40" s="26"/>
      <c r="C40" s="26"/>
      <c r="D40" s="26"/>
      <c r="F40" s="25"/>
      <c r="I40" s="13"/>
      <c r="J40" s="44"/>
    </row>
    <row r="41" spans="2:21" x14ac:dyDescent="0.5">
      <c r="B41" s="106"/>
      <c r="C41" s="44"/>
      <c r="I41" s="1" t="s">
        <v>450</v>
      </c>
    </row>
    <row r="42" spans="2:21" x14ac:dyDescent="0.5">
      <c r="B42" s="13"/>
      <c r="C42" s="44"/>
    </row>
    <row r="46" spans="2:21" ht="18.5" x14ac:dyDescent="0.55000000000000004">
      <c r="B46" s="108"/>
    </row>
    <row r="47" spans="2:21" x14ac:dyDescent="0.5">
      <c r="U47" s="4"/>
    </row>
  </sheetData>
  <mergeCells count="3">
    <mergeCell ref="C8:D8"/>
    <mergeCell ref="J8:K8"/>
    <mergeCell ref="K15:L15"/>
  </mergeCells>
  <conditionalFormatting sqref="C21:C22">
    <cfRule type="containsText" dxfId="19" priority="7" operator="containsText" text="True">
      <formula>NOT(ISERROR(SEARCH("True",C21)))</formula>
    </cfRule>
    <cfRule type="containsText" dxfId="18" priority="8" operator="containsText" text="False">
      <formula>NOT(ISERROR(SEARCH("False",C21)))</formula>
    </cfRule>
  </conditionalFormatting>
  <conditionalFormatting sqref="P21">
    <cfRule type="containsText" dxfId="17" priority="5" operator="containsText" text="True">
      <formula>NOT(ISERROR(SEARCH("True",P21)))</formula>
    </cfRule>
    <cfRule type="containsText" dxfId="16" priority="6" operator="containsText" text="False">
      <formula>NOT(ISERROR(SEARCH("False",P21)))</formula>
    </cfRule>
  </conditionalFormatting>
  <conditionalFormatting sqref="J21">
    <cfRule type="containsText" dxfId="15" priority="1" operator="containsText" text="True">
      <formula>NOT(ISERROR(SEARCH("True",J21)))</formula>
    </cfRule>
    <cfRule type="containsText" dxfId="14" priority="2" operator="containsText" text="False">
      <formula>NOT(ISERROR(SEARCH("False",J21)))</formula>
    </cfRule>
  </conditionalFormatting>
  <dataValidations count="6">
    <dataValidation type="list" allowBlank="1" showInputMessage="1" showErrorMessage="1" sqref="C27 J27">
      <formula1>"Yes,No"</formula1>
    </dataValidation>
    <dataValidation type="list" allowBlank="1" showInputMessage="1" showErrorMessage="1" sqref="C15 J15">
      <formula1>"Accept, Partial accept, Reject"</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C40 C30:C37 J40 J30:J37">
      <formula1>"Pass, Partial pass, Fail, Not assessed, N/A"</formula1>
    </dataValidation>
    <dataValidation type="list" allowBlank="1" showInputMessage="1" showErrorMessage="1" sqref="B18:B20 I18:I20">
      <formula1>#REF!</formula1>
    </dataValidation>
  </dataValidations>
  <pageMargins left="0.7" right="0.7" top="0.75" bottom="0.75" header="0.3" footer="0.3"/>
  <pageSetup paperSize="9" orientation="portrait" r:id="rId1"/>
  <ignoredErrors>
    <ignoredError sqref="C1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N45"/>
  <sheetViews>
    <sheetView showGridLines="0" zoomScaleNormal="100" workbookViewId="0">
      <pane ySplit="1" topLeftCell="A2" activePane="bottomLeft" state="frozen"/>
      <selection pane="bottomLeft"/>
    </sheetView>
  </sheetViews>
  <sheetFormatPr defaultColWidth="8.54296875" defaultRowHeight="16" x14ac:dyDescent="0.5"/>
  <cols>
    <col min="1" max="1" width="2" style="1" customWidth="1"/>
    <col min="2" max="2" width="38.54296875" style="1" customWidth="1"/>
    <col min="3" max="3" width="16.54296875" style="1" customWidth="1"/>
    <col min="4" max="4" width="81.7265625" style="1" customWidth="1"/>
    <col min="5" max="5" width="8.54296875" style="1" customWidth="1"/>
    <col min="6" max="6" width="26.54296875" style="1" customWidth="1"/>
    <col min="7" max="8" width="8.54296875" style="1" customWidth="1"/>
    <col min="9" max="9" width="25.26953125" style="1" customWidth="1"/>
    <col min="10" max="10" width="8.54296875" style="1" customWidth="1"/>
    <col min="11" max="11" width="37.26953125" style="1" customWidth="1"/>
    <col min="12" max="12" width="8.54296875" style="1" customWidth="1"/>
    <col min="13" max="13" width="20.26953125" style="1" customWidth="1"/>
    <col min="14" max="14" width="8.54296875" style="1" customWidth="1"/>
    <col min="15" max="16384" width="8.54296875" style="1"/>
  </cols>
  <sheetData>
    <row r="1" spans="2:13" s="3" customFormat="1" ht="21" x14ac:dyDescent="0.5">
      <c r="B1" s="12" t="s">
        <v>38</v>
      </c>
      <c r="C1" s="12"/>
      <c r="D1" s="12"/>
      <c r="E1" s="12"/>
      <c r="F1" s="12"/>
      <c r="G1" s="1"/>
      <c r="H1" s="4"/>
      <c r="I1" s="2"/>
    </row>
    <row r="2" spans="2:13" s="3" customFormat="1" ht="21" x14ac:dyDescent="0.5">
      <c r="B2" s="13" t="s">
        <v>8</v>
      </c>
      <c r="C2" s="20"/>
      <c r="D2" s="1"/>
      <c r="E2" s="1"/>
      <c r="F2" s="1"/>
      <c r="G2" s="1"/>
      <c r="H2" s="4"/>
      <c r="I2" s="2"/>
    </row>
    <row r="3" spans="2:13" x14ac:dyDescent="0.5">
      <c r="B3" s="19" t="s">
        <v>9</v>
      </c>
      <c r="C3" s="21"/>
    </row>
    <row r="4" spans="2:13" x14ac:dyDescent="0.5">
      <c r="B4" s="19" t="s">
        <v>10</v>
      </c>
      <c r="C4" s="27"/>
    </row>
    <row r="5" spans="2:13" x14ac:dyDescent="0.5">
      <c r="B5" s="19" t="s">
        <v>407</v>
      </c>
      <c r="C5" s="27"/>
    </row>
    <row r="6" spans="2:13" x14ac:dyDescent="0.5">
      <c r="B6" s="17"/>
      <c r="C6" s="18"/>
      <c r="D6" s="18"/>
    </row>
    <row r="7" spans="2:13" x14ac:dyDescent="0.5">
      <c r="B7" s="13" t="s">
        <v>11</v>
      </c>
    </row>
    <row r="8" spans="2:13" ht="96.75" customHeight="1" x14ac:dyDescent="0.5">
      <c r="B8" s="14" t="s">
        <v>12</v>
      </c>
      <c r="C8" s="174" t="s">
        <v>476</v>
      </c>
      <c r="D8" s="175"/>
    </row>
    <row r="9" spans="2:13" ht="21" x14ac:dyDescent="0.6">
      <c r="B9" s="14" t="s">
        <v>1</v>
      </c>
      <c r="C9" s="39" t="s">
        <v>43</v>
      </c>
      <c r="D9" s="28"/>
      <c r="I9" s="83" t="s">
        <v>413</v>
      </c>
      <c r="J9" s="84"/>
      <c r="K9" s="84"/>
      <c r="L9" s="84"/>
      <c r="M9" s="84"/>
    </row>
    <row r="10" spans="2:13" x14ac:dyDescent="0.5">
      <c r="B10" s="14" t="s">
        <v>13</v>
      </c>
      <c r="C10" s="6" t="s">
        <v>329</v>
      </c>
      <c r="D10" s="29"/>
      <c r="I10" s="84"/>
      <c r="J10" s="84"/>
      <c r="K10" s="84"/>
      <c r="L10" s="84"/>
      <c r="M10" s="84"/>
    </row>
    <row r="11" spans="2:13" x14ac:dyDescent="0.5">
      <c r="B11" s="14" t="s">
        <v>14</v>
      </c>
      <c r="C11" s="6" t="s">
        <v>313</v>
      </c>
      <c r="D11" s="16"/>
      <c r="I11" s="84"/>
      <c r="J11" s="84"/>
      <c r="K11" s="84"/>
      <c r="L11" s="84"/>
      <c r="M11" s="84"/>
    </row>
    <row r="12" spans="2:13" x14ac:dyDescent="0.5">
      <c r="B12" s="14" t="s">
        <v>15</v>
      </c>
      <c r="C12" s="30"/>
      <c r="D12" s="31"/>
      <c r="I12" s="85" t="s">
        <v>15</v>
      </c>
      <c r="J12" s="86">
        <v>0</v>
      </c>
      <c r="K12" s="87"/>
      <c r="L12" s="87"/>
      <c r="M12" s="87"/>
    </row>
    <row r="13" spans="2:13" x14ac:dyDescent="0.5">
      <c r="I13" s="87"/>
      <c r="J13" s="87"/>
      <c r="K13" s="87"/>
      <c r="L13" s="87"/>
      <c r="M13" s="87"/>
    </row>
    <row r="14" spans="2:13" x14ac:dyDescent="0.5">
      <c r="B14" s="13" t="s">
        <v>350</v>
      </c>
      <c r="I14" s="88" t="s">
        <v>350</v>
      </c>
      <c r="J14" s="87"/>
      <c r="K14" s="87"/>
      <c r="L14" s="87"/>
      <c r="M14" s="87"/>
    </row>
    <row r="15" spans="2:13" x14ac:dyDescent="0.5">
      <c r="B15" s="6" t="s">
        <v>31</v>
      </c>
      <c r="C15" s="14"/>
      <c r="I15" s="86" t="s">
        <v>31</v>
      </c>
      <c r="J15" s="85"/>
      <c r="K15" s="89"/>
      <c r="L15" s="87"/>
      <c r="M15" s="87"/>
    </row>
    <row r="16" spans="2:13" x14ac:dyDescent="0.5">
      <c r="B16" s="6" t="s">
        <v>351</v>
      </c>
      <c r="C16" s="5"/>
      <c r="I16" s="86" t="s">
        <v>351</v>
      </c>
      <c r="J16" s="90">
        <v>0</v>
      </c>
      <c r="K16" s="87"/>
      <c r="L16" s="87"/>
      <c r="M16" s="87"/>
    </row>
    <row r="17" spans="2:13" x14ac:dyDescent="0.5">
      <c r="B17" s="30" t="s">
        <v>380</v>
      </c>
      <c r="C17" s="45"/>
      <c r="I17" s="86" t="s">
        <v>380</v>
      </c>
      <c r="J17" s="91"/>
      <c r="K17" s="87"/>
      <c r="L17" s="87"/>
      <c r="M17" s="87"/>
    </row>
    <row r="18" spans="2:13" x14ac:dyDescent="0.5">
      <c r="B18" s="30" t="s">
        <v>381</v>
      </c>
      <c r="C18" s="45"/>
      <c r="I18" s="86" t="s">
        <v>381</v>
      </c>
      <c r="J18" s="91"/>
      <c r="K18" s="87"/>
      <c r="L18" s="87"/>
      <c r="M18" s="87"/>
    </row>
    <row r="19" spans="2:13" x14ac:dyDescent="0.5">
      <c r="B19" s="30" t="s">
        <v>382</v>
      </c>
      <c r="C19" s="45"/>
      <c r="I19" s="86" t="s">
        <v>382</v>
      </c>
      <c r="J19" s="91"/>
      <c r="K19" s="87"/>
      <c r="L19" s="87"/>
      <c r="M19" s="87"/>
    </row>
    <row r="20" spans="2:13" x14ac:dyDescent="0.5">
      <c r="B20" s="30" t="s">
        <v>383</v>
      </c>
      <c r="C20" s="30"/>
      <c r="I20" s="86" t="s">
        <v>383</v>
      </c>
      <c r="J20" s="86"/>
      <c r="K20" s="87"/>
      <c r="L20" s="87"/>
      <c r="M20" s="87"/>
    </row>
    <row r="21" spans="2:13" x14ac:dyDescent="0.5">
      <c r="B21" s="74" t="s">
        <v>387</v>
      </c>
      <c r="C21" s="75" t="b">
        <f>SUM(C17:C20)=C16</f>
        <v>1</v>
      </c>
      <c r="I21" s="92" t="s">
        <v>387</v>
      </c>
      <c r="J21" s="93" t="b">
        <v>1</v>
      </c>
      <c r="K21" s="87"/>
      <c r="L21" s="87"/>
      <c r="M21" s="87"/>
    </row>
    <row r="22" spans="2:13" x14ac:dyDescent="0.5">
      <c r="B22" s="13"/>
      <c r="I22" s="87"/>
      <c r="J22" s="87"/>
      <c r="K22" s="87"/>
      <c r="L22" s="87"/>
      <c r="M22" s="87"/>
    </row>
    <row r="23" spans="2:13" x14ac:dyDescent="0.5">
      <c r="B23" s="13" t="s">
        <v>17</v>
      </c>
      <c r="I23" s="88" t="s">
        <v>17</v>
      </c>
      <c r="J23" s="87"/>
      <c r="K23" s="87"/>
      <c r="L23" s="87"/>
      <c r="M23" s="87"/>
    </row>
    <row r="24" spans="2:13" x14ac:dyDescent="0.5">
      <c r="B24" s="6" t="s">
        <v>18</v>
      </c>
      <c r="C24" s="14"/>
      <c r="I24" s="86" t="s">
        <v>18</v>
      </c>
      <c r="J24" s="94" t="s">
        <v>328</v>
      </c>
      <c r="K24" s="87"/>
      <c r="L24" s="87"/>
      <c r="M24" s="87"/>
    </row>
    <row r="25" spans="2:13" x14ac:dyDescent="0.5">
      <c r="B25" s="6" t="s">
        <v>16</v>
      </c>
      <c r="C25" s="14"/>
      <c r="D25" s="32"/>
      <c r="I25" s="86" t="s">
        <v>16</v>
      </c>
      <c r="J25" s="90" t="s">
        <v>328</v>
      </c>
      <c r="K25" s="87"/>
      <c r="L25" s="87"/>
      <c r="M25" s="87"/>
    </row>
    <row r="26" spans="2:13" ht="32" x14ac:dyDescent="0.5">
      <c r="B26" s="24" t="s">
        <v>19</v>
      </c>
      <c r="C26" s="14"/>
      <c r="I26" s="95" t="s">
        <v>19</v>
      </c>
      <c r="J26" s="96" t="s">
        <v>328</v>
      </c>
      <c r="K26" s="87"/>
      <c r="L26" s="87"/>
      <c r="M26" s="87"/>
    </row>
    <row r="27" spans="2:13" ht="32" x14ac:dyDescent="0.5">
      <c r="B27" s="24" t="s">
        <v>20</v>
      </c>
      <c r="C27" s="14"/>
      <c r="I27" s="95" t="s">
        <v>20</v>
      </c>
      <c r="J27" s="86" t="s">
        <v>328</v>
      </c>
      <c r="K27" s="87"/>
      <c r="L27" s="87"/>
      <c r="M27" s="87"/>
    </row>
    <row r="28" spans="2:13" x14ac:dyDescent="0.5">
      <c r="I28" s="87"/>
      <c r="J28" s="87"/>
      <c r="K28" s="87"/>
      <c r="L28" s="87"/>
      <c r="M28" s="87"/>
    </row>
    <row r="29" spans="2:13" x14ac:dyDescent="0.5">
      <c r="B29" s="13" t="s">
        <v>21</v>
      </c>
      <c r="F29" s="13" t="s">
        <v>22</v>
      </c>
      <c r="I29" s="98" t="s">
        <v>21</v>
      </c>
      <c r="J29" s="97"/>
      <c r="K29" s="97"/>
      <c r="L29" s="97"/>
      <c r="M29" s="98" t="s">
        <v>22</v>
      </c>
    </row>
    <row r="30" spans="2:13" ht="49.5" customHeight="1" x14ac:dyDescent="0.5">
      <c r="B30" s="14" t="s">
        <v>23</v>
      </c>
      <c r="C30" s="14"/>
      <c r="D30" s="34"/>
      <c r="F30" s="15"/>
      <c r="I30" s="89" t="s">
        <v>23</v>
      </c>
      <c r="J30" s="89" t="s">
        <v>328</v>
      </c>
      <c r="K30" s="89" t="s">
        <v>427</v>
      </c>
      <c r="L30" s="97"/>
      <c r="M30" s="89" t="s">
        <v>315</v>
      </c>
    </row>
    <row r="31" spans="2:13" ht="32" x14ac:dyDescent="0.5">
      <c r="B31" s="14" t="s">
        <v>24</v>
      </c>
      <c r="C31" s="14"/>
      <c r="D31" s="34"/>
      <c r="F31" s="70"/>
      <c r="I31" s="89" t="s">
        <v>24</v>
      </c>
      <c r="J31" s="89" t="s">
        <v>328</v>
      </c>
      <c r="K31" s="89" t="s">
        <v>427</v>
      </c>
      <c r="L31" s="97"/>
      <c r="M31" s="89" t="s">
        <v>356</v>
      </c>
    </row>
    <row r="32" spans="2:13" ht="32" x14ac:dyDescent="0.5">
      <c r="B32" s="14" t="s">
        <v>25</v>
      </c>
      <c r="C32" s="14"/>
      <c r="D32" s="34"/>
      <c r="F32" s="70"/>
      <c r="I32" s="89" t="s">
        <v>25</v>
      </c>
      <c r="J32" s="89" t="s">
        <v>328</v>
      </c>
      <c r="K32" s="89" t="s">
        <v>427</v>
      </c>
      <c r="L32" s="97"/>
      <c r="M32" s="89" t="s">
        <v>356</v>
      </c>
    </row>
    <row r="33" spans="2:14" ht="32" x14ac:dyDescent="0.5">
      <c r="B33" s="14" t="s">
        <v>26</v>
      </c>
      <c r="C33" s="14"/>
      <c r="D33" s="34"/>
      <c r="F33" s="70"/>
      <c r="I33" s="89" t="s">
        <v>26</v>
      </c>
      <c r="J33" s="89" t="s">
        <v>328</v>
      </c>
      <c r="K33" s="89" t="s">
        <v>427</v>
      </c>
      <c r="L33" s="97"/>
      <c r="M33" s="89" t="s">
        <v>356</v>
      </c>
    </row>
    <row r="34" spans="2:14" ht="32" x14ac:dyDescent="0.5">
      <c r="B34" s="14" t="s">
        <v>27</v>
      </c>
      <c r="C34" s="14"/>
      <c r="D34" s="34"/>
      <c r="F34" s="70"/>
      <c r="I34" s="89" t="s">
        <v>27</v>
      </c>
      <c r="J34" s="89" t="s">
        <v>328</v>
      </c>
      <c r="K34" s="89" t="s">
        <v>427</v>
      </c>
      <c r="L34" s="97"/>
      <c r="M34" s="89" t="s">
        <v>356</v>
      </c>
    </row>
    <row r="35" spans="2:14" ht="32" x14ac:dyDescent="0.5">
      <c r="B35" s="14" t="s">
        <v>28</v>
      </c>
      <c r="C35" s="14"/>
      <c r="D35" s="34"/>
      <c r="F35" s="70"/>
      <c r="I35" s="89" t="s">
        <v>28</v>
      </c>
      <c r="J35" s="89" t="s">
        <v>328</v>
      </c>
      <c r="K35" s="89" t="s">
        <v>427</v>
      </c>
      <c r="L35" s="97"/>
      <c r="M35" s="89" t="s">
        <v>356</v>
      </c>
    </row>
    <row r="36" spans="2:14" ht="32" x14ac:dyDescent="0.5">
      <c r="B36" s="14" t="s">
        <v>29</v>
      </c>
      <c r="C36" s="14"/>
      <c r="D36" s="34"/>
      <c r="F36" s="70"/>
      <c r="I36" s="89" t="s">
        <v>29</v>
      </c>
      <c r="J36" s="89" t="s">
        <v>328</v>
      </c>
      <c r="K36" s="89" t="s">
        <v>427</v>
      </c>
      <c r="L36" s="97"/>
      <c r="M36" s="89" t="s">
        <v>356</v>
      </c>
    </row>
    <row r="37" spans="2:14" ht="32" x14ac:dyDescent="0.5">
      <c r="B37" s="14" t="s">
        <v>30</v>
      </c>
      <c r="C37" s="14"/>
      <c r="D37" s="34"/>
      <c r="F37" s="70"/>
      <c r="I37" s="89" t="s">
        <v>30</v>
      </c>
      <c r="J37" s="89" t="s">
        <v>328</v>
      </c>
      <c r="K37" s="89" t="s">
        <v>427</v>
      </c>
      <c r="L37" s="97"/>
      <c r="M37" s="89" t="s">
        <v>356</v>
      </c>
    </row>
    <row r="38" spans="2:14" x14ac:dyDescent="0.5">
      <c r="B38" s="26"/>
      <c r="C38" s="26"/>
      <c r="D38" s="26"/>
      <c r="E38" s="33"/>
      <c r="F38" s="25"/>
    </row>
    <row r="39" spans="2:14" x14ac:dyDescent="0.5">
      <c r="B39" s="13"/>
      <c r="C39" s="44"/>
    </row>
    <row r="40" spans="2:14" x14ac:dyDescent="0.5">
      <c r="B40" s="13"/>
      <c r="C40" s="44"/>
    </row>
    <row r="45" spans="2:14" x14ac:dyDescent="0.5">
      <c r="N45" s="4"/>
    </row>
  </sheetData>
  <mergeCells count="1">
    <mergeCell ref="C8:D8"/>
  </mergeCells>
  <conditionalFormatting sqref="C21">
    <cfRule type="containsText" dxfId="13" priority="5" operator="containsText" text="True">
      <formula>NOT(ISERROR(SEARCH("True",C21)))</formula>
    </cfRule>
    <cfRule type="containsText" dxfId="12" priority="6" operator="containsText" text="False">
      <formula>NOT(ISERROR(SEARCH("False",C21)))</formula>
    </cfRule>
  </conditionalFormatting>
  <conditionalFormatting sqref="J20">
    <cfRule type="containsText" dxfId="11" priority="3" operator="containsText" text="True">
      <formula>NOT(ISERROR(SEARCH("True",J20)))</formula>
    </cfRule>
    <cfRule type="containsText" dxfId="10" priority="4" operator="containsText" text="False">
      <formula>NOT(ISERROR(SEARCH("False",J20)))</formula>
    </cfRule>
  </conditionalFormatting>
  <conditionalFormatting sqref="J21">
    <cfRule type="containsText" dxfId="9" priority="1" operator="containsText" text="True">
      <formula>NOT(ISERROR(SEARCH("True",J21)))</formula>
    </cfRule>
    <cfRule type="containsText" dxfId="8" priority="2" operator="containsText" text="False">
      <formula>NOT(ISERROR(SEARCH("False",J21)))</formula>
    </cfRule>
  </conditionalFormatting>
  <dataValidations count="6">
    <dataValidation type="list" allowBlank="1" showInputMessage="1" showErrorMessage="1" sqref="C15">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30:C38">
      <formula1>"Pass, Partial pass, Fail, Not assessed, N/A"</formula1>
    </dataValidation>
    <dataValidation type="list" allowBlank="1" showInputMessage="1" showErrorMessage="1" sqref="C24:C27">
      <formula1>"Pass, Partial pass, Marginal pass, Fail, N/A"</formula1>
    </dataValidation>
    <dataValidation type="list" allowBlank="1" showInputMessage="1" showErrorMessage="1" sqref="B18:B20">
      <formula1>#REF!</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T46"/>
  <sheetViews>
    <sheetView showGridLines="0" zoomScaleNormal="100" workbookViewId="0">
      <pane ySplit="1" topLeftCell="A2" activePane="bottomLeft" state="frozen"/>
      <selection pane="bottomLeft"/>
    </sheetView>
  </sheetViews>
  <sheetFormatPr defaultColWidth="8.54296875" defaultRowHeight="16" x14ac:dyDescent="0.5"/>
  <cols>
    <col min="1" max="1" width="2" style="1" customWidth="1"/>
    <col min="2" max="2" width="38.54296875" style="36" customWidth="1"/>
    <col min="3" max="3" width="16.54296875" style="1" customWidth="1"/>
    <col min="4" max="4" width="61.7265625" style="1" customWidth="1"/>
    <col min="5" max="5" width="10" style="1" customWidth="1"/>
    <col min="6" max="6" width="18.26953125" style="1" customWidth="1"/>
    <col min="7" max="7" width="10.26953125" style="1" customWidth="1"/>
    <col min="8" max="8" width="10" style="1" customWidth="1"/>
    <col min="9" max="9" width="38.54296875" style="1" customWidth="1"/>
    <col min="10" max="10" width="16.54296875" style="1" customWidth="1"/>
    <col min="11" max="11" width="101.26953125" style="1" customWidth="1"/>
    <col min="12" max="12" width="8.54296875" style="1" customWidth="1"/>
    <col min="13" max="13" width="26.54296875" style="1" customWidth="1"/>
    <col min="14" max="14" width="10" style="1" customWidth="1"/>
    <col min="15" max="15" width="29.26953125" style="1" customWidth="1"/>
    <col min="16" max="16" width="11" style="1" bestFit="1" customWidth="1"/>
    <col min="17" max="17" width="146.7265625" style="1" customWidth="1"/>
    <col min="18" max="18" width="8.54296875" style="1" customWidth="1"/>
    <col min="19" max="19" width="24.7265625" style="1" customWidth="1"/>
    <col min="20" max="20" width="8.54296875" style="1" customWidth="1"/>
    <col min="21" max="16384" width="8.54296875" style="1"/>
  </cols>
  <sheetData>
    <row r="1" spans="2:19" s="3" customFormat="1" ht="21" x14ac:dyDescent="0.5">
      <c r="B1" s="12" t="s">
        <v>37</v>
      </c>
      <c r="C1" s="12"/>
      <c r="D1" s="12"/>
      <c r="E1" s="12"/>
      <c r="F1" s="12"/>
      <c r="G1" s="119"/>
      <c r="H1" s="1"/>
      <c r="I1" s="124" t="s">
        <v>467</v>
      </c>
      <c r="J1" s="124"/>
      <c r="K1" s="124"/>
      <c r="L1" s="124"/>
      <c r="M1" s="124"/>
      <c r="N1" s="4"/>
      <c r="O1" s="2"/>
    </row>
    <row r="2" spans="2:19" s="3" customFormat="1" ht="21" x14ac:dyDescent="0.5">
      <c r="B2" s="102" t="s">
        <v>8</v>
      </c>
      <c r="C2" s="20"/>
      <c r="D2" s="20"/>
      <c r="E2" s="1"/>
      <c r="F2" s="1"/>
      <c r="G2" s="1"/>
      <c r="H2" s="1"/>
      <c r="I2" s="125" t="s">
        <v>8</v>
      </c>
      <c r="J2" s="124"/>
      <c r="K2" s="124"/>
      <c r="L2" s="126"/>
      <c r="M2" s="126"/>
      <c r="N2" s="4"/>
      <c r="O2" s="2"/>
    </row>
    <row r="3" spans="2:19" x14ac:dyDescent="0.5">
      <c r="B3" s="103" t="s">
        <v>9</v>
      </c>
      <c r="C3" s="71" t="s">
        <v>361</v>
      </c>
      <c r="I3" s="127" t="s">
        <v>9</v>
      </c>
      <c r="J3" s="128" t="s">
        <v>361</v>
      </c>
      <c r="K3" s="126"/>
      <c r="L3" s="126"/>
      <c r="M3" s="126"/>
    </row>
    <row r="4" spans="2:19" x14ac:dyDescent="0.5">
      <c r="B4" s="103" t="s">
        <v>10</v>
      </c>
      <c r="C4" s="72"/>
      <c r="I4" s="127" t="s">
        <v>10</v>
      </c>
      <c r="J4" s="129">
        <v>43588</v>
      </c>
      <c r="K4" s="126"/>
      <c r="L4" s="126"/>
      <c r="M4" s="126"/>
    </row>
    <row r="5" spans="2:19" x14ac:dyDescent="0.5">
      <c r="B5" s="103" t="s">
        <v>407</v>
      </c>
      <c r="C5" s="72" t="s">
        <v>491</v>
      </c>
      <c r="I5" s="127" t="s">
        <v>407</v>
      </c>
      <c r="J5" s="129" t="s">
        <v>480</v>
      </c>
      <c r="K5" s="126"/>
      <c r="L5" s="126"/>
      <c r="M5" s="126"/>
    </row>
    <row r="6" spans="2:19" x14ac:dyDescent="0.5">
      <c r="B6" s="104"/>
      <c r="C6" s="18"/>
      <c r="D6" s="18"/>
      <c r="I6" s="130"/>
      <c r="J6" s="131"/>
      <c r="K6" s="132"/>
      <c r="L6" s="126"/>
      <c r="M6" s="126"/>
    </row>
    <row r="7" spans="2:19" x14ac:dyDescent="0.5">
      <c r="B7" s="102" t="s">
        <v>11</v>
      </c>
      <c r="I7" s="125" t="s">
        <v>11</v>
      </c>
      <c r="J7" s="126"/>
      <c r="K7" s="126"/>
      <c r="L7" s="126"/>
      <c r="M7" s="126"/>
    </row>
    <row r="8" spans="2:19" ht="164.65" customHeight="1" x14ac:dyDescent="0.5">
      <c r="B8" s="15" t="s">
        <v>12</v>
      </c>
      <c r="C8" s="174" t="s">
        <v>364</v>
      </c>
      <c r="D8" s="175"/>
      <c r="I8" s="133" t="s">
        <v>12</v>
      </c>
      <c r="J8" s="179" t="s">
        <v>364</v>
      </c>
      <c r="K8" s="180"/>
      <c r="L8" s="126"/>
      <c r="M8" s="126"/>
    </row>
    <row r="9" spans="2:19" ht="21" x14ac:dyDescent="0.6">
      <c r="B9" s="15" t="s">
        <v>1</v>
      </c>
      <c r="C9" s="40" t="s">
        <v>43</v>
      </c>
      <c r="D9" s="16"/>
      <c r="I9" s="133" t="s">
        <v>1</v>
      </c>
      <c r="J9" s="135" t="s">
        <v>43</v>
      </c>
      <c r="K9" s="136"/>
      <c r="L9" s="126"/>
      <c r="M9" s="126"/>
      <c r="O9" s="83" t="s">
        <v>413</v>
      </c>
      <c r="P9" s="84"/>
      <c r="Q9" s="84"/>
      <c r="R9" s="84"/>
      <c r="S9" s="84"/>
    </row>
    <row r="10" spans="2:19" x14ac:dyDescent="0.5">
      <c r="B10" s="15" t="s">
        <v>13</v>
      </c>
      <c r="C10" s="6" t="s">
        <v>329</v>
      </c>
      <c r="I10" s="133" t="s">
        <v>13</v>
      </c>
      <c r="J10" s="137" t="s">
        <v>329</v>
      </c>
      <c r="K10" s="126"/>
      <c r="L10" s="126"/>
      <c r="M10" s="126"/>
      <c r="O10" s="84"/>
      <c r="P10" s="84"/>
      <c r="Q10" s="84"/>
      <c r="R10" s="84"/>
      <c r="S10" s="84"/>
    </row>
    <row r="11" spans="2:19" x14ac:dyDescent="0.5">
      <c r="B11" s="15" t="s">
        <v>14</v>
      </c>
      <c r="C11" s="6" t="s">
        <v>338</v>
      </c>
      <c r="D11" s="16"/>
      <c r="I11" s="133" t="s">
        <v>14</v>
      </c>
      <c r="J11" s="137" t="s">
        <v>338</v>
      </c>
      <c r="K11" s="136"/>
      <c r="L11" s="126"/>
      <c r="M11" s="126"/>
      <c r="O11" s="84"/>
      <c r="P11" s="84"/>
      <c r="Q11" s="84"/>
      <c r="R11" s="84"/>
      <c r="S11" s="84"/>
    </row>
    <row r="12" spans="2:19" x14ac:dyDescent="0.5">
      <c r="B12" s="15" t="s">
        <v>15</v>
      </c>
      <c r="C12" s="153">
        <f>SUM(F_Inputs!Q$13:$U$13)</f>
        <v>1.8896596307582521</v>
      </c>
      <c r="D12" s="1" t="s">
        <v>453</v>
      </c>
      <c r="I12" s="133" t="s">
        <v>15</v>
      </c>
      <c r="J12" s="138">
        <v>1.8896596307582521</v>
      </c>
      <c r="K12" s="126" t="s">
        <v>453</v>
      </c>
      <c r="L12" s="126"/>
      <c r="M12" s="126"/>
      <c r="O12" s="85" t="s">
        <v>15</v>
      </c>
      <c r="P12" s="116">
        <v>1.8896596307582521</v>
      </c>
      <c r="Q12" s="87"/>
      <c r="R12" s="87"/>
      <c r="S12" s="87"/>
    </row>
    <row r="13" spans="2:19" x14ac:dyDescent="0.5">
      <c r="I13" s="126"/>
      <c r="J13" s="126"/>
      <c r="K13" s="126"/>
      <c r="L13" s="126"/>
      <c r="M13" s="126"/>
      <c r="O13" s="87"/>
      <c r="P13" s="87"/>
      <c r="Q13" s="87"/>
      <c r="R13" s="87"/>
      <c r="S13" s="87"/>
    </row>
    <row r="14" spans="2:19" x14ac:dyDescent="0.5">
      <c r="B14" s="102" t="s">
        <v>350</v>
      </c>
      <c r="I14" s="125" t="s">
        <v>350</v>
      </c>
      <c r="J14" s="126"/>
      <c r="K14" s="126"/>
      <c r="L14" s="126"/>
      <c r="M14" s="126"/>
      <c r="O14" s="98" t="s">
        <v>350</v>
      </c>
      <c r="P14" s="97"/>
      <c r="Q14" s="97"/>
      <c r="R14" s="87"/>
      <c r="S14" s="87"/>
    </row>
    <row r="15" spans="2:19" ht="32" x14ac:dyDescent="0.5">
      <c r="B15" s="24" t="s">
        <v>31</v>
      </c>
      <c r="C15" s="14" t="s">
        <v>334</v>
      </c>
      <c r="D15" s="158" t="s">
        <v>471</v>
      </c>
      <c r="I15" s="137" t="s">
        <v>31</v>
      </c>
      <c r="J15" s="133" t="s">
        <v>334</v>
      </c>
      <c r="K15" s="139" t="s">
        <v>481</v>
      </c>
      <c r="L15" s="126"/>
      <c r="M15" s="126"/>
      <c r="O15" s="95" t="s">
        <v>31</v>
      </c>
      <c r="P15" s="89" t="s">
        <v>334</v>
      </c>
      <c r="Q15" s="89" t="s">
        <v>367</v>
      </c>
      <c r="R15" s="87"/>
      <c r="S15" s="87"/>
    </row>
    <row r="16" spans="2:19" ht="54" customHeight="1" x14ac:dyDescent="0.5">
      <c r="B16" s="24" t="s">
        <v>351</v>
      </c>
      <c r="C16" s="153">
        <f>C12*0.5</f>
        <v>0.94482981537912603</v>
      </c>
      <c r="D16" s="24"/>
      <c r="I16" s="137" t="s">
        <v>351</v>
      </c>
      <c r="J16" s="147">
        <v>0.94482981537912603</v>
      </c>
      <c r="K16" s="134" t="s">
        <v>482</v>
      </c>
      <c r="L16" s="126"/>
      <c r="M16" s="126"/>
      <c r="O16" s="95" t="s">
        <v>351</v>
      </c>
      <c r="P16" s="113">
        <v>0.94865963075825199</v>
      </c>
      <c r="Q16" s="97" t="s">
        <v>362</v>
      </c>
      <c r="R16" s="87"/>
      <c r="S16" s="87"/>
    </row>
    <row r="17" spans="2:19" x14ac:dyDescent="0.5">
      <c r="B17" s="101" t="s">
        <v>380</v>
      </c>
      <c r="C17" s="112">
        <f t="shared" ref="C17:C20" si="0">P17</f>
        <v>0</v>
      </c>
      <c r="D17" s="6"/>
      <c r="I17" s="137" t="s">
        <v>380</v>
      </c>
      <c r="J17" s="147">
        <v>0</v>
      </c>
      <c r="K17" s="134"/>
      <c r="L17" s="126"/>
      <c r="M17" s="126"/>
      <c r="O17" s="95" t="s">
        <v>380</v>
      </c>
      <c r="P17" s="114"/>
      <c r="Q17" s="110"/>
      <c r="R17" s="87"/>
      <c r="S17" s="87"/>
    </row>
    <row r="18" spans="2:19" ht="32" x14ac:dyDescent="0.5">
      <c r="B18" s="101" t="s">
        <v>384</v>
      </c>
      <c r="C18" s="153">
        <f>C16*36%</f>
        <v>0.34013873353648538</v>
      </c>
      <c r="D18" s="24"/>
      <c r="I18" s="137" t="s">
        <v>384</v>
      </c>
      <c r="J18" s="147">
        <v>0.34013873353648538</v>
      </c>
      <c r="K18" s="134" t="s">
        <v>483</v>
      </c>
      <c r="L18" s="126"/>
      <c r="M18" s="126"/>
      <c r="O18" s="95" t="s">
        <v>384</v>
      </c>
      <c r="P18" s="114">
        <v>0.26600000000000001</v>
      </c>
      <c r="Q18" s="115"/>
      <c r="R18" s="87"/>
      <c r="S18" s="87"/>
    </row>
    <row r="19" spans="2:19" ht="48" x14ac:dyDescent="0.5">
      <c r="B19" s="101" t="s">
        <v>408</v>
      </c>
      <c r="C19" s="112">
        <f>C16*64%</f>
        <v>0.60469108184264064</v>
      </c>
      <c r="D19" s="24"/>
      <c r="I19" s="137" t="s">
        <v>408</v>
      </c>
      <c r="J19" s="147">
        <v>0.60469108184264064</v>
      </c>
      <c r="K19" s="134" t="s">
        <v>484</v>
      </c>
      <c r="L19" s="126"/>
      <c r="M19" s="126"/>
      <c r="O19" s="95" t="s">
        <v>408</v>
      </c>
      <c r="P19" s="114">
        <v>0.53200000000000003</v>
      </c>
      <c r="Q19" s="111"/>
      <c r="R19" s="87"/>
      <c r="S19" s="87"/>
    </row>
    <row r="20" spans="2:19" x14ac:dyDescent="0.5">
      <c r="B20" s="101" t="s">
        <v>383</v>
      </c>
      <c r="C20" s="5">
        <f t="shared" si="0"/>
        <v>0</v>
      </c>
      <c r="D20" s="36"/>
      <c r="I20" s="137" t="s">
        <v>383</v>
      </c>
      <c r="J20" s="138">
        <v>0</v>
      </c>
      <c r="K20" s="126"/>
      <c r="L20" s="126"/>
      <c r="M20" s="126"/>
      <c r="O20" s="95" t="s">
        <v>383</v>
      </c>
      <c r="P20" s="95"/>
      <c r="Q20" s="97"/>
      <c r="R20" s="87"/>
      <c r="S20" s="87"/>
    </row>
    <row r="21" spans="2:19" x14ac:dyDescent="0.5">
      <c r="B21" s="105" t="s">
        <v>387</v>
      </c>
      <c r="C21" s="75" t="b">
        <f>SUM(C17:C20)=C16</f>
        <v>1</v>
      </c>
      <c r="I21" s="140" t="s">
        <v>387</v>
      </c>
      <c r="J21" s="141" t="b">
        <v>1</v>
      </c>
      <c r="K21" s="126"/>
      <c r="L21" s="126"/>
      <c r="M21" s="126"/>
      <c r="O21" s="99" t="s">
        <v>387</v>
      </c>
      <c r="P21" s="100" t="b">
        <v>0</v>
      </c>
      <c r="Q21" s="97"/>
      <c r="R21" s="87"/>
      <c r="S21" s="87"/>
    </row>
    <row r="22" spans="2:19" x14ac:dyDescent="0.5">
      <c r="B22" s="102"/>
      <c r="I22" s="125"/>
      <c r="J22" s="142"/>
      <c r="K22" s="126"/>
      <c r="L22" s="126"/>
      <c r="M22" s="126"/>
      <c r="O22" s="87"/>
      <c r="P22" s="87"/>
      <c r="Q22" s="87"/>
      <c r="R22" s="87"/>
      <c r="S22" s="87"/>
    </row>
    <row r="23" spans="2:19" x14ac:dyDescent="0.5">
      <c r="B23" s="102" t="s">
        <v>17</v>
      </c>
      <c r="I23" s="125" t="s">
        <v>17</v>
      </c>
      <c r="J23" s="126"/>
      <c r="K23" s="126"/>
      <c r="L23" s="126"/>
      <c r="M23" s="126"/>
      <c r="O23" s="88" t="s">
        <v>17</v>
      </c>
      <c r="P23" s="87"/>
      <c r="Q23" s="87"/>
      <c r="R23" s="87"/>
      <c r="S23" s="87"/>
    </row>
    <row r="24" spans="2:19" x14ac:dyDescent="0.5">
      <c r="B24" s="24" t="s">
        <v>18</v>
      </c>
      <c r="C24" s="5"/>
      <c r="I24" s="137" t="s">
        <v>18</v>
      </c>
      <c r="J24" s="138"/>
      <c r="K24" s="126"/>
      <c r="L24" s="126"/>
      <c r="M24" s="126"/>
      <c r="O24" s="86" t="s">
        <v>18</v>
      </c>
      <c r="P24" s="94">
        <v>0.94099999999999995</v>
      </c>
      <c r="Q24" s="87" t="s">
        <v>365</v>
      </c>
      <c r="R24" s="87"/>
      <c r="S24" s="87"/>
    </row>
    <row r="25" spans="2:19" x14ac:dyDescent="0.5">
      <c r="B25" s="24" t="s">
        <v>16</v>
      </c>
      <c r="C25" s="117">
        <f>SUM(F_Inputs!Q199:U199)</f>
        <v>25.241</v>
      </c>
      <c r="I25" s="137" t="s">
        <v>16</v>
      </c>
      <c r="J25" s="143">
        <v>25.241</v>
      </c>
      <c r="K25" s="126"/>
      <c r="L25" s="126"/>
      <c r="M25" s="126"/>
      <c r="O25" s="86" t="s">
        <v>16</v>
      </c>
      <c r="P25" s="90">
        <v>25.241</v>
      </c>
      <c r="Q25" s="87"/>
      <c r="R25" s="87"/>
      <c r="S25" s="87"/>
    </row>
    <row r="26" spans="2:19" ht="32" x14ac:dyDescent="0.5">
      <c r="B26" s="24" t="s">
        <v>19</v>
      </c>
      <c r="C26" s="37">
        <f>(C12-C24)/C25</f>
        <v>7.4864689622370431E-2</v>
      </c>
      <c r="I26" s="134" t="s">
        <v>19</v>
      </c>
      <c r="J26" s="144">
        <v>7.4864689622370431E-2</v>
      </c>
      <c r="K26" s="126"/>
      <c r="L26" s="126"/>
      <c r="M26" s="126"/>
      <c r="O26" s="95" t="s">
        <v>19</v>
      </c>
      <c r="P26" s="96">
        <v>3.7584074749742569E-2</v>
      </c>
      <c r="Q26" s="87"/>
      <c r="R26" s="87"/>
      <c r="S26" s="87"/>
    </row>
    <row r="27" spans="2:19" ht="32" x14ac:dyDescent="0.5">
      <c r="B27" s="24" t="s">
        <v>20</v>
      </c>
      <c r="C27" s="6"/>
      <c r="I27" s="134" t="s">
        <v>20</v>
      </c>
      <c r="J27" s="137" t="s">
        <v>320</v>
      </c>
      <c r="K27" s="126"/>
      <c r="L27" s="126"/>
      <c r="M27" s="126"/>
      <c r="O27" s="95" t="s">
        <v>20</v>
      </c>
      <c r="P27" s="86" t="s">
        <v>320</v>
      </c>
      <c r="Q27" s="87"/>
      <c r="R27" s="87"/>
      <c r="S27" s="87"/>
    </row>
    <row r="28" spans="2:19" x14ac:dyDescent="0.5">
      <c r="I28" s="126"/>
      <c r="J28" s="126"/>
      <c r="K28" s="126"/>
      <c r="L28" s="126"/>
      <c r="M28" s="126"/>
      <c r="O28" s="87"/>
      <c r="P28" s="87"/>
      <c r="Q28" s="87"/>
      <c r="R28" s="87"/>
      <c r="S28" s="87"/>
    </row>
    <row r="29" spans="2:19" x14ac:dyDescent="0.5">
      <c r="B29" s="102" t="s">
        <v>21</v>
      </c>
      <c r="F29" s="13" t="s">
        <v>22</v>
      </c>
      <c r="G29" s="13"/>
      <c r="I29" s="125" t="s">
        <v>21</v>
      </c>
      <c r="J29" s="126"/>
      <c r="K29" s="126"/>
      <c r="L29" s="126"/>
      <c r="M29" s="125" t="s">
        <v>22</v>
      </c>
      <c r="O29" s="98" t="s">
        <v>21</v>
      </c>
      <c r="P29" s="97"/>
      <c r="Q29" s="97"/>
      <c r="R29" s="97"/>
      <c r="S29" s="98" t="s">
        <v>22</v>
      </c>
    </row>
    <row r="30" spans="2:19" ht="189" customHeight="1" x14ac:dyDescent="0.5">
      <c r="B30" s="15" t="s">
        <v>23</v>
      </c>
      <c r="C30" s="14" t="s">
        <v>323</v>
      </c>
      <c r="D30" s="159" t="s">
        <v>472</v>
      </c>
      <c r="F30" s="15"/>
      <c r="G30" s="118"/>
      <c r="I30" s="133" t="s">
        <v>23</v>
      </c>
      <c r="J30" s="133" t="s">
        <v>323</v>
      </c>
      <c r="K30" s="145" t="s">
        <v>456</v>
      </c>
      <c r="L30" s="126"/>
      <c r="M30" s="145" t="s">
        <v>460</v>
      </c>
      <c r="O30" s="89" t="s">
        <v>23</v>
      </c>
      <c r="P30" s="89" t="s">
        <v>323</v>
      </c>
      <c r="Q30" s="89" t="s">
        <v>428</v>
      </c>
      <c r="R30" s="97"/>
      <c r="S30" s="89" t="s">
        <v>330</v>
      </c>
    </row>
    <row r="31" spans="2:19" ht="96" x14ac:dyDescent="0.5">
      <c r="B31" s="15" t="s">
        <v>24</v>
      </c>
      <c r="C31" s="14" t="s">
        <v>323</v>
      </c>
      <c r="D31" s="159" t="s">
        <v>472</v>
      </c>
      <c r="F31" s="15"/>
      <c r="G31" s="118"/>
      <c r="I31" s="133" t="s">
        <v>24</v>
      </c>
      <c r="J31" s="133" t="s">
        <v>323</v>
      </c>
      <c r="K31" s="145" t="s">
        <v>456</v>
      </c>
      <c r="L31" s="126"/>
      <c r="M31" s="145" t="s">
        <v>460</v>
      </c>
      <c r="O31" s="89" t="s">
        <v>24</v>
      </c>
      <c r="P31" s="89" t="s">
        <v>323</v>
      </c>
      <c r="Q31" s="89" t="s">
        <v>429</v>
      </c>
      <c r="R31" s="97"/>
      <c r="S31" s="89" t="s">
        <v>331</v>
      </c>
    </row>
    <row r="32" spans="2:19" ht="64" x14ac:dyDescent="0.5">
      <c r="B32" s="15" t="s">
        <v>25</v>
      </c>
      <c r="C32" s="14" t="s">
        <v>323</v>
      </c>
      <c r="D32" s="159" t="s">
        <v>472</v>
      </c>
      <c r="F32" s="15"/>
      <c r="G32" s="118"/>
      <c r="I32" s="133" t="s">
        <v>25</v>
      </c>
      <c r="J32" s="133" t="s">
        <v>323</v>
      </c>
      <c r="K32" s="145" t="s">
        <v>456</v>
      </c>
      <c r="L32" s="126"/>
      <c r="M32" s="145" t="s">
        <v>460</v>
      </c>
      <c r="O32" s="89" t="s">
        <v>25</v>
      </c>
      <c r="P32" s="89" t="s">
        <v>323</v>
      </c>
      <c r="Q32" s="89" t="s">
        <v>363</v>
      </c>
      <c r="R32" s="97"/>
      <c r="S32" s="89" t="s">
        <v>331</v>
      </c>
    </row>
    <row r="33" spans="2:20" ht="192" x14ac:dyDescent="0.5">
      <c r="B33" s="15" t="s">
        <v>26</v>
      </c>
      <c r="C33" s="14" t="s">
        <v>321</v>
      </c>
      <c r="D33" s="159" t="s">
        <v>472</v>
      </c>
      <c r="F33" s="15"/>
      <c r="G33" s="118"/>
      <c r="I33" s="133" t="s">
        <v>26</v>
      </c>
      <c r="J33" s="133" t="s">
        <v>321</v>
      </c>
      <c r="K33" s="145" t="s">
        <v>456</v>
      </c>
      <c r="L33" s="126"/>
      <c r="M33" s="145" t="s">
        <v>460</v>
      </c>
      <c r="O33" s="89" t="s">
        <v>26</v>
      </c>
      <c r="P33" s="89" t="s">
        <v>321</v>
      </c>
      <c r="Q33" s="89" t="s">
        <v>489</v>
      </c>
      <c r="R33" s="97"/>
      <c r="S33" s="89" t="s">
        <v>332</v>
      </c>
    </row>
    <row r="34" spans="2:20" ht="96" x14ac:dyDescent="0.5">
      <c r="B34" s="15" t="s">
        <v>27</v>
      </c>
      <c r="C34" s="14" t="s">
        <v>321</v>
      </c>
      <c r="D34" s="159" t="s">
        <v>472</v>
      </c>
      <c r="F34" s="15"/>
      <c r="G34" s="118"/>
      <c r="I34" s="133" t="s">
        <v>27</v>
      </c>
      <c r="J34" s="133" t="s">
        <v>321</v>
      </c>
      <c r="K34" s="145" t="s">
        <v>485</v>
      </c>
      <c r="L34" s="126"/>
      <c r="M34" s="145" t="s">
        <v>460</v>
      </c>
      <c r="O34" s="89" t="s">
        <v>27</v>
      </c>
      <c r="P34" s="89" t="s">
        <v>321</v>
      </c>
      <c r="Q34" s="89" t="s">
        <v>430</v>
      </c>
      <c r="R34" s="97"/>
      <c r="S34" s="89" t="s">
        <v>332</v>
      </c>
    </row>
    <row r="35" spans="2:20" ht="112" x14ac:dyDescent="0.5">
      <c r="B35" s="15" t="s">
        <v>28</v>
      </c>
      <c r="C35" s="14" t="s">
        <v>321</v>
      </c>
      <c r="D35" s="159" t="s">
        <v>472</v>
      </c>
      <c r="F35" s="15"/>
      <c r="G35" s="118"/>
      <c r="I35" s="133" t="s">
        <v>28</v>
      </c>
      <c r="J35" s="133" t="s">
        <v>321</v>
      </c>
      <c r="K35" s="145" t="s">
        <v>456</v>
      </c>
      <c r="L35" s="126"/>
      <c r="M35" s="145" t="s">
        <v>460</v>
      </c>
      <c r="O35" s="89" t="s">
        <v>28</v>
      </c>
      <c r="P35" s="89" t="s">
        <v>321</v>
      </c>
      <c r="Q35" s="89" t="s">
        <v>366</v>
      </c>
      <c r="R35" s="97"/>
      <c r="S35" s="89" t="s">
        <v>333</v>
      </c>
    </row>
    <row r="36" spans="2:20" ht="112" x14ac:dyDescent="0.5">
      <c r="B36" s="15" t="s">
        <v>29</v>
      </c>
      <c r="C36" s="14" t="s">
        <v>321</v>
      </c>
      <c r="D36" s="159" t="s">
        <v>472</v>
      </c>
      <c r="F36" s="15"/>
      <c r="G36" s="118"/>
      <c r="I36" s="133" t="s">
        <v>29</v>
      </c>
      <c r="J36" s="133" t="s">
        <v>321</v>
      </c>
      <c r="K36" s="145" t="s">
        <v>456</v>
      </c>
      <c r="L36" s="126"/>
      <c r="M36" s="145" t="s">
        <v>460</v>
      </c>
      <c r="O36" s="89" t="s">
        <v>29</v>
      </c>
      <c r="P36" s="89" t="s">
        <v>321</v>
      </c>
      <c r="Q36" s="89" t="s">
        <v>431</v>
      </c>
      <c r="R36" s="97"/>
      <c r="S36" s="89" t="s">
        <v>333</v>
      </c>
    </row>
    <row r="37" spans="2:20" ht="96" x14ac:dyDescent="0.5">
      <c r="B37" s="15" t="s">
        <v>30</v>
      </c>
      <c r="C37" s="14" t="s">
        <v>323</v>
      </c>
      <c r="D37" s="159" t="s">
        <v>472</v>
      </c>
      <c r="F37" s="15"/>
      <c r="G37" s="118"/>
      <c r="I37" s="133" t="s">
        <v>30</v>
      </c>
      <c r="J37" s="133" t="s">
        <v>323</v>
      </c>
      <c r="K37" s="145" t="s">
        <v>456</v>
      </c>
      <c r="L37" s="126"/>
      <c r="M37" s="145" t="s">
        <v>460</v>
      </c>
      <c r="O37" s="89" t="s">
        <v>30</v>
      </c>
      <c r="P37" s="89" t="s">
        <v>323</v>
      </c>
      <c r="Q37" s="89" t="s">
        <v>432</v>
      </c>
      <c r="R37" s="97"/>
      <c r="S37" s="89" t="s">
        <v>333</v>
      </c>
    </row>
    <row r="38" spans="2:20" x14ac:dyDescent="0.5">
      <c r="B38" s="118"/>
      <c r="C38" s="25"/>
      <c r="D38" s="25"/>
      <c r="E38" s="33"/>
      <c r="F38" s="25"/>
      <c r="G38" s="25"/>
      <c r="I38" s="148"/>
      <c r="J38" s="148"/>
      <c r="K38" s="148"/>
      <c r="L38" s="126"/>
      <c r="M38" s="149"/>
    </row>
    <row r="39" spans="2:20" x14ac:dyDescent="0.5">
      <c r="B39" s="120"/>
      <c r="C39" s="120"/>
      <c r="D39" s="120"/>
      <c r="E39" s="33"/>
      <c r="I39" s="125"/>
      <c r="J39" s="142"/>
      <c r="K39" s="126"/>
      <c r="L39" s="126"/>
      <c r="M39" s="126"/>
      <c r="O39" s="162" t="s">
        <v>347</v>
      </c>
      <c r="P39" s="163"/>
      <c r="Q39" s="164"/>
    </row>
    <row r="40" spans="2:20" x14ac:dyDescent="0.5">
      <c r="B40" s="121"/>
      <c r="C40" s="75"/>
      <c r="D40" s="122"/>
      <c r="E40" s="33"/>
      <c r="I40" s="125"/>
      <c r="J40" s="142"/>
      <c r="K40" s="126"/>
      <c r="L40" s="126"/>
      <c r="M40" s="126"/>
      <c r="O40" s="165"/>
      <c r="P40" s="166"/>
      <c r="Q40" s="167"/>
    </row>
    <row r="41" spans="2:20" x14ac:dyDescent="0.5">
      <c r="B41" s="121"/>
      <c r="C41" s="75"/>
      <c r="D41" s="122"/>
      <c r="E41" s="33"/>
      <c r="I41" s="126"/>
      <c r="J41" s="126"/>
      <c r="K41" s="126"/>
      <c r="L41" s="126"/>
      <c r="M41" s="126"/>
      <c r="O41" s="165" t="s">
        <v>342</v>
      </c>
      <c r="P41" s="166" t="s">
        <v>343</v>
      </c>
      <c r="Q41" s="167" t="s">
        <v>344</v>
      </c>
    </row>
    <row r="42" spans="2:20" x14ac:dyDescent="0.5">
      <c r="B42" s="75"/>
      <c r="C42" s="75"/>
      <c r="D42" s="75"/>
      <c r="E42" s="33"/>
      <c r="I42" s="126"/>
      <c r="J42" s="126"/>
      <c r="K42" s="126"/>
      <c r="L42" s="126"/>
      <c r="M42" s="126"/>
      <c r="O42" s="168">
        <v>0.28000000000000003</v>
      </c>
      <c r="P42" s="166" t="s">
        <v>346</v>
      </c>
      <c r="Q42" s="169">
        <v>1</v>
      </c>
      <c r="T42" s="4"/>
    </row>
    <row r="43" spans="2:20" x14ac:dyDescent="0.5">
      <c r="B43" s="75"/>
      <c r="C43" s="75"/>
      <c r="D43" s="75"/>
      <c r="E43" s="33"/>
      <c r="I43" s="126"/>
      <c r="J43" s="126"/>
      <c r="K43" s="126"/>
      <c r="L43" s="126"/>
      <c r="M43" s="126"/>
      <c r="O43" s="168">
        <v>0.56000000000000005</v>
      </c>
      <c r="P43" s="166" t="s">
        <v>346</v>
      </c>
      <c r="Q43" s="169">
        <v>25</v>
      </c>
    </row>
    <row r="44" spans="2:20" x14ac:dyDescent="0.5">
      <c r="B44" s="123"/>
      <c r="C44" s="33"/>
      <c r="D44" s="33"/>
      <c r="E44" s="33"/>
      <c r="I44" s="126"/>
      <c r="J44" s="126"/>
      <c r="K44" s="126"/>
      <c r="L44" s="126"/>
      <c r="M44" s="126"/>
      <c r="O44" s="165" t="s">
        <v>345</v>
      </c>
      <c r="P44" s="166"/>
      <c r="Q44" s="167"/>
    </row>
    <row r="45" spans="2:20" x14ac:dyDescent="0.5">
      <c r="I45" s="126"/>
      <c r="J45" s="126"/>
      <c r="K45" s="126"/>
      <c r="L45" s="126"/>
      <c r="M45" s="126"/>
      <c r="O45" s="165">
        <v>0</v>
      </c>
      <c r="P45" s="166"/>
      <c r="Q45" s="167"/>
    </row>
    <row r="46" spans="2:20" x14ac:dyDescent="0.5">
      <c r="I46" s="126"/>
      <c r="J46" s="126"/>
      <c r="K46" s="126"/>
      <c r="L46" s="126"/>
      <c r="M46" s="126"/>
      <c r="O46" s="170" t="s">
        <v>452</v>
      </c>
      <c r="P46" s="171"/>
      <c r="Q46" s="172"/>
    </row>
  </sheetData>
  <mergeCells count="2">
    <mergeCell ref="C8:D8"/>
    <mergeCell ref="J8:K8"/>
  </mergeCells>
  <conditionalFormatting sqref="C21">
    <cfRule type="containsText" dxfId="7" priority="7" operator="containsText" text="True">
      <formula>NOT(ISERROR(SEARCH("True",C21)))</formula>
    </cfRule>
    <cfRule type="containsText" dxfId="6" priority="8" operator="containsText" text="False">
      <formula>NOT(ISERROR(SEARCH("False",C21)))</formula>
    </cfRule>
  </conditionalFormatting>
  <conditionalFormatting sqref="P21">
    <cfRule type="containsText" dxfId="5" priority="5" operator="containsText" text="True">
      <formula>NOT(ISERROR(SEARCH("True",P21)))</formula>
    </cfRule>
    <cfRule type="containsText" dxfId="4" priority="6" operator="containsText" text="False">
      <formula>NOT(ISERROR(SEARCH("False",P21)))</formula>
    </cfRule>
  </conditionalFormatting>
  <conditionalFormatting sqref="J21">
    <cfRule type="containsText" dxfId="3" priority="1" operator="containsText" text="True">
      <formula>NOT(ISERROR(SEARCH("True",J21)))</formula>
    </cfRule>
    <cfRule type="containsText" dxfId="2" priority="2" operator="containsText" text="False">
      <formula>NOT(ISERROR(SEARCH("False",J21)))</formula>
    </cfRule>
  </conditionalFormatting>
  <dataValidations count="6">
    <dataValidation type="list" allowBlank="1" showInputMessage="1" showErrorMessage="1" sqref="C15 J15">
      <formula1>"Accept, Partial accept, Reject"</formula1>
    </dataValidation>
    <dataValidation type="list" allowBlank="1" showInputMessage="1" showErrorMessage="1" sqref="C27 J27">
      <formula1>"Yes,No"</formula1>
    </dataValidation>
    <dataValidation type="list" allowBlank="1" showInputMessage="1" showErrorMessage="1" sqref="C9 J9">
      <formula1>"ANH,NES,NWT,SRN,SVT,SWB,TMS,WSH,HDD,WSX,YKY,AFW,BRL,DVW,PRT,SES,SEW,SSC"</formula1>
    </dataValidation>
    <dataValidation type="list" allowBlank="1" showInputMessage="1" showErrorMessage="1" sqref="C10 J10">
      <formula1>#REF!</formula1>
    </dataValidation>
    <dataValidation type="list" allowBlank="1" showInputMessage="1" showErrorMessage="1" sqref="C30:C38 J30:J38">
      <formula1>"Pass, Partial pass, Fail, Not assessed, N/A"</formula1>
    </dataValidation>
    <dataValidation type="list" allowBlank="1" showInputMessage="1" showErrorMessage="1" sqref="B18:B20 I18:I20">
      <formula1>#REF!</formula1>
    </dataValidation>
  </dataValidations>
  <pageMargins left="0.7" right="0.7" top="0.75" bottom="0.75" header="0.3" footer="0.3"/>
  <pageSetup paperSize="9" orientation="portrait" r:id="rId1"/>
  <ignoredErrors>
    <ignoredError sqref="C25 C12"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N31"/>
  <sheetViews>
    <sheetView showGridLines="0" zoomScaleNormal="100" workbookViewId="0"/>
  </sheetViews>
  <sheetFormatPr defaultColWidth="8.54296875" defaultRowHeight="13" x14ac:dyDescent="0.3"/>
  <cols>
    <col min="1" max="1" width="2.26953125" style="47" customWidth="1"/>
    <col min="2" max="2" width="21.26953125" style="48" customWidth="1"/>
    <col min="3" max="3" width="38" style="47" customWidth="1"/>
    <col min="4" max="4" width="15.7265625" style="47" bestFit="1" customWidth="1"/>
    <col min="5" max="5" width="13" style="47" customWidth="1"/>
    <col min="6" max="6" width="15.26953125" style="47" customWidth="1"/>
    <col min="7" max="7" width="11.54296875" style="47" customWidth="1"/>
    <col min="8" max="8" width="8.26953125" style="47" bestFit="1" customWidth="1"/>
    <col min="9" max="9" width="19.7265625" style="47" customWidth="1"/>
    <col min="10" max="10" width="9.7265625" style="47" customWidth="1"/>
    <col min="11" max="11" width="20.7265625" style="47" customWidth="1"/>
    <col min="12" max="12" width="10.26953125" style="47" customWidth="1"/>
    <col min="13" max="13" width="21" style="47" customWidth="1"/>
    <col min="14" max="14" width="10.26953125" style="47" customWidth="1"/>
    <col min="15" max="15" width="19" style="47" customWidth="1"/>
    <col min="16" max="16" width="17.26953125" style="47" customWidth="1"/>
    <col min="17" max="17" width="16.54296875" style="47" customWidth="1"/>
    <col min="18" max="18" width="22.26953125" style="47" customWidth="1"/>
    <col min="19" max="19" width="19" style="47" customWidth="1"/>
    <col min="20" max="20" width="19.54296875" style="47" customWidth="1"/>
    <col min="21" max="21" width="18" style="47" customWidth="1"/>
    <col min="22" max="16384" width="8.54296875" style="47"/>
  </cols>
  <sheetData>
    <row r="1" spans="2:14" s="52" customFormat="1" ht="15" customHeight="1" x14ac:dyDescent="0.3">
      <c r="B1" s="53" t="s">
        <v>434</v>
      </c>
      <c r="C1" s="54"/>
      <c r="D1" s="54"/>
      <c r="E1" s="54"/>
      <c r="F1" s="54"/>
      <c r="G1" s="55"/>
    </row>
    <row r="2" spans="2:14" ht="15" customHeight="1" x14ac:dyDescent="0.35">
      <c r="B2" s="56" t="s">
        <v>433</v>
      </c>
      <c r="C2" s="57"/>
      <c r="D2" s="57"/>
      <c r="E2" s="57"/>
      <c r="F2" s="57"/>
    </row>
    <row r="3" spans="2:14" x14ac:dyDescent="0.3">
      <c r="I3" s="59" t="s">
        <v>377</v>
      </c>
      <c r="J3" s="60"/>
      <c r="K3" s="59" t="s">
        <v>378</v>
      </c>
      <c r="L3" s="60"/>
      <c r="M3" s="59" t="s">
        <v>379</v>
      </c>
      <c r="N3" s="60"/>
    </row>
    <row r="4" spans="2:14" ht="26" x14ac:dyDescent="0.3">
      <c r="B4" s="61" t="s">
        <v>32</v>
      </c>
      <c r="C4" s="62" t="s">
        <v>33</v>
      </c>
      <c r="D4" s="62" t="s">
        <v>13</v>
      </c>
      <c r="E4" s="62" t="s">
        <v>339</v>
      </c>
      <c r="F4" s="62" t="s">
        <v>352</v>
      </c>
      <c r="G4" s="63" t="s">
        <v>353</v>
      </c>
      <c r="H4" s="64" t="s">
        <v>349</v>
      </c>
      <c r="I4" s="64" t="s">
        <v>354</v>
      </c>
      <c r="J4" s="64" t="s">
        <v>355</v>
      </c>
      <c r="K4" s="64" t="s">
        <v>354</v>
      </c>
      <c r="L4" s="64" t="s">
        <v>355</v>
      </c>
      <c r="M4" s="64" t="s">
        <v>354</v>
      </c>
      <c r="N4" s="64" t="s">
        <v>355</v>
      </c>
    </row>
    <row r="5" spans="2:14" x14ac:dyDescent="0.3">
      <c r="B5" s="51" t="str">
        <f>WN_resilience!$C$11</f>
        <v>HDD-WN601001</v>
      </c>
      <c r="C5" s="58" t="str">
        <f>WN_resilience!$B$1</f>
        <v>Supply Resilience</v>
      </c>
      <c r="D5" s="49" t="str">
        <f>WN_resilience!$C10</f>
        <v>water network plus</v>
      </c>
      <c r="E5" s="150">
        <f>WN_resilience!C12</f>
        <v>0</v>
      </c>
      <c r="F5" s="150">
        <f>WN_resilience!$C$16</f>
        <v>0</v>
      </c>
      <c r="G5" s="49">
        <f>WN_resilience!$C$15</f>
        <v>0</v>
      </c>
      <c r="H5" s="152">
        <f>WN_resilience!C17</f>
        <v>0</v>
      </c>
      <c r="I5" s="50" t="str">
        <f>WN_resilience!B18</f>
        <v>Enhancement Line 1 (£m)</v>
      </c>
      <c r="J5" s="152">
        <f>WN_resilience!C18</f>
        <v>0</v>
      </c>
      <c r="K5" s="50" t="str">
        <f>WN_resilience!B19</f>
        <v>Enhancement Line 2 (£m)</v>
      </c>
      <c r="L5" s="152">
        <f>WN_resilience!C19</f>
        <v>0</v>
      </c>
      <c r="M5" s="50" t="str">
        <f>WN_resilience!B20</f>
        <v>Enhancement Line 3 (£m)</v>
      </c>
      <c r="N5" s="50">
        <f>WN_resilience!C20</f>
        <v>0</v>
      </c>
    </row>
    <row r="6" spans="2:14" x14ac:dyDescent="0.3">
      <c r="B6" s="51" t="str">
        <f>'WR_reservoir safety'!$C$11</f>
        <v>HDD-WR801001</v>
      </c>
      <c r="C6" s="58" t="str">
        <f>'WR_reservoir safety'!$B$1</f>
        <v>Reservoir Safety</v>
      </c>
      <c r="D6" s="49" t="str">
        <f>'WR_reservoir safety'!$C$10</f>
        <v>Water resources</v>
      </c>
      <c r="E6" s="151">
        <f>'WR_reservoir safety'!C12</f>
        <v>4.2699999999999996</v>
      </c>
      <c r="F6" s="150">
        <f>'WR_reservoir safety'!$C$16</f>
        <v>2.81</v>
      </c>
      <c r="G6" s="49" t="str">
        <f>'WR_reservoir safety'!$C$15</f>
        <v>Partial accept</v>
      </c>
      <c r="H6" s="152">
        <f>'WR_reservoir safety'!C17</f>
        <v>0</v>
      </c>
      <c r="I6" s="50" t="str">
        <f>'WR_reservoir safety'!B18</f>
        <v>Freeform_Reservoir Act (Reservoir Safety)</v>
      </c>
      <c r="J6" s="152">
        <f>'WR_reservoir safety'!C18</f>
        <v>2.31</v>
      </c>
      <c r="K6" s="50" t="str">
        <f>'WR_reservoir safety'!B19</f>
        <v>WW_Resilience</v>
      </c>
      <c r="L6" s="152">
        <f>'WR_reservoir safety'!C19</f>
        <v>0.5</v>
      </c>
      <c r="M6" s="50" t="str">
        <f>'WR_reservoir safety'!B20</f>
        <v>N/A</v>
      </c>
      <c r="N6" s="50">
        <f>'WR_reservoir safety'!C20</f>
        <v>0</v>
      </c>
    </row>
    <row r="7" spans="2:14" x14ac:dyDescent="0.3">
      <c r="B7" s="51" t="str">
        <f>'WN_reducing lead'!$C$11</f>
        <v>HDD-WN602001</v>
      </c>
      <c r="C7" s="58" t="str">
        <f>'WN_reducing lead'!$B$1</f>
        <v>Lead reduction</v>
      </c>
      <c r="D7" s="49" t="str">
        <f>'WN_reducing lead'!$C10</f>
        <v>water network plus</v>
      </c>
      <c r="E7" s="150">
        <f>'WN_reducing lead'!C12</f>
        <v>2.9299999999999997</v>
      </c>
      <c r="F7" s="150">
        <f>'WN_reducing lead'!$C$16</f>
        <v>2.9299999999999997</v>
      </c>
      <c r="G7" s="49" t="str">
        <f>'WN_reducing lead'!$C$15</f>
        <v>Accept</v>
      </c>
      <c r="H7" s="152">
        <f>'WN_reducing lead'!C17</f>
        <v>0</v>
      </c>
      <c r="I7" s="50" t="str">
        <f>'WN_reducing lead'!B18</f>
        <v>WW_Meeting lead standards</v>
      </c>
      <c r="J7" s="152">
        <f>'WN_reducing lead'!C18</f>
        <v>2.9299999999999997</v>
      </c>
      <c r="K7" s="50" t="str">
        <f>'WN_reducing lead'!B19</f>
        <v>N/A</v>
      </c>
      <c r="L7" s="152">
        <f>'WN_reducing lead'!C19</f>
        <v>0</v>
      </c>
      <c r="M7" s="50" t="str">
        <f>'WN_reducing lead'!B20</f>
        <v>N/A</v>
      </c>
      <c r="N7" s="50">
        <f>'WN_reducing lead'!C20</f>
        <v>0</v>
      </c>
    </row>
    <row r="8" spans="2:14" ht="14.25" customHeight="1" x14ac:dyDescent="0.3">
      <c r="B8" s="51" t="str">
        <f>WN_density!$C$11</f>
        <v>HDD-WR803001</v>
      </c>
      <c r="C8" s="146" t="str">
        <f>WN_density!$B$1</f>
        <v>Density and economies of scale</v>
      </c>
      <c r="D8" s="49" t="str">
        <f>WN_density!$C10</f>
        <v>water network plus</v>
      </c>
      <c r="E8" s="150">
        <f>WN_density!C12</f>
        <v>0</v>
      </c>
      <c r="F8" s="150">
        <f>WN_density!$C$16</f>
        <v>0</v>
      </c>
      <c r="G8" s="49">
        <f>WN_density!$C$15</f>
        <v>0</v>
      </c>
      <c r="H8" s="152">
        <f>WN_density!C17</f>
        <v>0</v>
      </c>
      <c r="I8" s="50" t="str">
        <f>WN_density!B18</f>
        <v>Enhancement Line 1 (£m)</v>
      </c>
      <c r="J8" s="152">
        <f>WN_density!C18</f>
        <v>0</v>
      </c>
      <c r="K8" s="50" t="str">
        <f>WN_density!B19</f>
        <v>Enhancement Line 2 (£m)</v>
      </c>
      <c r="L8" s="152">
        <f>WN_density!C19</f>
        <v>0</v>
      </c>
      <c r="M8" s="50" t="str">
        <f>WN_density!B20</f>
        <v>Enhancement Line 3 (£m)</v>
      </c>
      <c r="N8" s="50">
        <f>WN_density!C20</f>
        <v>0</v>
      </c>
    </row>
    <row r="9" spans="2:14" ht="12.75" customHeight="1" x14ac:dyDescent="0.3">
      <c r="B9" s="51" t="str">
        <f>WN_biodiversity!C11</f>
        <v>HDD-WR802001</v>
      </c>
      <c r="C9" s="58" t="str">
        <f>WN_biodiversity!B1</f>
        <v>Enhancing biodiversity and well-being</v>
      </c>
      <c r="D9" s="49" t="str">
        <f>WN_biodiversity!C10</f>
        <v>water network plus</v>
      </c>
      <c r="E9" s="150">
        <f>WN_biodiversity!C12</f>
        <v>1.8896596307582521</v>
      </c>
      <c r="F9" s="150">
        <f>WN_biodiversity!C16</f>
        <v>0.94482981537912603</v>
      </c>
      <c r="G9" s="49" t="str">
        <f>WN_biodiversity!C15</f>
        <v>Partial accept</v>
      </c>
      <c r="H9" s="152">
        <f>WN_biodiversity!C17</f>
        <v>0</v>
      </c>
      <c r="I9" s="50" t="str">
        <f>WN_biodiversity!B18</f>
        <v>WW_Making ecological improvements at abstractions</v>
      </c>
      <c r="J9" s="152">
        <f>WN_biodiversity!C18</f>
        <v>0.34013873353648538</v>
      </c>
      <c r="K9" s="50" t="str">
        <f>WN_biodiversity!B19</f>
        <v>Freeform_Environment (Wales) Act and Well-being of Future Generations (Wales) Act</v>
      </c>
      <c r="L9" s="152">
        <f>WN_biodiversity!C19</f>
        <v>0.60469108184264064</v>
      </c>
      <c r="M9" s="50" t="str">
        <f>WN_biodiversity!B20</f>
        <v>Enhancement Line 3 (£m)</v>
      </c>
      <c r="N9" s="50">
        <f>WN_biodiversity!C20</f>
        <v>0</v>
      </c>
    </row>
    <row r="10" spans="2:14" ht="14.25" customHeight="1" x14ac:dyDescent="0.3">
      <c r="B10" s="79" t="s">
        <v>388</v>
      </c>
      <c r="C10" s="58" t="s">
        <v>389</v>
      </c>
      <c r="D10" s="76" t="s">
        <v>13</v>
      </c>
      <c r="E10" s="77" t="s">
        <v>390</v>
      </c>
      <c r="F10" s="78" t="s">
        <v>391</v>
      </c>
      <c r="G10" s="78" t="s">
        <v>392</v>
      </c>
      <c r="H10" s="78" t="s">
        <v>349</v>
      </c>
      <c r="I10" s="78" t="s">
        <v>393</v>
      </c>
      <c r="J10" s="78" t="s">
        <v>355</v>
      </c>
      <c r="K10" s="78" t="s">
        <v>394</v>
      </c>
      <c r="L10" s="78" t="s">
        <v>355</v>
      </c>
      <c r="M10" s="78" t="s">
        <v>395</v>
      </c>
      <c r="N10" s="78" t="s">
        <v>355</v>
      </c>
    </row>
    <row r="11" spans="2:14" ht="14.25" customHeight="1" x14ac:dyDescent="0.3">
      <c r="B11" s="79" t="s">
        <v>396</v>
      </c>
      <c r="C11" s="58" t="s">
        <v>389</v>
      </c>
      <c r="D11" s="76" t="s">
        <v>13</v>
      </c>
      <c r="E11" s="77" t="s">
        <v>390</v>
      </c>
      <c r="F11" s="78" t="s">
        <v>391</v>
      </c>
      <c r="G11" s="78" t="s">
        <v>392</v>
      </c>
      <c r="H11" s="78" t="s">
        <v>349</v>
      </c>
      <c r="I11" s="78" t="s">
        <v>393</v>
      </c>
      <c r="J11" s="78" t="s">
        <v>355</v>
      </c>
      <c r="K11" s="78" t="s">
        <v>394</v>
      </c>
      <c r="L11" s="78" t="s">
        <v>355</v>
      </c>
      <c r="M11" s="78" t="s">
        <v>395</v>
      </c>
      <c r="N11" s="78" t="s">
        <v>355</v>
      </c>
    </row>
    <row r="12" spans="2:14" ht="14.25" customHeight="1" x14ac:dyDescent="0.3">
      <c r="B12" s="79" t="s">
        <v>397</v>
      </c>
      <c r="C12" s="58" t="s">
        <v>389</v>
      </c>
      <c r="D12" s="76" t="s">
        <v>13</v>
      </c>
      <c r="E12" s="77" t="s">
        <v>390</v>
      </c>
      <c r="F12" s="78" t="s">
        <v>391</v>
      </c>
      <c r="G12" s="78" t="s">
        <v>392</v>
      </c>
      <c r="H12" s="78" t="s">
        <v>349</v>
      </c>
      <c r="I12" s="78" t="s">
        <v>393</v>
      </c>
      <c r="J12" s="78" t="s">
        <v>355</v>
      </c>
      <c r="K12" s="78" t="s">
        <v>394</v>
      </c>
      <c r="L12" s="78" t="s">
        <v>355</v>
      </c>
      <c r="M12" s="78" t="s">
        <v>395</v>
      </c>
      <c r="N12" s="78" t="s">
        <v>355</v>
      </c>
    </row>
    <row r="13" spans="2:14" ht="14.25" customHeight="1" x14ac:dyDescent="0.3">
      <c r="B13" s="79" t="s">
        <v>398</v>
      </c>
      <c r="C13" s="58" t="s">
        <v>389</v>
      </c>
      <c r="D13" s="76" t="s">
        <v>13</v>
      </c>
      <c r="E13" s="77" t="s">
        <v>390</v>
      </c>
      <c r="F13" s="78" t="s">
        <v>391</v>
      </c>
      <c r="G13" s="78" t="s">
        <v>392</v>
      </c>
      <c r="H13" s="78" t="s">
        <v>349</v>
      </c>
      <c r="I13" s="78" t="s">
        <v>393</v>
      </c>
      <c r="J13" s="78" t="s">
        <v>355</v>
      </c>
      <c r="K13" s="78" t="s">
        <v>394</v>
      </c>
      <c r="L13" s="78" t="s">
        <v>355</v>
      </c>
      <c r="M13" s="78" t="s">
        <v>395</v>
      </c>
      <c r="N13" s="78" t="s">
        <v>355</v>
      </c>
    </row>
    <row r="14" spans="2:14" ht="14.25" customHeight="1" x14ac:dyDescent="0.3">
      <c r="B14" s="79" t="s">
        <v>399</v>
      </c>
      <c r="C14" s="58" t="s">
        <v>389</v>
      </c>
      <c r="D14" s="76" t="s">
        <v>13</v>
      </c>
      <c r="E14" s="77" t="s">
        <v>390</v>
      </c>
      <c r="F14" s="78" t="s">
        <v>391</v>
      </c>
      <c r="G14" s="78" t="s">
        <v>392</v>
      </c>
      <c r="H14" s="78" t="s">
        <v>349</v>
      </c>
      <c r="I14" s="78" t="s">
        <v>393</v>
      </c>
      <c r="J14" s="78" t="s">
        <v>355</v>
      </c>
      <c r="K14" s="78" t="s">
        <v>394</v>
      </c>
      <c r="L14" s="78" t="s">
        <v>355</v>
      </c>
      <c r="M14" s="78" t="s">
        <v>395</v>
      </c>
      <c r="N14" s="78" t="s">
        <v>355</v>
      </c>
    </row>
    <row r="15" spans="2:14" ht="14.25" customHeight="1" x14ac:dyDescent="0.3">
      <c r="B15" s="79" t="s">
        <v>400</v>
      </c>
      <c r="C15" s="58" t="s">
        <v>389</v>
      </c>
      <c r="D15" s="76" t="s">
        <v>13</v>
      </c>
      <c r="E15" s="77" t="s">
        <v>390</v>
      </c>
      <c r="F15" s="78" t="s">
        <v>391</v>
      </c>
      <c r="G15" s="78" t="s">
        <v>392</v>
      </c>
      <c r="H15" s="78" t="s">
        <v>349</v>
      </c>
      <c r="I15" s="78" t="s">
        <v>393</v>
      </c>
      <c r="J15" s="78" t="s">
        <v>355</v>
      </c>
      <c r="K15" s="78" t="s">
        <v>394</v>
      </c>
      <c r="L15" s="78" t="s">
        <v>355</v>
      </c>
      <c r="M15" s="78" t="s">
        <v>395</v>
      </c>
      <c r="N15" s="78" t="s">
        <v>355</v>
      </c>
    </row>
    <row r="16" spans="2:14" ht="14.25" customHeight="1" x14ac:dyDescent="0.3">
      <c r="B16" s="79" t="s">
        <v>401</v>
      </c>
      <c r="C16" s="58" t="s">
        <v>389</v>
      </c>
      <c r="D16" s="76" t="s">
        <v>13</v>
      </c>
      <c r="E16" s="77" t="s">
        <v>390</v>
      </c>
      <c r="F16" s="78" t="s">
        <v>391</v>
      </c>
      <c r="G16" s="78" t="s">
        <v>392</v>
      </c>
      <c r="H16" s="78" t="s">
        <v>349</v>
      </c>
      <c r="I16" s="78" t="s">
        <v>393</v>
      </c>
      <c r="J16" s="78" t="s">
        <v>355</v>
      </c>
      <c r="K16" s="78" t="s">
        <v>394</v>
      </c>
      <c r="L16" s="78" t="s">
        <v>355</v>
      </c>
      <c r="M16" s="78" t="s">
        <v>395</v>
      </c>
      <c r="N16" s="78" t="s">
        <v>355</v>
      </c>
    </row>
    <row r="17" spans="2:5" x14ac:dyDescent="0.3">
      <c r="B17" s="47"/>
    </row>
    <row r="18" spans="2:5" x14ac:dyDescent="0.3">
      <c r="B18" s="80" t="s">
        <v>402</v>
      </c>
      <c r="E18" s="81" t="s">
        <v>410</v>
      </c>
    </row>
    <row r="19" spans="2:5" x14ac:dyDescent="0.3">
      <c r="B19" s="51" t="s">
        <v>7</v>
      </c>
      <c r="C19" s="150">
        <f>SUMIF($D$5:$D$16,$B19,$F$5:$F$16)</f>
        <v>2.81</v>
      </c>
      <c r="E19" s="47" t="b">
        <f>WN_resilience!$C$21='WR_reservoir safety'!$C$21='WN_reducing lead'!$C$21=WN_density!$C$21=WN_biodiversity!$C$21=TRUE</f>
        <v>1</v>
      </c>
    </row>
    <row r="20" spans="2:5" x14ac:dyDescent="0.3">
      <c r="B20" s="51" t="s">
        <v>403</v>
      </c>
      <c r="C20" s="150">
        <f t="shared" ref="C20:C23" si="0">SUMIF($D$5:$D$16,$B20,$F$5:$F$16)</f>
        <v>3.8748298153791256</v>
      </c>
    </row>
    <row r="21" spans="2:5" x14ac:dyDescent="0.3">
      <c r="B21" s="51" t="s">
        <v>404</v>
      </c>
      <c r="C21" s="150">
        <f t="shared" si="0"/>
        <v>0</v>
      </c>
    </row>
    <row r="22" spans="2:5" x14ac:dyDescent="0.3">
      <c r="B22" s="51" t="s">
        <v>405</v>
      </c>
      <c r="C22" s="150">
        <f t="shared" si="0"/>
        <v>0</v>
      </c>
    </row>
    <row r="23" spans="2:5" x14ac:dyDescent="0.3">
      <c r="B23" s="51" t="s">
        <v>406</v>
      </c>
      <c r="C23" s="150">
        <f t="shared" si="0"/>
        <v>0</v>
      </c>
    </row>
    <row r="24" spans="2:5" x14ac:dyDescent="0.3">
      <c r="B24" s="47"/>
    </row>
    <row r="25" spans="2:5" x14ac:dyDescent="0.3">
      <c r="B25" s="47"/>
    </row>
    <row r="26" spans="2:5" x14ac:dyDescent="0.3">
      <c r="B26" s="47"/>
    </row>
    <row r="27" spans="2:5" x14ac:dyDescent="0.3">
      <c r="B27" s="47"/>
    </row>
    <row r="28" spans="2:5" x14ac:dyDescent="0.3">
      <c r="B28" s="47"/>
    </row>
    <row r="29" spans="2:5" x14ac:dyDescent="0.3">
      <c r="B29" s="47"/>
    </row>
    <row r="30" spans="2:5" x14ac:dyDescent="0.3">
      <c r="B30" s="47"/>
    </row>
    <row r="31" spans="2:5" x14ac:dyDescent="0.3">
      <c r="B31" s="47"/>
    </row>
  </sheetData>
  <conditionalFormatting sqref="E19">
    <cfRule type="containsText" dxfId="1" priority="1" operator="containsText" text="TRUE">
      <formula>NOT(ISERROR(SEARCH("TRUE",E19)))</formula>
    </cfRule>
    <cfRule type="containsText" dxfId="0" priority="2" operator="containsText" text="FALSE">
      <formula>NOT(ISERROR(SEARCH("FALSE",E19)))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F_Inputs</vt:lpstr>
      <vt:lpstr>WN_resilience</vt:lpstr>
      <vt:lpstr>WR_reservoir safety</vt:lpstr>
      <vt:lpstr>WN_reducing lead</vt:lpstr>
      <vt:lpstr>WN_density</vt:lpstr>
      <vt:lpstr>WN_biodiversity</vt:lpstr>
      <vt:lpstr>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2019-12-13T10:38:01Z</dcterms:created>
  <dcterms:modified xsi:type="dcterms:W3CDTF">2019-12-13T10:38:08Z</dcterms:modified>
  <cp:category/>
  <cp:contentStatus/>
</cp:coreProperties>
</file>