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3680" windowHeight="7370" tabRatio="809" activeTab="4"/>
  </bookViews>
  <sheets>
    <sheet name="Cover" sheetId="14" r:id="rId1"/>
    <sheet name="F_Inputs" sheetId="25" r:id="rId2"/>
    <sheet name="WWN_cellared properties" sheetId="6" r:id="rId3"/>
    <sheet name="WWN_wastewater growth" sheetId="22" r:id="rId4"/>
    <sheet name="BR_WINEP enhancement" sheetId="23" r:id="rId5"/>
    <sheet name="WWN_Hull resilience" sheetId="30" r:id="rId6"/>
    <sheet name="Summary" sheetId="19" r:id="rId7"/>
  </sheets>
  <externalReferences>
    <externalReference r:id="rId8"/>
  </externalReferences>
  <definedNames>
    <definedName name="_2020_21_WN603001">#REF!</definedName>
    <definedName name="_2021_22_WN603001">#REF!</definedName>
    <definedName name="_2022_23_WN603001">#REF!</definedName>
    <definedName name="_2023_24_WN603001">#REF!</definedName>
    <definedName name="_2024_25_WN603001">#REF!</definedName>
    <definedName name="_xlnm._FilterDatabase" localSheetId="1" hidden="1">F_Inputs!$A$6:$U$211</definedName>
    <definedName name="_Order2" hidden="1">255</definedName>
    <definedName name="_Sort" localSheetId="0" hidden="1">#REF!</definedName>
    <definedName name="AVON" localSheetId="4">#REF!</definedName>
    <definedName name="AVON" localSheetId="6">#REF!</definedName>
    <definedName name="AVON" localSheetId="3">#REF!</definedName>
    <definedName name="AVON">#REF!</definedName>
    <definedName name="BEDS" localSheetId="4">#REF!</definedName>
    <definedName name="BEDS" localSheetId="6">#REF!</definedName>
    <definedName name="BEDS" localSheetId="3">#REF!</definedName>
    <definedName name="BEDS">#REF!</definedName>
    <definedName name="BERKS" localSheetId="4">#REF!</definedName>
    <definedName name="BERKS" localSheetId="6">#REF!</definedName>
    <definedName name="BERKS" localSheetId="3">#REF!</definedName>
    <definedName name="BERKS">#REF!</definedName>
    <definedName name="BUCKS" localSheetId="4">#REF!</definedName>
    <definedName name="BUCKS" localSheetId="6">#REF!</definedName>
    <definedName name="BUCKS" localSheetId="3">#REF!</definedName>
    <definedName name="BUCKS">#REF!</definedName>
    <definedName name="CAMBS" localSheetId="4">#REF!</definedName>
    <definedName name="CAMBS" localSheetId="6">#REF!</definedName>
    <definedName name="CAMBS" localSheetId="3">#REF!</definedName>
    <definedName name="CAMBS">#REF!</definedName>
    <definedName name="CHESHIRE" localSheetId="4">#REF!</definedName>
    <definedName name="CHESHIRE" localSheetId="6">#REF!</definedName>
    <definedName name="CHESHIRE" localSheetId="3">#REF!</definedName>
    <definedName name="CHESHIRE">#REF!</definedName>
    <definedName name="CLEVELAND" localSheetId="4">#REF!</definedName>
    <definedName name="CLEVELAND" localSheetId="6">#REF!</definedName>
    <definedName name="CLEVELAND" localSheetId="3">#REF!</definedName>
    <definedName name="CLEVELAND">#REF!</definedName>
    <definedName name="CLWYD" localSheetId="4">#REF!</definedName>
    <definedName name="CLWYD" localSheetId="6">#REF!</definedName>
    <definedName name="CLWYD" localSheetId="3">#REF!</definedName>
    <definedName name="CLWYD">#REF!</definedName>
    <definedName name="CORNWALL" localSheetId="4">#REF!</definedName>
    <definedName name="CORNWALL" localSheetId="6">#REF!</definedName>
    <definedName name="CORNWALL" localSheetId="3">#REF!</definedName>
    <definedName name="CORNWALL">#REF!</definedName>
    <definedName name="CUMBRIA" localSheetId="4">#REF!</definedName>
    <definedName name="CUMBRIA" localSheetId="6">#REF!</definedName>
    <definedName name="CUMBRIA" localSheetId="3">#REF!</definedName>
    <definedName name="CUMBRIA">#REF!</definedName>
    <definedName name="_xlnm.Database" localSheetId="4">#REF!</definedName>
    <definedName name="_xlnm.Database" localSheetId="6">#REF!</definedName>
    <definedName name="_xlnm.Database" localSheetId="3">#REF!</definedName>
    <definedName name="_xlnm.Database">#REF!</definedName>
    <definedName name="DERBYSHIRE" localSheetId="4">#REF!</definedName>
    <definedName name="DERBYSHIRE" localSheetId="6">#REF!</definedName>
    <definedName name="DERBYSHIRE" localSheetId="3">#REF!</definedName>
    <definedName name="DERBYSHIRE">#REF!</definedName>
    <definedName name="DEVON" localSheetId="4">#REF!</definedName>
    <definedName name="DEVON" localSheetId="6">#REF!</definedName>
    <definedName name="DEVON" localSheetId="3">#REF!</definedName>
    <definedName name="DEVON">#REF!</definedName>
    <definedName name="dnonames" localSheetId="4">#REF!</definedName>
    <definedName name="dnonames" localSheetId="6">#REF!</definedName>
    <definedName name="dnonames" localSheetId="3">#REF!</definedName>
    <definedName name="dnonames">#REF!</definedName>
    <definedName name="DORSET" localSheetId="4">#REF!</definedName>
    <definedName name="DORSET" localSheetId="6">#REF!</definedName>
    <definedName name="DORSET" localSheetId="3">#REF!</definedName>
    <definedName name="DORSET">#REF!</definedName>
    <definedName name="DURHAM" localSheetId="4">#REF!</definedName>
    <definedName name="DURHAM" localSheetId="6">#REF!</definedName>
    <definedName name="DURHAM" localSheetId="3">#REF!</definedName>
    <definedName name="DURHAM">#REF!</definedName>
    <definedName name="DYFED" localSheetId="4">#REF!</definedName>
    <definedName name="DYFED" localSheetId="6">#REF!</definedName>
    <definedName name="DYFED" localSheetId="3">#REF!</definedName>
    <definedName name="DYFED">#REF!</definedName>
    <definedName name="E_SUSSEX" localSheetId="4">#REF!</definedName>
    <definedName name="E_SUSSEX" localSheetId="6">#REF!</definedName>
    <definedName name="E_SUSSEX" localSheetId="3">#REF!</definedName>
    <definedName name="E_SUSSEX">#REF!</definedName>
    <definedName name="ESSEX" localSheetId="4">#REF!</definedName>
    <definedName name="ESSEX" localSheetId="6">#REF!</definedName>
    <definedName name="ESSEX" localSheetId="3">#REF!</definedName>
    <definedName name="ESSEX">#REF!</definedName>
    <definedName name="fe" localSheetId="4">#REF!</definedName>
    <definedName name="fe" localSheetId="6">#REF!</definedName>
    <definedName name="fe" localSheetId="3">#REF!</definedName>
    <definedName name="fe">#REF!</definedName>
    <definedName name="General" localSheetId="4">#REF!</definedName>
    <definedName name="General" localSheetId="6">#REF!</definedName>
    <definedName name="General" localSheetId="3">#REF!</definedName>
    <definedName name="General">#REF!</definedName>
    <definedName name="General1" localSheetId="4">#REF!</definedName>
    <definedName name="General1" localSheetId="6">#REF!</definedName>
    <definedName name="General1" localSheetId="3">#REF!</definedName>
    <definedName name="General1">#REF!</definedName>
    <definedName name="General2" localSheetId="4">#REF!</definedName>
    <definedName name="General2" localSheetId="6">#REF!</definedName>
    <definedName name="General2" localSheetId="3">#REF!</definedName>
    <definedName name="General2">#REF!</definedName>
    <definedName name="GEOG9703" localSheetId="4">#REF!</definedName>
    <definedName name="GEOG9703" localSheetId="6">#REF!</definedName>
    <definedName name="GEOG9703" localSheetId="3">#REF!</definedName>
    <definedName name="GEOG9703">#REF!</definedName>
    <definedName name="GLOS" localSheetId="4">#REF!</definedName>
    <definedName name="GLOS" localSheetId="6">#REF!</definedName>
    <definedName name="GLOS" localSheetId="3">#REF!</definedName>
    <definedName name="GLOS">#REF!</definedName>
    <definedName name="GTR_MAN" localSheetId="4">#REF!</definedName>
    <definedName name="GTR_MAN" localSheetId="6">#REF!</definedName>
    <definedName name="GTR_MAN" localSheetId="3">#REF!</definedName>
    <definedName name="GTR_MAN">#REF!</definedName>
    <definedName name="GWENT" localSheetId="4">#REF!</definedName>
    <definedName name="GWENT" localSheetId="6">#REF!</definedName>
    <definedName name="GWENT" localSheetId="3">#REF!</definedName>
    <definedName name="GWENT">#REF!</definedName>
    <definedName name="GWYNEDD" localSheetId="4">#REF!</definedName>
    <definedName name="GWYNEDD" localSheetId="6">#REF!</definedName>
    <definedName name="GWYNEDD" localSheetId="3">#REF!</definedName>
    <definedName name="GWYNEDD">#REF!</definedName>
    <definedName name="HANTS" localSheetId="4">#REF!</definedName>
    <definedName name="HANTS" localSheetId="6">#REF!</definedName>
    <definedName name="HANTS" localSheetId="3">#REF!</definedName>
    <definedName name="HANTS">#REF!</definedName>
    <definedName name="HEREFORD_W" localSheetId="4">#REF!</definedName>
    <definedName name="HEREFORD_W" localSheetId="6">#REF!</definedName>
    <definedName name="HEREFORD_W" localSheetId="3">#REF!</definedName>
    <definedName name="HEREFORD_W">#REF!</definedName>
    <definedName name="HERTS" localSheetId="4">#REF!</definedName>
    <definedName name="HERTS" localSheetId="6">#REF!</definedName>
    <definedName name="HERTS" localSheetId="3">#REF!</definedName>
    <definedName name="HERTS">#REF!</definedName>
    <definedName name="HUMBERSIDE" localSheetId="4">#REF!</definedName>
    <definedName name="HUMBERSIDE" localSheetId="6">#REF!</definedName>
    <definedName name="HUMBERSIDE" localSheetId="3">#REF!</definedName>
    <definedName name="HUMBERSIDE">#REF!</definedName>
    <definedName name="I_OF_WIGHT" localSheetId="4">#REF!</definedName>
    <definedName name="I_OF_WIGHT" localSheetId="6">#REF!</definedName>
    <definedName name="I_OF_WIGHT" localSheetId="3">#REF!</definedName>
    <definedName name="I_OF_WIGHT">#REF!</definedName>
    <definedName name="KENT" localSheetId="4">#REF!</definedName>
    <definedName name="KENT" localSheetId="6">#REF!</definedName>
    <definedName name="KENT" localSheetId="3">#REF!</definedName>
    <definedName name="KENT">#REF!</definedName>
    <definedName name="LANCS" localSheetId="4">#REF!</definedName>
    <definedName name="LANCS" localSheetId="6">#REF!</definedName>
    <definedName name="LANCS" localSheetId="3">#REF!</definedName>
    <definedName name="LANCS">#REF!</definedName>
    <definedName name="LEICS" localSheetId="4">#REF!</definedName>
    <definedName name="LEICS" localSheetId="6">#REF!</definedName>
    <definedName name="LEICS" localSheetId="3">#REF!</definedName>
    <definedName name="LEICS">#REF!</definedName>
    <definedName name="LINCS" localSheetId="4">#REF!</definedName>
    <definedName name="LINCS" localSheetId="6">#REF!</definedName>
    <definedName name="LINCS" localSheetId="3">#REF!</definedName>
    <definedName name="LINCS">#REF!</definedName>
    <definedName name="LONDON" localSheetId="4">#REF!</definedName>
    <definedName name="LONDON" localSheetId="6">#REF!</definedName>
    <definedName name="LONDON" localSheetId="3">#REF!</definedName>
    <definedName name="LONDON">#REF!</definedName>
    <definedName name="lst_acronyms">[1]F_Inputs_Clean!$C$7:$C$348</definedName>
    <definedName name="lst_all_companies">[1]Other_Inputs!$D$21:$U$21</definedName>
    <definedName name="lst_menus">'[1]Menu design'!$D$10:$I$10</definedName>
    <definedName name="lst_reference">[1]F_Inputs_Clean!$D$7:$D$348</definedName>
    <definedName name="lst_scenarios">[1]Scenarios!$E$3:$J$3</definedName>
    <definedName name="M_GLAM" localSheetId="4">#REF!</definedName>
    <definedName name="M_GLAM" localSheetId="6">#REF!</definedName>
    <definedName name="M_GLAM" localSheetId="3">#REF!</definedName>
    <definedName name="M_GLAM">#REF!</definedName>
    <definedName name="MERSEYSIDE" localSheetId="4">#REF!</definedName>
    <definedName name="MERSEYSIDE" localSheetId="6">#REF!</definedName>
    <definedName name="MERSEYSIDE" localSheetId="3">#REF!</definedName>
    <definedName name="MERSEYSIDE">#REF!</definedName>
    <definedName name="N_YORKS" localSheetId="4">#REF!</definedName>
    <definedName name="N_YORKS" localSheetId="6">#REF!</definedName>
    <definedName name="N_YORKS" localSheetId="3">#REF!</definedName>
    <definedName name="N_YORKS">#REF!</definedName>
    <definedName name="NORFOLK" localSheetId="4">#REF!</definedName>
    <definedName name="NORFOLK" localSheetId="6">#REF!</definedName>
    <definedName name="NORFOLK" localSheetId="3">#REF!</definedName>
    <definedName name="NORFOLK">#REF!</definedName>
    <definedName name="NORTHANTS" localSheetId="4">#REF!</definedName>
    <definedName name="NORTHANTS" localSheetId="6">#REF!</definedName>
    <definedName name="NORTHANTS" localSheetId="3">#REF!</definedName>
    <definedName name="NORTHANTS">#REF!</definedName>
    <definedName name="NORTHUMBERLAND" localSheetId="4">#REF!</definedName>
    <definedName name="NORTHUMBERLAND" localSheetId="6">#REF!</definedName>
    <definedName name="NORTHUMBERLAND" localSheetId="3">#REF!</definedName>
    <definedName name="NORTHUMBERLAND">#REF!</definedName>
    <definedName name="NOTTS" localSheetId="4">#REF!</definedName>
    <definedName name="NOTTS" localSheetId="6">#REF!</definedName>
    <definedName name="NOTTS" localSheetId="3">#REF!</definedName>
    <definedName name="NOTTS">#REF!</definedName>
    <definedName name="opt_actuals">'[1]Control Panel'!$H$22</definedName>
    <definedName name="opt_actuals_percentage">'[1]Control Panel'!$H$26</definedName>
    <definedName name="opt_baseline_bid_threshold">'[1]Control Panel'!$H$18</definedName>
    <definedName name="opt_baseline_cap">'[1]Control Panel'!$H$20</definedName>
    <definedName name="opt_bids">'[1]Control Panel'!$H$13</definedName>
    <definedName name="opt_bids_percentage">'[1]Control Panel'!$H$16</definedName>
    <definedName name="opt_gearing">'[1]Control Panel'!$H$44</definedName>
    <definedName name="opt_tax">'[1]Control Panel'!$H$46</definedName>
    <definedName name="opt_wacc">'[1]Control Panel'!$H$42</definedName>
    <definedName name="OXON" localSheetId="4">#REF!</definedName>
    <definedName name="OXON" localSheetId="6">#REF!</definedName>
    <definedName name="OXON" localSheetId="3">#REF!</definedName>
    <definedName name="OXON">#REF!</definedName>
    <definedName name="POWYS" localSheetId="4">#REF!</definedName>
    <definedName name="POWYS" localSheetId="6">#REF!</definedName>
    <definedName name="POWYS" localSheetId="3">#REF!</definedName>
    <definedName name="POWYS">#REF!</definedName>
    <definedName name="_xlnm.Print_Area" localSheetId="0">Cover!$B$1:$I$23</definedName>
    <definedName name="_xlnm.Print_Area" localSheetId="3">'WWN_wastewater growth'!$B$32:$G$38</definedName>
    <definedName name="rge" localSheetId="4">#REF!</definedName>
    <definedName name="rge" localSheetId="6">#REF!</definedName>
    <definedName name="rge" localSheetId="3">#REF!</definedName>
    <definedName name="rge">#REF!</definedName>
    <definedName name="rgwer" localSheetId="4">#REF!</definedName>
    <definedName name="rgwer" localSheetId="6">#REF!</definedName>
    <definedName name="rgwer" localSheetId="3">#REF!</definedName>
    <definedName name="rgwer">#REF!</definedName>
    <definedName name="S_GLAM" localSheetId="4">#REF!</definedName>
    <definedName name="S_GLAM" localSheetId="6">#REF!</definedName>
    <definedName name="S_GLAM" localSheetId="3">#REF!</definedName>
    <definedName name="S_GLAM">#REF!</definedName>
    <definedName name="S_YORKS" localSheetId="4">#REF!</definedName>
    <definedName name="S_YORKS" localSheetId="6">#REF!</definedName>
    <definedName name="S_YORKS" localSheetId="3">#REF!</definedName>
    <definedName name="S_YORKS">#REF!</definedName>
    <definedName name="SHROPS" localSheetId="4">#REF!</definedName>
    <definedName name="SHROPS" localSheetId="6">#REF!</definedName>
    <definedName name="SHROPS" localSheetId="3">#REF!</definedName>
    <definedName name="SHROPS">#REF!</definedName>
    <definedName name="SOMERSET" localSheetId="4">#REF!</definedName>
    <definedName name="SOMERSET" localSheetId="6">#REF!</definedName>
    <definedName name="SOMERSET" localSheetId="3">#REF!</definedName>
    <definedName name="SOMERSET">#REF!</definedName>
    <definedName name="STAFFS" localSheetId="4">#REF!</definedName>
    <definedName name="STAFFS" localSheetId="6">#REF!</definedName>
    <definedName name="STAFFS" localSheetId="3">#REF!</definedName>
    <definedName name="STAFFS">#REF!</definedName>
    <definedName name="SUFFOLK" localSheetId="4">#REF!</definedName>
    <definedName name="SUFFOLK" localSheetId="6">#REF!</definedName>
    <definedName name="SUFFOLK" localSheetId="3">#REF!</definedName>
    <definedName name="SUFFOLK">#REF!</definedName>
    <definedName name="SURREY" localSheetId="4">#REF!</definedName>
    <definedName name="SURREY" localSheetId="6">#REF!</definedName>
    <definedName name="SURREY" localSheetId="3">#REF!</definedName>
    <definedName name="SURREY">#REF!</definedName>
    <definedName name="totex_pr_rwd">#REF!</definedName>
    <definedName name="totex_pr_twd">#REF!</definedName>
    <definedName name="totex_pr_watertreatment">#REF!</definedName>
    <definedName name="TYNE_WEAR" localSheetId="4">#REF!</definedName>
    <definedName name="TYNE_WEAR" localSheetId="6">#REF!</definedName>
    <definedName name="TYNE_WEAR" localSheetId="3">#REF!</definedName>
    <definedName name="TYNE_WEAR">#REF!</definedName>
    <definedName name="W_GLAM" localSheetId="4">#REF!</definedName>
    <definedName name="W_GLAM" localSheetId="6">#REF!</definedName>
    <definedName name="W_GLAM" localSheetId="3">#REF!</definedName>
    <definedName name="W_GLAM">#REF!</definedName>
    <definedName name="W_MIDS" localSheetId="4">#REF!</definedName>
    <definedName name="W_MIDS" localSheetId="6">#REF!</definedName>
    <definedName name="W_MIDS" localSheetId="3">#REF!</definedName>
    <definedName name="W_MIDS">#REF!</definedName>
    <definedName name="W_SUSSEX" localSheetId="4">#REF!</definedName>
    <definedName name="W_SUSSEX" localSheetId="6">#REF!</definedName>
    <definedName name="W_SUSSEX" localSheetId="3">#REF!</definedName>
    <definedName name="W_SUSSEX">#REF!</definedName>
    <definedName name="W_YORKS" localSheetId="4">#REF!</definedName>
    <definedName name="W_YORKS" localSheetId="6">#REF!</definedName>
    <definedName name="W_YORKS" localSheetId="3">#REF!</definedName>
    <definedName name="W_YORKS">#REF!</definedName>
    <definedName name="WARWICKS" localSheetId="4">#REF!</definedName>
    <definedName name="WARWICKS" localSheetId="6">#REF!</definedName>
    <definedName name="WARWICKS" localSheetId="3">#REF!</definedName>
    <definedName name="WARWICKS">#REF!</definedName>
    <definedName name="wdfw" localSheetId="4">#REF!</definedName>
    <definedName name="wdfw" localSheetId="6">#REF!</definedName>
    <definedName name="wdfw" localSheetId="3">#REF!</definedName>
    <definedName name="wdfw">#REF!</definedName>
    <definedName name="wedfw" localSheetId="4">#REF!</definedName>
    <definedName name="wedfw" localSheetId="6">#REF!</definedName>
    <definedName name="wedfw" localSheetId="3">#REF!</definedName>
    <definedName name="wedfw">#REF!</definedName>
    <definedName name="wefw" localSheetId="4">#REF!</definedName>
    <definedName name="wefw" localSheetId="6">#REF!</definedName>
    <definedName name="wefw" localSheetId="3">#REF!</definedName>
    <definedName name="wefw">#REF!</definedName>
    <definedName name="wefwe" localSheetId="4">#REF!</definedName>
    <definedName name="wefwe" localSheetId="6">#REF!</definedName>
    <definedName name="wefwe" localSheetId="3">#REF!</definedName>
    <definedName name="wefwe">#REF!</definedName>
    <definedName name="wefwerf" localSheetId="4">#REF!</definedName>
    <definedName name="wefwerf" localSheetId="6">#REF!</definedName>
    <definedName name="wefwerf" localSheetId="3">#REF!</definedName>
    <definedName name="wefwerf">#REF!</definedName>
    <definedName name="WILTS" localSheetId="4">#REF!</definedName>
    <definedName name="WILTS" localSheetId="6">#REF!</definedName>
    <definedName name="WILTS" localSheetId="3">#REF!</definedName>
    <definedName name="WILTS">#REF!</definedName>
    <definedName name="yhnry" localSheetId="4">#REF!</definedName>
    <definedName name="yhnry" localSheetId="6">#REF!</definedName>
    <definedName name="yhnry" localSheetId="3">#REF!</definedName>
    <definedName name="yhnry">#REF!</definedName>
  </definedNames>
  <calcPr calcId="152511"/>
</workbook>
</file>

<file path=xl/calcChain.xml><?xml version="1.0" encoding="utf-8"?>
<calcChain xmlns="http://schemas.openxmlformats.org/spreadsheetml/2006/main">
  <c r="B8" i="19" l="1"/>
  <c r="C25" i="30"/>
  <c r="N8" i="19" l="1"/>
  <c r="M8" i="19"/>
  <c r="L8" i="19"/>
  <c r="K8" i="19"/>
  <c r="J8" i="19"/>
  <c r="I8" i="19"/>
  <c r="G8" i="19"/>
  <c r="F8" i="19"/>
  <c r="E8" i="19"/>
  <c r="D8" i="19"/>
  <c r="C8" i="19"/>
  <c r="C26" i="30"/>
  <c r="C17" i="30"/>
  <c r="H8" i="19" s="1"/>
  <c r="C21" i="30" l="1"/>
  <c r="C16" i="23"/>
  <c r="C18" i="23" l="1"/>
  <c r="J7" i="19" l="1"/>
  <c r="N7" i="19"/>
  <c r="M7" i="19"/>
  <c r="L7" i="19"/>
  <c r="K7" i="19"/>
  <c r="I7" i="19"/>
  <c r="N6" i="19"/>
  <c r="M6" i="19"/>
  <c r="L6" i="19"/>
  <c r="K6" i="19"/>
  <c r="J6" i="19"/>
  <c r="I6" i="19"/>
  <c r="H7" i="19"/>
  <c r="H6" i="19"/>
  <c r="N5" i="19"/>
  <c r="M5" i="19"/>
  <c r="L5" i="19"/>
  <c r="K5" i="19"/>
  <c r="J5" i="19"/>
  <c r="I5" i="19"/>
  <c r="H5" i="19"/>
  <c r="C21" i="23" l="1"/>
  <c r="C12" i="22"/>
  <c r="C21" i="22"/>
  <c r="C21" i="6"/>
  <c r="E19" i="19" l="1"/>
  <c r="C25" i="23"/>
  <c r="C26" i="23" l="1"/>
  <c r="D7" i="19" l="1"/>
  <c r="D6" i="19"/>
  <c r="D5" i="19"/>
  <c r="C23" i="19" l="1"/>
  <c r="C20" i="19"/>
  <c r="C19" i="19"/>
  <c r="G7" i="19"/>
  <c r="F7" i="19"/>
  <c r="C21" i="19" s="1"/>
  <c r="C7" i="19"/>
  <c r="B7" i="19"/>
  <c r="G6" i="19"/>
  <c r="F6" i="19"/>
  <c r="C6" i="19"/>
  <c r="G5" i="19"/>
  <c r="F5" i="19"/>
  <c r="C5" i="19"/>
  <c r="C22" i="19" l="1"/>
  <c r="C11" i="22" l="1"/>
  <c r="B6" i="19" s="1"/>
  <c r="C11" i="6"/>
  <c r="B5" i="19" s="1"/>
  <c r="E6" i="19" l="1"/>
  <c r="E5" i="19"/>
  <c r="E7" i="19" l="1"/>
</calcChain>
</file>

<file path=xl/sharedStrings.xml><?xml version="1.0" encoding="utf-8"?>
<sst xmlns="http://schemas.openxmlformats.org/spreadsheetml/2006/main" count="1605" uniqueCount="426">
  <si>
    <t>Cover sheet</t>
  </si>
  <si>
    <t>Company</t>
  </si>
  <si>
    <t>Unit</t>
  </si>
  <si>
    <t>2010-11</t>
  </si>
  <si>
    <t>2011-12</t>
  </si>
  <si>
    <t>2012-13</t>
  </si>
  <si>
    <t>2013-14</t>
  </si>
  <si>
    <t>2014-15</t>
  </si>
  <si>
    <t>2015-16</t>
  </si>
  <si>
    <t>2016-17</t>
  </si>
  <si>
    <t>2017-18</t>
  </si>
  <si>
    <t>2018-19</t>
  </si>
  <si>
    <t>2019-20</t>
  </si>
  <si>
    <t>2020-21</t>
  </si>
  <si>
    <t>2021-22</t>
  </si>
  <si>
    <t>2022-23</t>
  </si>
  <si>
    <t>2023-24</t>
  </si>
  <si>
    <t>2024-25</t>
  </si>
  <si>
    <t>Bioresources</t>
  </si>
  <si>
    <t>N/A</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</si>
  <si>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</si>
  <si>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</si>
  <si>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</si>
  <si>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</si>
  <si>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</si>
  <si>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</si>
  <si>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</si>
  <si>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</si>
  <si>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</si>
  <si>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</si>
  <si>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</si>
  <si>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</si>
  <si>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</si>
  <si>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</si>
  <si>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</si>
  <si>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</si>
  <si>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</si>
  <si>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</si>
  <si>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</si>
  <si>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</si>
  <si>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</si>
  <si>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</si>
  <si>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</si>
  <si>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</si>
  <si>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</si>
  <si>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</si>
  <si>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</si>
  <si>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Wastewater network plus</t>
  </si>
  <si>
    <t>YKY</t>
  </si>
  <si>
    <t>Fail</t>
  </si>
  <si>
    <t>Partial pass</t>
  </si>
  <si>
    <t>Pass</t>
  </si>
  <si>
    <t>Reject</t>
  </si>
  <si>
    <t>Price Review 2019</t>
  </si>
  <si>
    <t>£m</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</si>
  <si>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</si>
  <si>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</si>
  <si>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</si>
  <si>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</si>
  <si>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</si>
  <si>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</si>
  <si>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</si>
  <si>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</si>
  <si>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</si>
  <si>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</si>
  <si>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</si>
  <si>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</si>
  <si>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</si>
  <si>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</si>
  <si>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</si>
  <si>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</si>
  <si>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</si>
  <si>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</si>
  <si>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</si>
  <si>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</si>
  <si>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</si>
  <si>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</si>
  <si>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</si>
  <si>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</si>
  <si>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</si>
  <si>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</si>
  <si>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</si>
  <si>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</si>
  <si>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</si>
  <si>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</si>
  <si>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</si>
  <si>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</si>
  <si>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</si>
  <si>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</si>
  <si>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</si>
  <si>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</si>
  <si>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</si>
  <si>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</si>
  <si>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</si>
  <si>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</si>
  <si>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</si>
  <si>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</si>
  <si>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</si>
  <si>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</si>
  <si>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</si>
  <si>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</si>
  <si>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</si>
  <si>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</si>
  <si>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</si>
  <si>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</si>
  <si>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</si>
  <si>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</si>
  <si>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</si>
  <si>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</si>
  <si>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</si>
  <si>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</si>
  <si>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</si>
  <si>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</si>
  <si>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</si>
  <si>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</si>
  <si>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</si>
  <si>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</si>
  <si>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</si>
  <si>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</si>
  <si>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</si>
  <si>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</si>
  <si>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</si>
  <si>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</si>
  <si>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</si>
  <si>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</si>
  <si>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</si>
  <si>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</si>
  <si>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</si>
  <si>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</si>
  <si>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</si>
  <si>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</si>
  <si>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</si>
  <si>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</si>
  <si>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</si>
  <si>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</si>
  <si>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</si>
  <si>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</si>
  <si>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</si>
  <si>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</si>
  <si>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</si>
  <si>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</si>
  <si>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</si>
  <si>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</si>
  <si>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</si>
  <si>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</si>
  <si>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</si>
  <si>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</si>
  <si>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</si>
  <si>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</si>
  <si>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</si>
  <si>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</si>
  <si>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</si>
  <si>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</si>
  <si>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</si>
  <si>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</si>
  <si>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</si>
  <si>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</si>
  <si>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</si>
  <si>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</si>
  <si>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</si>
  <si>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</si>
  <si>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</si>
  <si>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</si>
  <si>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</si>
  <si>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</si>
  <si>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</si>
  <si>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</si>
  <si>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</si>
  <si>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</si>
  <si>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</si>
  <si>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</si>
  <si>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</si>
  <si>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</si>
  <si>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</si>
  <si>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</si>
  <si>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</si>
  <si>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</si>
  <si>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</si>
  <si>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</si>
  <si>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</si>
  <si>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</si>
  <si>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</si>
  <si>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</si>
  <si>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</si>
  <si>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</si>
  <si>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</si>
  <si>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</si>
  <si>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</si>
  <si>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</si>
  <si>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</si>
  <si>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</si>
  <si>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</si>
  <si>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</si>
  <si>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</si>
  <si>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</si>
  <si>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</si>
  <si>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</si>
  <si>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</si>
  <si>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</si>
  <si>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</si>
  <si>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</si>
  <si>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</si>
  <si>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</si>
  <si>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</si>
  <si>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</si>
  <si>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</si>
  <si>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Atypically large expenditure</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</si>
  <si>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</si>
  <si>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</si>
  <si>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</si>
  <si>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</si>
  <si>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</si>
  <si>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</si>
  <si>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</si>
  <si>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</si>
  <si>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</si>
  <si>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</si>
  <si>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</si>
  <si>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</si>
  <si>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</si>
  <si>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</si>
  <si>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</si>
  <si>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</si>
  <si>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</si>
  <si>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</si>
  <si>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</si>
  <si>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</si>
  <si>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</si>
  <si>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</si>
  <si>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</si>
  <si>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</si>
  <si>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</si>
  <si>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</si>
  <si>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</si>
  <si>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</si>
  <si>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</si>
  <si>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</si>
  <si>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</si>
  <si>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</si>
  <si>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Regional operating circumstance</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</si>
  <si>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</si>
  <si>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</si>
  <si>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</si>
  <si>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</si>
  <si>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</si>
  <si>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</si>
  <si>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</si>
  <si>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</si>
  <si>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</si>
  <si>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</si>
  <si>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</si>
  <si>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</si>
  <si>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</si>
  <si>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</si>
  <si>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</si>
  <si>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</si>
  <si>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</si>
  <si>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</si>
  <si>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</si>
  <si>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</si>
  <si>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</si>
  <si>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</si>
  <si>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</si>
  <si>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</si>
  <si>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</si>
  <si>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</si>
  <si>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</si>
  <si>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</si>
  <si>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WN602002</t>
  </si>
  <si>
    <t>WN602001</t>
  </si>
  <si>
    <t>WN601004</t>
  </si>
  <si>
    <t>WN601003</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</si>
  <si>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</si>
  <si>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</si>
  <si>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</si>
  <si>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</si>
  <si>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</si>
  <si>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</si>
  <si>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</si>
  <si>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</si>
  <si>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</si>
  <si>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</si>
  <si>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</si>
  <si>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</si>
  <si>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</si>
  <si>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</si>
  <si>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</si>
  <si>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</si>
  <si>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</si>
  <si>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</si>
  <si>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</si>
  <si>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</si>
  <si>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</si>
  <si>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</si>
  <si>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</si>
  <si>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</si>
  <si>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WR803002</t>
  </si>
  <si>
    <t>WR803001</t>
  </si>
  <si>
    <t>WR802004</t>
  </si>
  <si>
    <t>WR802003</t>
  </si>
  <si>
    <t>WR802002</t>
  </si>
  <si>
    <t>WR802001</t>
  </si>
  <si>
    <t>WR801004</t>
  </si>
  <si>
    <t>WR801003</t>
  </si>
  <si>
    <t>WR801002</t>
  </si>
  <si>
    <t>WR801001</t>
  </si>
  <si>
    <t>Latest</t>
  </si>
  <si>
    <t>Description_input</t>
  </si>
  <si>
    <t>Model</t>
  </si>
  <si>
    <t>Item description</t>
  </si>
  <si>
    <t>Reference</t>
  </si>
  <si>
    <t>Acronym</t>
  </si>
  <si>
    <t>Ref 1. - Part of Appendix 8k: iii. MORI Report 1998
Ref 2. - YKY Cost Adjustment Claim Form.  WWN+01 Cellared Properties
Ref 3. - Part of Appendix 8k: ii. Ofwat Evidence
Ref 4. - Appendix 4e: Halcrow PR19 Assurance Report and Statement</t>
  </si>
  <si>
    <t>Yes</t>
  </si>
  <si>
    <t>YKY-WWN802001 - Wastewater Growth</t>
  </si>
  <si>
    <t>YKY-BIO701001 - WINEP enhancement expenditure</t>
  </si>
  <si>
    <t>Capital expenditure - Totex - Sludge treatment</t>
  </si>
  <si>
    <t>WWS1021SDT</t>
  </si>
  <si>
    <t>Appendix 17b (App1)
Appendix 8m: ii</t>
  </si>
  <si>
    <t>Appendix 8m ii page 27</t>
  </si>
  <si>
    <t>Appendix 8m ii section 1.6.2</t>
  </si>
  <si>
    <t>Appendix 8m ii page 17</t>
  </si>
  <si>
    <t>Appendix 8m ii page 5
Appendix 8g section 8</t>
  </si>
  <si>
    <t xml:space="preserve">Appendix 17b </t>
  </si>
  <si>
    <t>The construction of cellared properties is beyond the control of the company.</t>
  </si>
  <si>
    <t>YKY-BIO701001</t>
  </si>
  <si>
    <t>Value of claim</t>
  </si>
  <si>
    <t>Base</t>
  </si>
  <si>
    <t>Assessment result</t>
  </si>
  <si>
    <t>Allowed adjustment (£m)</t>
  </si>
  <si>
    <t>Ofwat allowance</t>
  </si>
  <si>
    <t>Overall assessment</t>
  </si>
  <si>
    <t>Description</t>
  </si>
  <si>
    <t>Allocation</t>
  </si>
  <si>
    <t>YKY present the results from a survey undertaken by MORI in 1998 as evidence that there are a higher number of properties in their supply region with a cellar and/or basement (Ref 1.).  However, the MORI reports states that "the aim of the survey is to establish the consequences of recent water escapes (either flooding, a water or sewage escape or a damp patch)".  YKY provided 110 unique customer details for the survey that were either the complainant, bill payer or spouse, i.e. customers that had experienced water escape.  The table on page 3 of the report shows that for the YKY water region 17% of the properties had a cellar and/or basement compared to a national average of 5%.  This is based on a survey sample of 19,656, i.e .YKY's data made up 0.5% of the sample.  Based on this data YKY claim that they have 4.6 more cellared properties (17% against 3.9% - Ref 2.).  The Report mentions an appendix setting out the statistical reliability of the survey but this was not provided.
YKY do not justify how the the survey results can be considered to be representative of their supply region, nor whether the data from the other companies are also representative of their region.  Indeed it appear that the survey shows that in 1998 of the properties that experience escape of water or waste 17% of these have cellars.  YKY are currently reporting that properties that flood either 69% have cellars (Ref 2.) or 63% have cellars (Ref 3. page 3.)  
On this basis the Need for Investment is not proven.</t>
  </si>
  <si>
    <t xml:space="preserve">YKY are not proposing a mechanism to protect customers from the reduction or cancellation of the investment.  They consider that customers are protected as the claim is clearly linked to a performance commitment (sewer flooding) and they are appropriately incentivised through the underperformance rate set for internal sewer flooding incidents.  
</t>
  </si>
  <si>
    <t>On the basis that the Need for Investment has not been established there is no need to make an adjustment.</t>
  </si>
  <si>
    <t xml:space="preserve">Yorkshire Water provides insufficient evidence to support that it has a higher number of cellared properties than the national average.  </t>
  </si>
  <si>
    <t xml:space="preserve">The cost for the opex and capex interventions have been derived using historic costs (Ref 3. page 16/17).  The company has provided insufficient evidence to demonstrate that these costs are efficient and that the benefits it expects from effective targeting and other process enhancements have been incorporated. 
</t>
  </si>
  <si>
    <t>We reject this claim because Yorkshire Water does not provide sufficient evidence to support the need for the adjustment. The company bases its claim and need for adjustment on an assumption that allocations will be derived from historic costs. However we assess the growth requirements for the company consistently with other companies through our model which incorporates both historic and forecast costs.  The company presents the complex growth schemes within its claim but it is unclear if it considers that the overall allowance will be sufficient at a programme level to cover both complex and less complex schemes. We therefore do not consider that the company requires any additional expenditure beyond the standard modelled allowance for sewage treatment works growth from our modelling of new development and growth enhancement expenditure.</t>
  </si>
  <si>
    <t xml:space="preserve">Yorkshire Water claims that the investment arises out of the need to accommodate exceptional localised growth in four new communities which cannot be accommodated through incremental changes to existing assets.
We are concerned that the scale and impact of growth has not been determined to a sufficient level of confidence.  Specifically the AMP7 Growth planning reports by Arup have not been updated since February/March 2018.
We do not consider that Yorkshire Water has provided sufficient evidence to provide confidence in the development numbers presented in the claim. There is limited evidence of consultation with council planners in order to define growth levels and the company appears to rely on developers estimations which do not appear to have been sufficiently challenged. We note that there appears to be uncertainty remaining regarding a number of the developments, for example in relation to planning permission for Green Hammerton, the Ministry of Defence strategy at Catterick and the results of the examination of the development proposal at Parlington.
</t>
  </si>
  <si>
    <t xml:space="preserve">i. AMP7 Growth Planning, Catterick - Arup.pdf
ii. AMP7 Growth Planning, Green Hammerton - Arup.pdf
iii. AMP7 Growth Planning, York - Arup.pdf
iv. AMP7 Growth Planning, Parlington - Arup.pdf
v. Proforma V1.4.pdf,
http://consult.harrogate.gov.uk/portal/pp/lp/dlp?pointId=s1472544211526 ,
https://www.yorkpress.co.uk/news/16205677.3000-homes-plan-unveiled/
</t>
  </si>
  <si>
    <t xml:space="preserve">The company states 'these are atypically large growth-related investments as the growth is over and above that normally expected and is more localised' however Yorkshire Water does not identify what it considers to be the normally expected level of growth. 
Yorkshire Water claims that with a projected 9,634 new properties expected in the period 2020-25, an allowance based on unit costs derived from historic expenditure would equate to £12.58m while the proposed capex investment is £55.3m. The company identifies that the additional cost is derived mainly from 'the exceptional location of the new developments, relative to existing infrastructure and the need to create new infrastructure and work'.
We are concerned that these four schemes represent the more complex growth challenges faced by the company in the period 2020-25 and that other growth may be significantly less complex requiring lower expenditure. The average cost per connection therefore needs to be considered at a programme level to understand if the modelled allowance is sufficient to meet growth requirements at a company level and the company does not present sufficient evidence in this area. 
We use a growth model at PR19 incorporating both historic and forecast costs and therefore the allowance will differ from that the company assumes within this claim. We therefore do not consider any adjustment necessary and the allowance for Yorkshire Water in this area is assessed consistently with other companies
</t>
  </si>
  <si>
    <t>i. AMP7 Growth Planning, Catterick - Arup.pdf
ii. AMP7 Growth Planning, Green Hammerton - Arup.pdf
iii. AMP7 Growth Planning, York - Arup.pdf
iv. AMP7 Growth Planning, Parlington - Arup.pdf</t>
  </si>
  <si>
    <t>i. AMP7 Growth Planning, Catterick - Arup.pdf
ii. AMP7 Growth Planning, Green Hammerton - Arup.pdf
iii. AMP7 Growth Planning, York - Arup.pdf
iv. AMP7 Growth Planning, Parlington - Arup.pdf
vi. Ofwat Evidence.pdf</t>
  </si>
  <si>
    <t xml:space="preserve">We note that the company selects solutions for each location based on lowest whole life cost. However we have identified a number of concerns with the approach taken:
• The options do not all consider phasing of delivery to mitigate the risk of development uncertainty, for example in Catterick.
• The preferred option is not consistently identified throughout the claim, for example in Catterick while option 3a Colburn ASP expansion with A IWM is highlighted in Table 5: Options Appraisal of ii. Ofwat Evidence.pdf, p.20, the paragraph 1.5.2. Further work on Option Identification and Evaluation Process indicates option 3b- Colburn ASP expansion B IWM is now the chosen option.
• The optioneering reports do not appear to have been updated since March 2018 despite options for some locations changing. For example the proposal for Catterick has changed from Option 2b to 3a since the Pre-IAP submission. 
• It is unclear whether the sewerage items are included or excluded in the York or Catterick solution scopes.
• There is very limited availability of verified hydraulic models in all four areas, reducing the company’s ability to understand the current and future performance of the wastewater infrastructure and derive robust solutions to accommodate the future growth.
</t>
  </si>
  <si>
    <t>Considering the significant amount of expenditure requested, the high unit cost for connection and the uncertainty regarding the exact additional development numbers we do not accept that the mechanism of sharing totex underspend provides adequate customer protection.  The company should consider further how it can effectively manage the uncertainty of scope and its impact upon expenditure within the period.</t>
  </si>
  <si>
    <t>v. Ofwat Evidence.pdf</t>
  </si>
  <si>
    <t xml:space="preserve">The company estimates the capex of the costed options using the Yorkshire Water Unit Cost Database (UCD) and where items are not covered in the UCD, they are costed by Arup and/or suppliers.  The company applies an efficiency challenge to the costs that are presented. However, we note a number of inconsistencies with regards to the option costs and the chosen options in the evidence provided. We identify inconsistencies in option cost and selection between the document ‘Ofwat Evidence’ and the Arup growth planning reports. It is also not clear if sewerage is part of the costed options scope for York or Catterick and as stated above the selection of the preferred option and related costs for Catterick are unclear.
</t>
  </si>
  <si>
    <t>YKY claims there is a need for additional sludge treatment capacity to accommodate the large increase in expected bioresources production from the WINEP phosphorus removal (P removal) requirements. This is a legitimate need for investment driven by statutory requirements. However, the company does not explain how it quantifies the   additional sludge from P removal, apart from the company stating, "The sludge yield factors were determined using industry reference values and process calculations."  Our industry level analysis suggests that, despite expectations to the contrary, the impact of phosphorus removal on sludge production figures is limited (see 'Bio background tab').  We have identified through this analysis that other large companies have more than 40% of their total wastewater load treated at sites requiring P removal, and yet they all produce less sludge per population connected to sewage treatment than the Yorkshire which currently has less P removal required.</t>
  </si>
  <si>
    <t>Any extra sludge treatment capacity required could be considered as additional capital investment that may not be covered in our modelled bioresources base allowance. However, as discussed in the ‘need for investment’ gateway there is insufficient evidence provided to justify the quantification of additional sludge.</t>
  </si>
  <si>
    <t>Yorkshire Water explains that the additional sludge is produced as a result of matters outside management control, which we agree is reasonable in itself, although the quantity of sludge produced in sewage treatment will vary by process choice which is in management control. However, the company sets out how it has optimised sewage treatment processes on cost grounds. From reading Appendix 8g and the cost optimisation to choose P removal processes, Yorkshire takes no account of the costs of bioresources treatment in making the sewage treatment process selection. Rather it appeared to be due to the company’s consideration that "the capital investment required to implement BNR would raise costs above what we consider affordable". It is not clear if the inclusion of sludge costs within the optimisation process would have resulted in an alternative process selection and a reduction in the additional sludge forecast.</t>
  </si>
  <si>
    <t>It would appear that Yorkshire Water has approached the market for providing sludge treatment capacity, and some additional capacity is being provided through this route, so there is some assurance that the company has considered options other than just defaulting to building more capacity. However, the contracts appear to be more for short term 3rd party treatment rather than a long term contract for a considerable volume to be exported. Therefore we question if the selected options represent best value across the long-term. We also note from the ‘management control’ gate above that the costs of bioresources treatment do not appear to have been considered when selecting P removal process.</t>
  </si>
  <si>
    <t>Yorkshire Water sets out how it has produced efficient costs for the work it intends to deliver, giving specific examples of taking Ofwat produced benchmarks and putting forward costs significantly below those benchmark costs. There is also good evidence of using markets to produce efficient costs for many of the bioresources processes.</t>
  </si>
  <si>
    <t>WWW_Sludge quality and growth</t>
  </si>
  <si>
    <t>Base (£m)</t>
  </si>
  <si>
    <t>Enhancement Line 1 (£m)</t>
  </si>
  <si>
    <t>Enhancement Line 2 (£m)</t>
  </si>
  <si>
    <t>Enhancement Line 3 (£m)</t>
  </si>
  <si>
    <t>Check</t>
  </si>
  <si>
    <t>£m, 2017-18 prices</t>
  </si>
  <si>
    <t>Summary sheet - Yorkshire Water</t>
  </si>
  <si>
    <t>Link to claim</t>
  </si>
  <si>
    <t xml:space="preserve">Value  </t>
  </si>
  <si>
    <t>Allowance</t>
  </si>
  <si>
    <t>Assessment</t>
  </si>
  <si>
    <t>Line 1</t>
  </si>
  <si>
    <t>Line 2</t>
  </si>
  <si>
    <t>Line 3</t>
  </si>
  <si>
    <t>Space for new claims 5</t>
  </si>
  <si>
    <t>Space for new claims 6</t>
  </si>
  <si>
    <t>Space for new claims 7</t>
  </si>
  <si>
    <t>Space for new claims 8</t>
  </si>
  <si>
    <t>Space for new claims 9</t>
  </si>
  <si>
    <t>Space for new claims 10</t>
  </si>
  <si>
    <t>Space for new claims 11</t>
  </si>
  <si>
    <t>Space for new claims 12</t>
  </si>
  <si>
    <t>Summary for aggregator</t>
  </si>
  <si>
    <t>Water resources</t>
  </si>
  <si>
    <t>Water network plus</t>
  </si>
  <si>
    <t>Residential retail</t>
  </si>
  <si>
    <t>YKY-WWN801001 - Cellared properties</t>
  </si>
  <si>
    <t>Apportionment check</t>
  </si>
  <si>
    <t>We reject the claim because the evidence for the scale of investment required is insufficient.</t>
  </si>
  <si>
    <t>Enhancement line 1</t>
  </si>
  <si>
    <t>Enhancement line 2</t>
  </si>
  <si>
    <t>Enhancement line 3</t>
  </si>
  <si>
    <t>FM_CAC_YKY</t>
  </si>
  <si>
    <t>WWN+01 Cellared properties - We have committed to achieving a 70% reduction in internal sewer floodi… [please refer to the Company's BPDT excel file submission for full commentary as Fountain is not able to store the full text].</t>
  </si>
  <si>
    <t>WWN+04 Wastewater Growth - It is anticipated that commencing in the AMP7 period, several new settlem… [please refer to the Company's BPDT excel file submission for full commentary as Fountain is not able to store the full text].</t>
  </si>
  <si>
    <t>IAP Assessment Result</t>
  </si>
  <si>
    <t>DD Assessment result</t>
  </si>
  <si>
    <t>IAP ASSESSMENT</t>
  </si>
  <si>
    <t>PR19 Run 7: Slow Track DD</t>
  </si>
  <si>
    <t>BR-01 Bioresources - WINEP enhancement expenditure - This claim is relating to the enhancement expenditure required to manage the increase in sludge volumes forecast due to..WINEP3 for P removal. [shortened]</t>
  </si>
  <si>
    <t>AF</t>
  </si>
  <si>
    <t>Partial accept</t>
  </si>
  <si>
    <t xml:space="preserve">1. Yorkshire Water PR19 Post IAP Section 4.1
2. Stantec Review of sludge forecasting methodology
3. Action response CMI.A1 p.51 Targeted controls markets and innovation
</t>
  </si>
  <si>
    <t xml:space="preserve">The company has put in place clear customer protection for the dewatering and handling sites, with a PC that will return to customers the money associated with each site that is not confirmed as requiring P removal in WINEP. Appropriate customer protection is proposed for the digester capacity if it were allowed. </t>
  </si>
  <si>
    <t>Summary at DD</t>
  </si>
  <si>
    <t>GG</t>
  </si>
  <si>
    <t>Wastewater Network Plus</t>
  </si>
  <si>
    <t>Hull and Haltemprice Resilience Investment</t>
  </si>
  <si>
    <t>New for Final Determination</t>
  </si>
  <si>
    <t>04 YKY DD Representation Cost Efficiency, p85</t>
  </si>
  <si>
    <t>NR</t>
  </si>
  <si>
    <t>"Cost efficiency - Yorkshire Water draft determination representation", p.7</t>
  </si>
  <si>
    <t>Yorkshire Water withdrew this claim in its April 2019 business plan</t>
  </si>
  <si>
    <t>GG 02/07/2019</t>
  </si>
  <si>
    <t>The company has not raised substantive issues in its representation and we retain our draft determination assessment.</t>
  </si>
  <si>
    <t>The company has not raised substantive issues in its representation and we retain our draft determination assessment regarding this gate.</t>
  </si>
  <si>
    <t>The value of the cost adjustment is determined from our modelled implicit allowance and so we do not apply an optioneering challenge.</t>
  </si>
  <si>
    <t>The value of the cost adjustment is determined from our modelled implicit allowance which we consider to be sufficient to allow an efficient company to deliver forward looking upper quartile performance and so we do not apply the company specific challenge.</t>
  </si>
  <si>
    <t>We do not to impose customer protection for this investment. We expect Yorkshire Water to use our £16.4 m adjustment to develop a long-term plan for Hull and Haltemprice and implement solutions to significantly reduce sewer flooding in the area. We also expect the company to use its wider base allowance to reduce internal sewer flooding by 47% within its operating region and therefore meet our stretching performance commitment level.</t>
  </si>
  <si>
    <t>Not assessed</t>
  </si>
  <si>
    <t>Atypical and large expenditure to accommodate additional sludge produced due to growth and WINEP sewage treatment requirements. Total claim proposed in the company's business plan tables is for £60.330m capex.  We note that there is a discrepancy between the total figure proposed in the company's business plan tables and the sum of the three components of the investment as stated in the company's business plan submission, which is broken down as follows; £25.31m Knostrop digester; £16.82m sludge handling facilities; and £18.23m dewatering assets.</t>
  </si>
  <si>
    <t>We recognise that there is likely to be additional sludge as a result of dosing for phosphorous removal at wastewater treatment works. The evidence is unclear for why Yorkshire Water's sewerage system is so atypical as to produce such different quantities of sludge per connected population as other companies. 
The company provides information about how it has built up estimates of additional sludge, but we are concerned that the approach may still overestimate sludge volumes. A straight 0.89 correction factor is applied to all processes to calibrate industry forecasts with actual sludge production, but the company has little installed phosphorous removal to date to calibrate its processes on, and any change in this blanket correction factor will impact forecast volumes considerably. We also note that the headroom the company operates with is relatively generous - assuming 16 days retention when best practice guidance requires a minimum of 12. We accept that any additional sludge will require handling and dewatering. We also recognise that any additional volume may require additional treatment capacity, but the capacity is not required until 2025-26. We also note that a 10% increase in sludge could be accommodated in existing digesters by reducing design assumption of 16 days to just under 15 days.</t>
  </si>
  <si>
    <t>As at IAP. No change in our assessment</t>
  </si>
  <si>
    <t>The company states that it has considered the impact of sludge production in its choice of phosphorus removal wastewater treatment process, and set outs out a table of the totex of both wastewater treatment and bioresources costs under three scenarios. However, the company provides insufficient evidence to demonstrate clear that the 7BNR removal programme is the optimum, but rather that it is less costly than either extreme of all chemical phosphorous removal or all BNR P removal.</t>
  </si>
  <si>
    <t xml:space="preserve">1. Yorkshire Water PR19 Post IAP Section 4.1
</t>
  </si>
  <si>
    <t>Since the company has presented evidence that additional sludge will be produced through the WINEP we accept that it will need to handle the additional sludge prior to its treatment. Yorkshire has engaged with the bioresources market including for providing treatment capacity or outsourcing construction and operation of new facilities. However, it does not set out the market responses and why in-house delivery is the preferred option. We consider that the market is likely to mature considerably over the next few years, such that capacity from third parties may be more forthcoming.
We therefore accept that the company should construct its own dewatering and handling facilities to accommodate the additional sludge. However, the evidence of the need to invest in its own treatment capacity at the stage is not compelling and we expect it to engage with the market as the need for additional capacity becomes clearer following UWWTD designations and proposed phasing of WINEP investments. Assuming in-house as the solution at least 5 years before capacity is required is potentially foreclosing the market. 
We are therefore making an allowance for the dewatering and handling facilities, and a further £0.500m to enable the company to prepare for and actively engage with the bioresources market for the for the additional sludge treatment capacity it requires beyond 2025.</t>
  </si>
  <si>
    <t xml:space="preserve">Yorkshire Water submits proposals for a £28.6 million programme to mitigate the higher risk of sewer flooding in Hull and Haltemprice. </t>
  </si>
  <si>
    <t>This issue relates to a particular cohort of properties in the supply region and the particular issues relating to sewer flooding (Ref 3.)  The solutions proposed are generic and do not reference the specific issues related to sewers serving these areas, for example, cellar drains, extent of shared drainage etc.,  and thus solutions will be different from those applied to a more conventionally connected property.  Therefore in the event that the need is proven it cannot be concluded that the solutions and hence the costs are optimal.</t>
  </si>
  <si>
    <t>The vast majority of the schemes which will produce additional sludge from P removal are "amber" schemes in the current WINEP programme. The company sets out (appendix 8m page 25) that if the WINEP programme is reduced to an extent that forecast sludge production falls below certain limits then elements of the investment will not be needed, and the value of the claim will therefore reduce. This is different to its proposed approach to unit cost reductions for WINEP unconfirmed schemes in wastewater network plus. However, Yorkshire Water does not set out the mechanism by which it will return money to customers if we make allowance for it in our determinations. Nor does it say how it will recalculate the forecast bioresources production to make it transparent when the investment will reduce, and customers are reliant on the company being honest about these forecasts when there is little incentive for them to not invest if the claim is accepted.
Yorkshire Water states that "In the event that the WINEP programme was such that our forecast sludge production falls below 14,048 (T)TDS we would no longer require any new digesters at Knostrop, reducing our investment needs by £25.31m". However, the total P removal sludge this claim and investment relates to is around 11,500 TDS so it will apparently never be the case that the company will trigger the need for no investment.
We also note the company's point that "..should our WINEP change significantly by final decision, .." "..then we may have to revisit our proposals in this document to ensure that all key stakeholders are adequately protected...". 
We are therefore not able to agree to this expenditure in the IAP stage because this would give early indication of our acceptance of the scope and costs of this claim</t>
  </si>
  <si>
    <t>For final determinations Yorkshire Water makes a representation on our draft determination on its £28.589 m investment in Hull and Haltemprice; allocates the investment to resilience enhancement; and provides additional evidence of the need.
The investment is primarily for sustainable urban drainage solutions to mitigate sewer flooding risks in Hull and Haltemprice. A small (£1.900 m) component will support the development of a long term plan for the area. 
The company advises that the proposed investment is driven by the need to mitigate the higher risk of sewer flooding in Hull and Haltemprice. The topography of the area inhibits natural drainage and so the majority of surface water that enters the combined sewer system cannot discharge to watercourses and must be pumped out of the drainage area. The company anticipates that this risk will be further compounded by the effects of climate change and advises that the investment will provide protection from events that will become a regular occurrence.
We do not assess the investment as resilience enhancement because it does not address low probability and high consequence risks. Instead we assess the investment as an adjustment to the company’s base allowance for reducing sewer flooding risk for properties.
We accept the need for investment in Hull and Haltemprice due to the increased risk of sewer flooding faced by customers in the area.</t>
  </si>
  <si>
    <t>The company compares the risk of sewer flooding per length of sewer in Leeds and Sheffield to Hull and we determine using these data that customers in Hull and Haltemprice are 5.14 times more likely to experience sewer flooding in comparison to customers in those cities. We accept the evidence of unusual conditions in Hull and Haltemprice which result in customers being at greater risk of sewer flooding. 
We do not make an adjustment for the effects of climate change as we do not find sufficient and convincing evidence that any company will face exceptional pressures relative to the wider industry. The sector has been mitigating the effects of climate change in previous investment periods. The allowances made by our base econometric models would therefore include an implicit allowance for these costs in line with historical rates of change. We have compared our implicit allowance for flooding risk reduction in our base allowance to the investments companies are requesting, and consider that our base allowance is sufficient to cover costs to address the anticipated effects of climate change.
The evidence provided by the company is insufficiently detailed to allow us to identify the components of the investment that mitigate the effects of the area’s unusual conditions versus those that mitigate the compounding effects of climate change. We make an allowance by uplifting the company’s base implicit allowance to represent the increased risk of sewer flooding in Hull and Haltemprice. The additional allowance is made for long-term planning for the drainage area and implementing subsequent solutions to mitigate sewer flooding risks. We use the company's implicit allowance for reducing sewer flooding risk to properties to determine an allowance per km of sewer within Yorkshire Water’s operating region. Using information in the company's business case we consider this to be equivalent to an allowance of £3.968m for the length of sewer in Hull and Haltemprice. We uplift the base allowance for Hull and Haltemprice to account for the increased risk of sewer flooding in the drainage area, which results in a £16.4m adjustment to the company’s base cost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</si>
</sst>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Red]\-#,##0.0;\-"/>
    <numFmt numFmtId="166" formatCode="#,##0_);\(#,##0\);&quot;-  &quot;;&quot; &quot;@&quot; &quot;"/>
    <numFmt numFmtId="167" formatCode="#,##0.000"/>
    <numFmt numFmtId="168" formatCode="0.000"/>
    <numFmt numFmtId="169" formatCode="0.0%"/>
    <numFmt numFmtId="170" formatCode="_(* #,##0.0_);_(* \(#,##0.0\);_(* &quot;-&quot;??_);_(@_)"/>
    <numFmt numFmtId="171" formatCode="_(* #,##0_);_(* \(#,##0\);_(* &quot;-&quot;??_);_(@_)"/>
    <numFmt numFmtId="172" formatCode="_(* #,##0.000_);_(* \(#,##0.000\);_(* &quot;-&quot;??_);_(@_)"/>
  </numFmts>
  <fonts count="3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sz val="9.5"/>
      <color theme="6" tint="-0.249977111117893"/>
      <name val="Arial"/>
      <family val="2"/>
    </font>
    <font>
      <sz val="10"/>
      <color theme="6" tint="-0.249977111117893"/>
      <name val="Gill Sans MT"/>
      <family val="2"/>
    </font>
    <font>
      <sz val="9"/>
      <color theme="1"/>
      <name val="Arial"/>
      <family val="2"/>
    </font>
    <font>
      <i/>
      <sz val="10"/>
      <color theme="1"/>
      <name val="Gill Sans MT"/>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sz val="11"/>
      <color rgb="FF006100"/>
      <name val="Arial"/>
      <family val="2"/>
    </font>
    <font>
      <sz val="11"/>
      <color rgb="FFFF0000"/>
      <name val="Arial"/>
      <family val="2"/>
    </font>
    <font>
      <sz val="10"/>
      <color rgb="FFFF0000"/>
      <name val="Gill Sans MT"/>
      <family val="2"/>
    </font>
    <font>
      <b/>
      <sz val="10"/>
      <color rgb="FFFF0000"/>
      <name val="Gill Sans MT"/>
      <family val="2"/>
    </font>
    <font>
      <sz val="9"/>
      <color rgb="FFFF0000"/>
      <name val="Arial"/>
      <family val="2"/>
    </font>
    <font>
      <b/>
      <sz val="16"/>
      <color theme="1"/>
      <name val="Gill Sans MT"/>
      <family val="2"/>
    </font>
    <font>
      <i/>
      <sz val="10"/>
      <color rgb="FFFF0000"/>
      <name val="Gill Sans MT"/>
      <family val="2"/>
    </font>
    <font>
      <sz val="14"/>
      <color theme="1"/>
      <name val="Gill Sans MT"/>
      <family val="2"/>
    </font>
  </fonts>
  <fills count="8">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theme="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xf numFmtId="164" fontId="5" fillId="0" borderId="0" applyFont="0" applyFill="0" applyBorder="0" applyAlignment="0" applyProtection="0"/>
    <xf numFmtId="0" fontId="7" fillId="0" borderId="0"/>
    <xf numFmtId="0" fontId="9" fillId="0" borderId="0"/>
    <xf numFmtId="0" fontId="5" fillId="0" borderId="0"/>
    <xf numFmtId="0" fontId="9" fillId="0" borderId="0"/>
    <xf numFmtId="0" fontId="9" fillId="0" borderId="0"/>
    <xf numFmtId="0" fontId="7" fillId="0" borderId="0"/>
    <xf numFmtId="164" fontId="9" fillId="0" borderId="0" applyFont="0" applyFill="0" applyBorder="0" applyAlignment="0" applyProtection="0"/>
    <xf numFmtId="0" fontId="9" fillId="0" borderId="0">
      <alignment vertical="center"/>
    </xf>
    <xf numFmtId="0" fontId="14" fillId="0" borderId="5" applyNumberFormat="0" applyFill="0" applyAlignment="0" applyProtection="0"/>
    <xf numFmtId="0" fontId="15" fillId="0" borderId="0" applyNumberFormat="0" applyFill="0" applyBorder="0" applyProtection="0">
      <alignment vertical="top"/>
    </xf>
    <xf numFmtId="165" fontId="9" fillId="0" borderId="6" applyAlignment="0">
      <alignment vertical="center"/>
    </xf>
    <xf numFmtId="0" fontId="1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166" fontId="3" fillId="0" borderId="0" applyFont="0" applyFill="0" applyBorder="0" applyProtection="0">
      <alignment vertical="top"/>
    </xf>
    <xf numFmtId="0" fontId="2" fillId="0" borderId="0"/>
    <xf numFmtId="0" fontId="1" fillId="0" borderId="0"/>
    <xf numFmtId="0" fontId="27" fillId="5" borderId="0" applyNumberFormat="0" applyBorder="0" applyAlignment="0" applyProtection="0"/>
  </cellStyleXfs>
  <cellXfs count="159">
    <xf numFmtId="0" fontId="0" fillId="0" borderId="0" xfId="0"/>
    <xf numFmtId="0" fontId="6" fillId="0" borderId="0" xfId="0" applyFont="1"/>
    <xf numFmtId="0" fontId="11" fillId="0" borderId="0" xfId="5" applyFont="1"/>
    <xf numFmtId="0" fontId="11" fillId="0" borderId="0" xfId="0" applyFont="1"/>
    <xf numFmtId="0" fontId="10" fillId="0" borderId="0" xfId="0" applyFont="1"/>
    <xf numFmtId="164" fontId="6" fillId="0" borderId="1" xfId="1" applyFont="1" applyBorder="1"/>
    <xf numFmtId="0" fontId="6" fillId="0" borderId="1" xfId="0" applyFont="1" applyBorder="1"/>
    <xf numFmtId="0" fontId="11" fillId="0" borderId="0" xfId="6" applyFont="1"/>
    <xf numFmtId="0" fontId="8" fillId="0" borderId="0" xfId="7" applyFont="1"/>
    <xf numFmtId="0" fontId="13" fillId="2" borderId="2" xfId="4" applyFont="1" applyFill="1" applyBorder="1"/>
    <xf numFmtId="0" fontId="12" fillId="2" borderId="3" xfId="5" applyFont="1" applyFill="1" applyBorder="1"/>
    <xf numFmtId="0" fontId="11" fillId="2" borderId="4" xfId="5" applyFont="1" applyFill="1" applyBorder="1"/>
    <xf numFmtId="0" fontId="13" fillId="2" borderId="0" xfId="4" applyFont="1" applyFill="1" applyAlignment="1">
      <alignment vertical="center"/>
    </xf>
    <xf numFmtId="0" fontId="8" fillId="0" borderId="0" xfId="0" applyFont="1"/>
    <xf numFmtId="0" fontId="6" fillId="0" borderId="1" xfId="0" applyFont="1" applyBorder="1" applyAlignment="1">
      <alignment vertical="top"/>
    </xf>
    <xf numFmtId="0" fontId="6" fillId="0" borderId="1" xfId="0" applyFont="1" applyBorder="1" applyAlignment="1">
      <alignment horizontal="left" wrapText="1"/>
    </xf>
    <xf numFmtId="0" fontId="6" fillId="0" borderId="0" xfId="0" applyFont="1" applyAlignment="1">
      <alignment horizontal="left" wrapText="1"/>
    </xf>
    <xf numFmtId="0" fontId="0" fillId="3" borderId="0" xfId="0" applyFill="1" applyAlignment="1">
      <alignment horizontal="right"/>
    </xf>
    <xf numFmtId="14" fontId="17" fillId="0" borderId="0" xfId="0" applyNumberFormat="1" applyFont="1" applyAlignment="1" applyProtection="1">
      <alignment horizontal="left"/>
      <protection locked="0"/>
    </xf>
    <xf numFmtId="0" fontId="6" fillId="3" borderId="1" xfId="0" applyFont="1" applyFill="1" applyBorder="1" applyAlignment="1">
      <alignment horizontal="left"/>
    </xf>
    <xf numFmtId="0" fontId="13" fillId="0" borderId="0" xfId="4" applyFont="1" applyAlignment="1">
      <alignment vertical="center"/>
    </xf>
    <xf numFmtId="0" fontId="18" fillId="0" borderId="1" xfId="0" applyFont="1" applyBorder="1" applyAlignment="1" applyProtection="1">
      <alignment horizontal="left"/>
      <protection locked="0"/>
    </xf>
    <xf numFmtId="14" fontId="18" fillId="0" borderId="1" xfId="0" applyNumberFormat="1" applyFont="1" applyBorder="1" applyAlignment="1" applyProtection="1">
      <alignment horizontal="left"/>
      <protection locked="0"/>
    </xf>
    <xf numFmtId="0" fontId="6" fillId="0" borderId="1" xfId="0" applyFont="1" applyBorder="1" applyAlignment="1">
      <alignment wrapText="1"/>
    </xf>
    <xf numFmtId="0" fontId="6" fillId="0" borderId="0" xfId="0" applyFont="1" applyBorder="1" applyAlignment="1">
      <alignment vertical="top"/>
    </xf>
    <xf numFmtId="0" fontId="6" fillId="0" borderId="0" xfId="0" applyFont="1" applyBorder="1"/>
    <xf numFmtId="0" fontId="6" fillId="0" borderId="8" xfId="0" applyFont="1" applyBorder="1" applyAlignment="1">
      <alignment vertical="top"/>
    </xf>
    <xf numFmtId="0" fontId="6" fillId="0" borderId="0" xfId="0" applyFont="1" applyFill="1" applyBorder="1" applyAlignment="1">
      <alignment vertical="top"/>
    </xf>
    <xf numFmtId="0" fontId="19" fillId="0" borderId="1" xfId="0" applyFont="1" applyBorder="1" applyAlignment="1">
      <alignment vertical="top" wrapText="1"/>
    </xf>
    <xf numFmtId="169" fontId="6" fillId="0" borderId="1" xfId="16" applyNumberFormat="1" applyFont="1" applyBorder="1"/>
    <xf numFmtId="0" fontId="6" fillId="0" borderId="1" xfId="0" applyFont="1" applyBorder="1" applyAlignment="1">
      <alignment vertical="top" wrapText="1"/>
    </xf>
    <xf numFmtId="0" fontId="6" fillId="0" borderId="0" xfId="0" applyFont="1" applyAlignment="1"/>
    <xf numFmtId="0" fontId="6" fillId="0" borderId="1" xfId="0" quotePrefix="1" applyFont="1" applyBorder="1" applyAlignment="1">
      <alignment vertical="top" wrapText="1"/>
    </xf>
    <xf numFmtId="0" fontId="20" fillId="0" borderId="1" xfId="0" quotePrefix="1" applyFont="1" applyBorder="1" applyAlignment="1">
      <alignment vertical="top" wrapText="1"/>
    </xf>
    <xf numFmtId="0" fontId="6" fillId="0" borderId="1" xfId="0" applyFont="1" applyBorder="1" applyAlignment="1">
      <alignment horizontal="left" wrapText="1"/>
    </xf>
    <xf numFmtId="168" fontId="6" fillId="0" borderId="0" xfId="0" applyNumberFormat="1" applyFont="1"/>
    <xf numFmtId="0" fontId="6" fillId="0" borderId="1" xfId="0" applyFont="1" applyBorder="1" applyAlignment="1">
      <alignment horizontal="left" wrapText="1"/>
    </xf>
    <xf numFmtId="0" fontId="6" fillId="0" borderId="1" xfId="0" applyFont="1" applyFill="1" applyBorder="1"/>
    <xf numFmtId="0" fontId="6" fillId="0" borderId="7" xfId="0" applyFont="1" applyFill="1" applyBorder="1"/>
    <xf numFmtId="0" fontId="21" fillId="0" borderId="0" xfId="0" applyFont="1" applyBorder="1" applyAlignment="1">
      <alignment horizontal="left" vertical="top"/>
    </xf>
    <xf numFmtId="171" fontId="6" fillId="0" borderId="1" xfId="1" applyNumberFormat="1" applyFont="1" applyBorder="1"/>
    <xf numFmtId="0" fontId="6" fillId="0" borderId="1" xfId="0" applyFont="1" applyBorder="1" applyAlignment="1">
      <alignment horizontal="left" vertical="top" wrapText="1"/>
    </xf>
    <xf numFmtId="0" fontId="21" fillId="0" borderId="0" xfId="0" applyFont="1"/>
    <xf numFmtId="0" fontId="24" fillId="0" borderId="0" xfId="0" applyFont="1"/>
    <xf numFmtId="0" fontId="21" fillId="0" borderId="0" xfId="0" applyFont="1" applyFill="1"/>
    <xf numFmtId="0" fontId="25" fillId="4" borderId="0" xfId="4" applyFont="1" applyFill="1" applyAlignment="1">
      <alignment vertical="center"/>
    </xf>
    <xf numFmtId="0" fontId="22" fillId="4" borderId="0" xfId="4" applyFont="1" applyFill="1"/>
    <xf numFmtId="0" fontId="22" fillId="0" borderId="0" xfId="4" applyFont="1" applyFill="1"/>
    <xf numFmtId="0" fontId="26" fillId="4" borderId="0" xfId="0" applyFont="1" applyFill="1"/>
    <xf numFmtId="0" fontId="21" fillId="4" borderId="0" xfId="0" applyFont="1" applyFill="1"/>
    <xf numFmtId="0" fontId="23" fillId="0" borderId="2" xfId="0" applyFont="1" applyBorder="1" applyAlignment="1">
      <alignment horizontal="centerContinuous"/>
    </xf>
    <xf numFmtId="0" fontId="22" fillId="0" borderId="4" xfId="0" applyFont="1" applyBorder="1" applyAlignment="1">
      <alignment horizontal="centerContinuous"/>
    </xf>
    <xf numFmtId="164" fontId="21" fillId="0" borderId="1" xfId="1" applyFont="1" applyBorder="1" applyAlignment="1">
      <alignment wrapText="1"/>
    </xf>
    <xf numFmtId="0" fontId="22" fillId="0" borderId="1" xfId="0" applyFont="1" applyBorder="1" applyAlignment="1">
      <alignment horizontal="left" wrapText="1"/>
    </xf>
    <xf numFmtId="0" fontId="23" fillId="0" borderId="1" xfId="0" applyFont="1" applyBorder="1" applyAlignment="1">
      <alignment horizontal="left" wrapText="1"/>
    </xf>
    <xf numFmtId="0" fontId="22" fillId="0" borderId="1" xfId="0" applyFont="1" applyFill="1" applyBorder="1" applyAlignment="1">
      <alignment horizontal="left" wrapText="1"/>
    </xf>
    <xf numFmtId="0" fontId="24" fillId="0" borderId="1" xfId="0" applyFont="1" applyBorder="1" applyAlignment="1">
      <alignment wrapText="1"/>
    </xf>
    <xf numFmtId="164" fontId="21" fillId="0" borderId="1" xfId="1" applyFont="1" applyFill="1" applyBorder="1" applyAlignment="1">
      <alignment wrapText="1"/>
    </xf>
    <xf numFmtId="170" fontId="24" fillId="0" borderId="1" xfId="1" applyNumberFormat="1" applyFont="1" applyBorder="1" applyAlignment="1">
      <alignment wrapText="1"/>
    </xf>
    <xf numFmtId="172" fontId="6" fillId="0" borderId="1" xfId="1" applyNumberFormat="1" applyFont="1" applyBorder="1"/>
    <xf numFmtId="0" fontId="6" fillId="0" borderId="0" xfId="0" applyFont="1" applyAlignment="1">
      <alignment horizontal="left" wrapText="1"/>
    </xf>
    <xf numFmtId="0" fontId="6" fillId="3" borderId="1" xfId="0" applyFont="1" applyFill="1" applyBorder="1"/>
    <xf numFmtId="0" fontId="6" fillId="0" borderId="0" xfId="0" applyFont="1" applyFill="1" applyBorder="1" applyAlignment="1">
      <alignment horizontal="right"/>
    </xf>
    <xf numFmtId="0" fontId="6" fillId="0" borderId="0" xfId="0" applyFont="1" applyAlignment="1">
      <alignment horizontal="right"/>
    </xf>
    <xf numFmtId="0" fontId="27" fillId="5" borderId="0" xfId="21"/>
    <xf numFmtId="0" fontId="22" fillId="0" borderId="0" xfId="0" applyFont="1" applyBorder="1" applyAlignment="1">
      <alignment wrapText="1"/>
    </xf>
    <xf numFmtId="0" fontId="21" fillId="0" borderId="0" xfId="0" applyFont="1" applyBorder="1"/>
    <xf numFmtId="168" fontId="21" fillId="0" borderId="0" xfId="0" applyNumberFormat="1" applyFont="1" applyBorder="1"/>
    <xf numFmtId="0" fontId="21" fillId="3" borderId="0" xfId="0" applyFont="1" applyFill="1" applyBorder="1"/>
    <xf numFmtId="0" fontId="23" fillId="3" borderId="0" xfId="0" applyFont="1" applyFill="1" applyBorder="1"/>
    <xf numFmtId="0" fontId="24" fillId="3" borderId="0" xfId="0" applyFont="1" applyFill="1" applyBorder="1"/>
    <xf numFmtId="164" fontId="21" fillId="3" borderId="0" xfId="1" applyFont="1" applyFill="1" applyBorder="1"/>
    <xf numFmtId="0" fontId="21" fillId="3" borderId="0" xfId="0" applyFont="1" applyFill="1" applyBorder="1" applyAlignment="1">
      <alignment horizontal="center" vertical="center" wrapText="1"/>
    </xf>
    <xf numFmtId="0" fontId="21" fillId="3" borderId="0" xfId="0" applyFont="1" applyFill="1" applyBorder="1" applyAlignment="1">
      <alignment horizontal="center"/>
    </xf>
    <xf numFmtId="0" fontId="22" fillId="3" borderId="0" xfId="0" applyFont="1" applyFill="1" applyBorder="1" applyAlignment="1">
      <alignment wrapText="1"/>
    </xf>
    <xf numFmtId="168" fontId="21" fillId="3" borderId="0" xfId="1" applyNumberFormat="1" applyFont="1" applyFill="1" applyBorder="1"/>
    <xf numFmtId="0" fontId="21" fillId="0" borderId="1" xfId="0" applyFont="1" applyBorder="1"/>
    <xf numFmtId="0" fontId="23" fillId="0" borderId="0" xfId="0" applyFont="1"/>
    <xf numFmtId="0" fontId="24" fillId="0" borderId="1" xfId="0" applyFont="1" applyBorder="1"/>
    <xf numFmtId="167" fontId="0" fillId="0" borderId="0" xfId="0" applyNumberFormat="1"/>
    <xf numFmtId="0" fontId="13" fillId="6" borderId="0" xfId="0" applyFont="1" applyFill="1"/>
    <xf numFmtId="0" fontId="6" fillId="6" borderId="0" xfId="0" applyFont="1" applyFill="1"/>
    <xf numFmtId="0" fontId="29" fillId="6" borderId="1" xfId="0" applyFont="1" applyFill="1" applyBorder="1" applyAlignment="1">
      <alignment horizontal="left" vertical="top" wrapText="1"/>
    </xf>
    <xf numFmtId="0" fontId="29" fillId="6" borderId="1" xfId="0" applyFont="1" applyFill="1" applyBorder="1" applyAlignment="1">
      <alignment vertical="top"/>
    </xf>
    <xf numFmtId="164" fontId="29" fillId="6" borderId="1" xfId="1" applyFont="1" applyFill="1" applyBorder="1"/>
    <xf numFmtId="0" fontId="29" fillId="6" borderId="0" xfId="0" applyFont="1" applyFill="1"/>
    <xf numFmtId="0" fontId="30" fillId="6" borderId="0" xfId="0" applyFont="1" applyFill="1"/>
    <xf numFmtId="0" fontId="29" fillId="6" borderId="1" xfId="0" applyFont="1" applyFill="1" applyBorder="1"/>
    <xf numFmtId="0" fontId="29" fillId="6" borderId="1" xfId="0" applyFont="1" applyFill="1" applyBorder="1" applyAlignment="1">
      <alignment horizontal="left" wrapText="1"/>
    </xf>
    <xf numFmtId="0" fontId="29" fillId="6" borderId="7" xfId="0" applyFont="1" applyFill="1" applyBorder="1"/>
    <xf numFmtId="0" fontId="29" fillId="6" borderId="0" xfId="0" applyFont="1" applyFill="1" applyBorder="1" applyAlignment="1">
      <alignment horizontal="right"/>
    </xf>
    <xf numFmtId="171" fontId="29" fillId="6" borderId="1" xfId="1" applyNumberFormat="1" applyFont="1" applyFill="1" applyBorder="1"/>
    <xf numFmtId="0" fontId="29" fillId="6" borderId="1" xfId="0" applyFont="1" applyFill="1" applyBorder="1" applyAlignment="1">
      <alignment wrapText="1"/>
    </xf>
    <xf numFmtId="169" fontId="29" fillId="6" borderId="1" xfId="16" applyNumberFormat="1" applyFont="1" applyFill="1" applyBorder="1"/>
    <xf numFmtId="0" fontId="31" fillId="6" borderId="1" xfId="0" applyFont="1" applyFill="1" applyBorder="1" applyAlignment="1">
      <alignment vertical="top" wrapText="1"/>
    </xf>
    <xf numFmtId="0" fontId="29" fillId="0" borderId="0" xfId="0" applyFont="1" applyBorder="1"/>
    <xf numFmtId="0" fontId="29" fillId="0" borderId="0" xfId="0" applyFont="1"/>
    <xf numFmtId="0" fontId="32" fillId="6" borderId="0" xfId="0" applyFont="1" applyFill="1"/>
    <xf numFmtId="0" fontId="29" fillId="6" borderId="1" xfId="0" applyFont="1" applyFill="1" applyBorder="1" applyAlignment="1">
      <alignment vertical="top" wrapText="1"/>
    </xf>
    <xf numFmtId="0" fontId="29" fillId="6" borderId="1" xfId="0" quotePrefix="1" applyFont="1" applyFill="1" applyBorder="1" applyAlignment="1">
      <alignment vertical="top" wrapText="1"/>
    </xf>
    <xf numFmtId="0" fontId="33" fillId="6" borderId="1" xfId="0" quotePrefix="1" applyFont="1" applyFill="1" applyBorder="1" applyAlignment="1">
      <alignment vertical="top" wrapText="1"/>
    </xf>
    <xf numFmtId="172" fontId="29" fillId="6" borderId="1" xfId="1" applyNumberFormat="1" applyFont="1" applyFill="1" applyBorder="1"/>
    <xf numFmtId="1" fontId="29" fillId="6" borderId="1" xfId="1" applyNumberFormat="1" applyFont="1" applyFill="1" applyBorder="1"/>
    <xf numFmtId="0" fontId="29" fillId="6" borderId="0" xfId="0" applyFont="1" applyFill="1" applyAlignment="1">
      <alignment horizontal="right"/>
    </xf>
    <xf numFmtId="0" fontId="28" fillId="6" borderId="0" xfId="21" applyFont="1" applyFill="1"/>
    <xf numFmtId="0" fontId="6" fillId="6" borderId="0" xfId="0" applyFont="1" applyFill="1" applyAlignment="1">
      <alignment wrapText="1"/>
    </xf>
    <xf numFmtId="0" fontId="6" fillId="6" borderId="0" xfId="0" applyFont="1" applyFill="1" applyAlignment="1"/>
    <xf numFmtId="0" fontId="13" fillId="6" borderId="0" xfId="0" applyFont="1" applyFill="1" applyAlignment="1"/>
    <xf numFmtId="168" fontId="6" fillId="0" borderId="1" xfId="1" applyNumberFormat="1" applyFont="1" applyBorder="1"/>
    <xf numFmtId="168" fontId="6" fillId="0" borderId="7" xfId="0" applyNumberFormat="1" applyFont="1" applyFill="1" applyBorder="1"/>
    <xf numFmtId="168" fontId="6" fillId="0" borderId="1" xfId="0" applyNumberFormat="1" applyFont="1" applyFill="1" applyBorder="1"/>
    <xf numFmtId="172" fontId="24" fillId="0" borderId="1" xfId="1" applyNumberFormat="1" applyFont="1" applyBorder="1" applyAlignment="1">
      <alignment wrapText="1"/>
    </xf>
    <xf numFmtId="172" fontId="21" fillId="0" borderId="1" xfId="1" applyNumberFormat="1" applyFont="1" applyBorder="1" applyAlignment="1">
      <alignment wrapText="1"/>
    </xf>
    <xf numFmtId="172" fontId="21" fillId="0" borderId="1" xfId="1" applyNumberFormat="1" applyFont="1" applyFill="1" applyBorder="1" applyAlignment="1">
      <alignment wrapText="1"/>
    </xf>
    <xf numFmtId="0" fontId="13" fillId="7" borderId="0" xfId="4" applyFont="1" applyFill="1" applyAlignment="1">
      <alignment vertical="center"/>
    </xf>
    <xf numFmtId="0" fontId="8" fillId="7" borderId="0" xfId="0" applyFont="1" applyFill="1"/>
    <xf numFmtId="0" fontId="6" fillId="7" borderId="0" xfId="0" applyFont="1" applyFill="1"/>
    <xf numFmtId="0" fontId="6" fillId="7" borderId="1" xfId="0" applyFont="1" applyFill="1" applyBorder="1" applyAlignment="1">
      <alignment horizontal="left"/>
    </xf>
    <xf numFmtId="0" fontId="18" fillId="7" borderId="1" xfId="0" applyFont="1" applyFill="1" applyBorder="1" applyAlignment="1" applyProtection="1">
      <alignment horizontal="left"/>
      <protection locked="0"/>
    </xf>
    <xf numFmtId="14" fontId="18" fillId="7" borderId="1" xfId="0" applyNumberFormat="1" applyFont="1" applyFill="1" applyBorder="1" applyAlignment="1" applyProtection="1">
      <alignment horizontal="left"/>
      <protection locked="0"/>
    </xf>
    <xf numFmtId="0" fontId="0" fillId="7" borderId="0" xfId="0" applyFill="1" applyAlignment="1">
      <alignment horizontal="right"/>
    </xf>
    <xf numFmtId="14" fontId="17" fillId="7" borderId="0" xfId="0" applyNumberFormat="1" applyFont="1" applyFill="1" applyAlignment="1" applyProtection="1">
      <alignment horizontal="left"/>
      <protection locked="0"/>
    </xf>
    <xf numFmtId="0" fontId="6" fillId="7" borderId="1" xfId="0" applyFont="1" applyFill="1" applyBorder="1" applyAlignment="1">
      <alignment vertical="top"/>
    </xf>
    <xf numFmtId="0" fontId="6" fillId="7" borderId="1" xfId="0" applyFont="1" applyFill="1" applyBorder="1" applyAlignment="1">
      <alignment vertical="top" wrapText="1"/>
    </xf>
    <xf numFmtId="0" fontId="6" fillId="7" borderId="1" xfId="0" applyFont="1" applyFill="1" applyBorder="1" applyAlignment="1">
      <alignment horizontal="left" wrapText="1"/>
    </xf>
    <xf numFmtId="0" fontId="6" fillId="7" borderId="0" xfId="0" applyFont="1" applyFill="1" applyAlignment="1">
      <alignment horizontal="left" wrapText="1"/>
    </xf>
    <xf numFmtId="0" fontId="6" fillId="7" borderId="1" xfId="0" applyFont="1" applyFill="1" applyBorder="1"/>
    <xf numFmtId="0" fontId="6" fillId="7" borderId="1" xfId="0" applyFont="1" applyFill="1" applyBorder="1" applyAlignment="1">
      <alignment wrapText="1"/>
    </xf>
    <xf numFmtId="172" fontId="6" fillId="7" borderId="1" xfId="1" applyNumberFormat="1" applyFont="1" applyFill="1" applyBorder="1"/>
    <xf numFmtId="168" fontId="6" fillId="7" borderId="1" xfId="1" applyNumberFormat="1" applyFont="1" applyFill="1" applyBorder="1"/>
    <xf numFmtId="168" fontId="6" fillId="7" borderId="7" xfId="0" applyNumberFormat="1" applyFont="1" applyFill="1" applyBorder="1"/>
    <xf numFmtId="168" fontId="6" fillId="7" borderId="1" xfId="0" applyNumberFormat="1" applyFont="1" applyFill="1" applyBorder="1"/>
    <xf numFmtId="0" fontId="6" fillId="7" borderId="0" xfId="0" applyFont="1" applyFill="1" applyAlignment="1">
      <alignment horizontal="right"/>
    </xf>
    <xf numFmtId="0" fontId="27" fillId="7" borderId="0" xfId="21" applyFill="1"/>
    <xf numFmtId="169" fontId="6" fillId="7" borderId="1" xfId="16" applyNumberFormat="1" applyFont="1" applyFill="1" applyBorder="1"/>
    <xf numFmtId="0" fontId="6" fillId="0" borderId="0" xfId="0" applyFont="1" applyBorder="1" applyAlignment="1">
      <alignment vertical="top" wrapText="1"/>
    </xf>
    <xf numFmtId="172" fontId="6" fillId="0" borderId="7" xfId="0" applyNumberFormat="1" applyFont="1" applyFill="1" applyBorder="1"/>
    <xf numFmtId="172" fontId="6" fillId="0" borderId="1" xfId="0" applyNumberFormat="1" applyFont="1" applyFill="1" applyBorder="1"/>
    <xf numFmtId="0" fontId="21" fillId="0" borderId="1" xfId="0" applyFont="1" applyBorder="1" applyAlignment="1"/>
    <xf numFmtId="172" fontId="6" fillId="0" borderId="1" xfId="1" applyNumberFormat="1" applyFont="1" applyFill="1" applyBorder="1"/>
    <xf numFmtId="0" fontId="34" fillId="7" borderId="0" xfId="4" applyFont="1" applyFill="1" applyAlignment="1">
      <alignment vertical="center"/>
    </xf>
    <xf numFmtId="168" fontId="6" fillId="0" borderId="1" xfId="1" applyNumberFormat="1" applyFont="1" applyFill="1" applyBorder="1"/>
    <xf numFmtId="0" fontId="24" fillId="0" borderId="1" xfId="0" applyFont="1" applyFill="1" applyBorder="1" applyAlignment="1">
      <alignment wrapText="1"/>
    </xf>
    <xf numFmtId="0" fontId="21" fillId="0" borderId="1" xfId="0" applyFont="1" applyFill="1" applyBorder="1"/>
    <xf numFmtId="172" fontId="21" fillId="0" borderId="1" xfId="0" applyNumberFormat="1" applyFont="1" applyFill="1" applyBorder="1" applyAlignment="1"/>
    <xf numFmtId="172" fontId="24" fillId="0" borderId="1" xfId="1" applyNumberFormat="1" applyFont="1" applyFill="1" applyBorder="1" applyAlignment="1">
      <alignment wrapText="1"/>
    </xf>
    <xf numFmtId="172" fontId="21" fillId="0" borderId="1" xfId="1" applyNumberFormat="1" applyFont="1" applyBorder="1"/>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center" vertical="top"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29" fillId="6" borderId="7" xfId="0" applyFont="1" applyFill="1" applyBorder="1" applyAlignment="1">
      <alignment horizontal="center" vertical="top" wrapText="1"/>
    </xf>
    <xf numFmtId="0" fontId="29" fillId="6" borderId="9" xfId="0" applyFont="1" applyFill="1" applyBorder="1" applyAlignment="1">
      <alignment horizontal="center" vertical="top" wrapText="1"/>
    </xf>
    <xf numFmtId="0" fontId="29" fillId="6" borderId="10" xfId="0" applyFont="1" applyFill="1" applyBorder="1" applyAlignment="1">
      <alignment horizontal="center" vertical="top" wrapText="1"/>
    </xf>
    <xf numFmtId="0" fontId="6" fillId="0" borderId="1" xfId="0" applyFont="1" applyBorder="1" applyAlignment="1">
      <alignment horizontal="left" vertical="top" wrapText="1"/>
    </xf>
    <xf numFmtId="0" fontId="6" fillId="7" borderId="1" xfId="0" applyFont="1" applyFill="1" applyBorder="1" applyAlignment="1">
      <alignment horizontal="left" vertical="top" wrapText="1"/>
    </xf>
    <xf numFmtId="0" fontId="6" fillId="0" borderId="2" xfId="0" applyFont="1" applyBorder="1" applyAlignment="1">
      <alignment horizontal="left" vertical="top"/>
    </xf>
    <xf numFmtId="0" fontId="6" fillId="0" borderId="4" xfId="0" applyFont="1" applyBorder="1" applyAlignment="1">
      <alignment horizontal="left" vertical="top"/>
    </xf>
  </cellXfs>
  <cellStyles count="22">
    <cellStyle name="Calculation 2" xfId="12"/>
    <cellStyle name="Comma" xfId="1" builtinId="3"/>
    <cellStyle name="Comma 2" xfId="8"/>
    <cellStyle name="Comma 2 2" xfId="15"/>
    <cellStyle name="Good" xfId="21" builtinId="26"/>
    <cellStyle name="Heading 1 2" xfId="10"/>
    <cellStyle name="Heading 4 2" xfId="13"/>
    <cellStyle name="Normal" xfId="0" builtinId="0"/>
    <cellStyle name="Normal 2" xfId="5"/>
    <cellStyle name="Normal 2 2 2" xfId="4"/>
    <cellStyle name="Normal 20" xfId="18"/>
    <cellStyle name="Normal 3" xfId="7"/>
    <cellStyle name="Normal 3 2" xfId="3"/>
    <cellStyle name="Normal 4" xfId="6"/>
    <cellStyle name="Normal 5" xfId="2"/>
    <cellStyle name="Normal 6" xfId="9"/>
    <cellStyle name="Normal 7" xfId="17"/>
    <cellStyle name="Normal 8" xfId="19"/>
    <cellStyle name="Normal 9" xfId="20"/>
    <cellStyle name="Note 2" xfId="11"/>
    <cellStyle name="Percent" xfId="16" builtinId="5"/>
    <cellStyle name="Percent 2" xfId="14"/>
  </cellStyles>
  <dxfs count="24">
    <dxf>
      <font>
        <color rgb="FF9C0006"/>
      </font>
      <fill>
        <patternFill>
          <bgColor rgb="FFFFC7CE"/>
        </patternFill>
      </fill>
    </dxf>
    <dxf>
      <font>
        <color rgb="FF006100"/>
      </font>
      <fill>
        <patternFill>
          <bgColor rgb="FFC6EFCE"/>
        </patternFill>
      </fill>
    </dxf>
    <dxf>
      <fill>
        <patternFill>
          <bgColor theme="4"/>
        </patternFill>
      </fill>
    </dxf>
    <dxf>
      <fill>
        <patternFill>
          <bgColor theme="7"/>
        </patternFill>
      </fill>
    </dxf>
    <dxf>
      <fill>
        <patternFill>
          <bgColor theme="6"/>
        </patternFill>
      </fill>
    </dxf>
    <dxf>
      <fill>
        <patternFill>
          <bgColor theme="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14</xdr:col>
      <xdr:colOff>616138</xdr:colOff>
      <xdr:row>25</xdr:row>
      <xdr:rowOff>7783</xdr:rowOff>
    </xdr:to>
    <xdr:sp macro="" textlink="">
      <xdr:nvSpPr>
        <xdr:cNvPr id="3" name="TextBox 2">
          <a:extLst>
            <a:ext uri="{FF2B5EF4-FFF2-40B4-BE49-F238E27FC236}">
              <a16:creationId xmlns="" xmlns:a16="http://schemas.microsoft.com/office/drawing/2014/main" id="{00000000-0008-0000-0000-000002000000}"/>
            </a:ext>
          </a:extLst>
        </xdr:cNvPr>
        <xdr:cNvSpPr txBox="1"/>
      </xdr:nvSpPr>
      <xdr:spPr>
        <a:xfrm>
          <a:off x="127000" y="381000"/>
          <a:ext cx="9207688" cy="4681383"/>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ysClr val="windowText" lastClr="000000"/>
              </a:solidFill>
              <a:effectLst/>
              <a:latin typeface="+mn-lt"/>
              <a:ea typeface="+mn-ea"/>
              <a:cs typeface="+mn-cs"/>
            </a:rPr>
            <a:t>Cost adjustment claims feeder model</a:t>
          </a:r>
          <a:endParaRPr lang="en-GB" sz="1100" b="1" i="0" u="sng" baseline="0">
            <a:solidFill>
              <a:sysClr val="windowText" lastClr="000000"/>
            </a:solidFill>
            <a:effectLst/>
            <a:latin typeface="+mn-lt"/>
            <a:ea typeface="+mn-ea"/>
            <a:cs typeface="+mn-cs"/>
          </a:endParaRPr>
        </a:p>
        <a:p>
          <a:endParaRPr lang="en-GB" sz="1000">
            <a:solidFill>
              <a:sysClr val="windowText" lastClr="000000"/>
            </a:solidFill>
            <a:effectLst/>
          </a:endParaRPr>
        </a:p>
        <a:p>
          <a:r>
            <a:rPr lang="en-GB" sz="1100" b="1" baseline="0">
              <a:solidFill>
                <a:sysClr val="windowText" lastClr="000000"/>
              </a:solidFill>
              <a:effectLst/>
              <a:latin typeface="+mn-lt"/>
              <a:ea typeface="+mn-ea"/>
              <a:cs typeface="+mn-cs"/>
            </a:rPr>
            <a:t>Objective</a:t>
          </a:r>
          <a:endParaRPr lang="en-GB" sz="1000">
            <a:solidFill>
              <a:sysClr val="windowText" lastClr="000000"/>
            </a:solidFill>
            <a:effectLst/>
          </a:endParaRPr>
        </a:p>
        <a:p>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This workbook contains all the company's cost adjustment claims, our assessment of the claims and our adjustment decisions. An overview of the approach is included in the document '</a:t>
          </a:r>
          <a:r>
            <a:rPr lang="en-GB" sz="1100" b="0" i="0">
              <a:solidFill>
                <a:sysClr val="windowText" lastClr="000000"/>
              </a:solidFill>
              <a:effectLst/>
              <a:latin typeface="+mn-lt"/>
              <a:ea typeface="+mn-ea"/>
              <a:cs typeface="+mn-cs"/>
            </a:rPr>
            <a:t>Securing cost efficiency technical</a:t>
          </a:r>
          <a:r>
            <a:rPr lang="en-GB" sz="1100" b="0" i="0" baseline="0">
              <a:solidFill>
                <a:sysClr val="windowText" lastClr="000000"/>
              </a:solidFill>
              <a:effectLst/>
              <a:latin typeface="+mn-lt"/>
              <a:ea typeface="+mn-ea"/>
              <a:cs typeface="+mn-cs"/>
            </a:rPr>
            <a:t> appendix</a:t>
          </a:r>
          <a:r>
            <a:rPr lang="en-US" sz="1100" b="0" i="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The workbook also includes</a:t>
          </a:r>
          <a:r>
            <a:rPr lang="en-GB" sz="1100" baseline="0">
              <a:solidFill>
                <a:sysClr val="windowText" lastClr="000000"/>
              </a:solidFill>
              <a:effectLst/>
              <a:latin typeface="+mn-lt"/>
              <a:ea typeface="+mn-ea"/>
              <a:cs typeface="+mn-cs"/>
            </a:rPr>
            <a:t> our deep dive assessment of the resilience investment in Hull and Haltemprice and our adjustment decision.</a:t>
          </a:r>
          <a:endParaRPr lang="en-GB" sz="1100">
            <a:solidFill>
              <a:sysClr val="windowText" lastClr="000000"/>
            </a:solidFill>
            <a:effectLst/>
            <a:latin typeface="+mn-lt"/>
            <a:ea typeface="+mn-ea"/>
            <a:cs typeface="+mn-cs"/>
          </a:endParaRPr>
        </a:p>
        <a:p>
          <a:endParaRPr lang="en-GB" sz="1100" baseline="0">
            <a:solidFill>
              <a:sysClr val="windowText" lastClr="000000"/>
            </a:solidFill>
            <a:effectLst/>
            <a:latin typeface="+mn-lt"/>
            <a:ea typeface="+mn-ea"/>
            <a:cs typeface="+mn-cs"/>
          </a:endParaRPr>
        </a:p>
        <a:p>
          <a:r>
            <a:rPr lang="en-GB" sz="1100" b="1" baseline="0">
              <a:solidFill>
                <a:sysClr val="windowText" lastClr="000000"/>
              </a:solidFill>
              <a:effectLst/>
              <a:latin typeface="+mn-lt"/>
              <a:ea typeface="+mn-ea"/>
              <a:cs typeface="+mn-cs"/>
            </a:rPr>
            <a:t>Guide to the model</a:t>
          </a:r>
        </a:p>
        <a:p>
          <a:endParaRPr lang="en-GB" sz="1100"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ysClr val="windowText" lastClr="000000"/>
            </a:solidFill>
            <a:effectLst/>
            <a:latin typeface="+mn-lt"/>
            <a:ea typeface="+mn-ea"/>
            <a:cs typeface="+mn-cs"/>
          </a:endParaRPr>
        </a:p>
        <a:p>
          <a:r>
            <a:rPr lang="en-GB" sz="1100" u="sng">
              <a:solidFill>
                <a:sysClr val="windowText" lastClr="000000"/>
              </a:solidFill>
              <a:effectLst/>
              <a:latin typeface="+mn-lt"/>
              <a:ea typeface="+mn-ea"/>
              <a:cs typeface="+mn-cs"/>
            </a:rPr>
            <a:t>XX-yyy</a:t>
          </a:r>
          <a:r>
            <a:rPr lang="en-GB" sz="1100" u="sng" baseline="0">
              <a:solidFill>
                <a:sysClr val="windowText" lastClr="000000"/>
              </a:solidFill>
              <a:effectLst/>
              <a:latin typeface="+mn-lt"/>
              <a:ea typeface="+mn-ea"/>
              <a:cs typeface="+mn-cs"/>
            </a:rPr>
            <a:t> (individual claim)</a:t>
          </a:r>
          <a:r>
            <a:rPr lang="en-GB" sz="1100" u="sng">
              <a:solidFill>
                <a:sysClr val="windowText" lastClr="000000"/>
              </a:solidFill>
              <a:effectLst/>
              <a:latin typeface="+mn-lt"/>
              <a:ea typeface="+mn-ea"/>
              <a:cs typeface="+mn-cs"/>
            </a:rPr>
            <a:t> tabs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Each tab named XX_yyy</a:t>
          </a:r>
          <a:r>
            <a:rPr lang="en-GB" sz="1100" baseline="0">
              <a:solidFill>
                <a:sysClr val="windowText" lastClr="000000"/>
              </a:solidFill>
              <a:effectLst/>
              <a:latin typeface="+mn-lt"/>
              <a:ea typeface="+mn-ea"/>
              <a:cs typeface="+mn-cs"/>
            </a:rPr>
            <a:t> is the assessment of one claim where XX denotes the price control the claim relates to and yyy is a short description of the claim</a:t>
          </a:r>
          <a:r>
            <a:rPr lang="en-GB" sz="1100">
              <a:solidFill>
                <a:sysClr val="windowText" lastClr="000000"/>
              </a:solidFill>
              <a:effectLst/>
              <a:latin typeface="+mn-lt"/>
              <a:ea typeface="+mn-ea"/>
              <a:cs typeface="+mn-cs"/>
            </a:rPr>
            <a:t>, includes a brief summary of the claim, our assessment of the claim,</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our adjustment allowance for the claim and identifies</a:t>
          </a:r>
          <a:r>
            <a:rPr lang="en-GB" sz="1100" baseline="0">
              <a:solidFill>
                <a:sysClr val="windowText" lastClr="000000"/>
              </a:solidFill>
              <a:effectLst/>
              <a:latin typeface="+mn-lt"/>
              <a:ea typeface="+mn-ea"/>
              <a:cs typeface="+mn-cs"/>
            </a:rPr>
            <a:t> where the adjustment allowance is incorporated into base and enhancement cost modelling</a:t>
          </a:r>
          <a:r>
            <a:rPr lang="en-GB" sz="1100">
              <a:solidFill>
                <a:sysClr val="windowText" lastClr="000000"/>
              </a:solidFill>
              <a:effectLst/>
              <a:latin typeface="+mn-lt"/>
              <a:ea typeface="+mn-ea"/>
              <a:cs typeface="+mn-cs"/>
            </a:rPr>
            <a:t>. </a:t>
          </a:r>
        </a:p>
        <a:p>
          <a:endParaRPr lang="en-GB" sz="1100" u="sng"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Summary tab</a:t>
          </a:r>
        </a:p>
        <a:p>
          <a:r>
            <a:rPr lang="en-GB" sz="1100" u="none" baseline="0">
              <a:solidFill>
                <a:sysClr val="windowText" lastClr="000000"/>
              </a:solidFill>
              <a:effectLst/>
              <a:latin typeface="+mn-lt"/>
              <a:ea typeface="+mn-ea"/>
              <a:cs typeface="+mn-cs"/>
            </a:rPr>
            <a:t>It includes a summary of all our adjustments, including the overall assessment result, our adjustment allowance and where the adjustment allowance is incorporated into base and enhancement costs. Adjustments to base allowances feed in to the final allowance sheet of models FM_WW4, FM_WWW4 and FM_RR4 as appropriate.  Adjustments related to enhancement costs feed in to the appropriate enhancement feeder models and are included in within the appropriate company's deep dive assessment sheet. The overall enhancement allowance then feeds through to FM_WW4 and FM_WWW4 through the enhancement aggregator.</a:t>
          </a:r>
          <a:endParaRPr lang="en-GB" sz="1100" baseline="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2583657</xdr:colOff>
      <xdr:row>22</xdr:row>
      <xdr:rowOff>59531</xdr:rowOff>
    </xdr:from>
    <xdr:ext cx="2700734" cy="1297919"/>
    <xdr:sp macro="" textlink="">
      <xdr:nvSpPr>
        <xdr:cNvPr id="3" name="TextBox 2">
          <a:extLst>
            <a:ext uri="{FF2B5EF4-FFF2-40B4-BE49-F238E27FC236}">
              <a16:creationId xmlns:a16="http://schemas.microsoft.com/office/drawing/2014/main" xmlns="" id="{00000000-0008-0000-0400-000002000000}"/>
            </a:ext>
          </a:extLst>
        </xdr:cNvPr>
        <xdr:cNvSpPr txBox="1"/>
      </xdr:nvSpPr>
      <xdr:spPr>
        <a:xfrm>
          <a:off x="6536533" y="4812507"/>
          <a:ext cx="2700734" cy="129791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We have not calculated an implicit allowance for this claim. However our assessment response describes why we consider the modelled allowance to be sufficient for this need.</a:t>
          </a:r>
          <a:endParaRPr lang="en-GB">
            <a:effectLst/>
          </a:endParaRPr>
        </a:p>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1768078</xdr:colOff>
      <xdr:row>40</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4128" y="100714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10</xdr:col>
      <xdr:colOff>1480344</xdr:colOff>
      <xdr:row>22</xdr:row>
      <xdr:rowOff>67466</xdr:rowOff>
    </xdr:from>
    <xdr:ext cx="4151311" cy="781240"/>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5349877" y="5449091"/>
          <a:ext cx="4151311"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a:solidFill>
                <a:schemeClr val="dk1"/>
              </a:solidFill>
              <a:effectLst/>
              <a:latin typeface="+mn-lt"/>
              <a:ea typeface="+mn-ea"/>
              <a:cs typeface="+mn-cs"/>
            </a:rPr>
            <a:t>We have not calculated an implicit allowance for this claim. However our assessment response describes why we consider the modelled allowance to be sufficient for this need.</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242456</xdr:colOff>
      <xdr:row>21</xdr:row>
      <xdr:rowOff>106433</xdr:rowOff>
    </xdr:from>
    <xdr:ext cx="6788726" cy="953466"/>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4064362" y="5023714"/>
          <a:ext cx="6788726"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b="0"/>
            <a:t>We accept that</a:t>
          </a:r>
          <a:r>
            <a:rPr lang="en-GB" sz="1100" b="0" baseline="0"/>
            <a:t> there is no implicit allowance and that the £37m used at IAP is pre-WINEP scenario opex avoided rather than opex saved, although the company has not set out how much income it expects to receive as a result of processing more sludge so we might expect there is some netting off that should occur. However, such generation is unlikely to happen until AMP8, so no AMP7 IA is appropriate.</a:t>
          </a:r>
          <a:endParaRPr lang="en-GB" sz="1100"/>
        </a:p>
      </xdr:txBody>
    </xdr:sp>
    <xdr:clientData/>
  </xdr:oneCellAnchor>
  <xdr:oneCellAnchor>
    <xdr:from>
      <xdr:col>1</xdr:col>
      <xdr:colOff>1768078</xdr:colOff>
      <xdr:row>40</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4128" y="100714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16</xdr:col>
      <xdr:colOff>242456</xdr:colOff>
      <xdr:row>21</xdr:row>
      <xdr:rowOff>106433</xdr:rowOff>
    </xdr:from>
    <xdr:ext cx="6788726" cy="1125693"/>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4338206" y="4952277"/>
          <a:ext cx="6788726" cy="112569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endParaRPr lang="en-GB" sz="1100"/>
        </a:p>
        <a:p>
          <a:r>
            <a:rPr lang="en-GB" sz="1100"/>
            <a:t>YKY states that the claim excludes base maintenance, therefore no maintenance implicit</a:t>
          </a:r>
          <a:r>
            <a:rPr lang="en-GB" sz="1100" baseline="0"/>
            <a:t> allowance </a:t>
          </a:r>
          <a:r>
            <a:rPr lang="en-GB" sz="1100"/>
            <a:t>is required.</a:t>
          </a:r>
        </a:p>
        <a:p>
          <a:r>
            <a:rPr lang="en-GB" sz="1100"/>
            <a:t>YKY claims that some of its historically incurred operational costs will be avoided through this investment. It states on page 20 of its Appendix 8m that total operating costs will be around £37m lower than in its pre-WINEP plan. It could be assumed therefore that this extra £37m of operating costs are within our modelled base allowance, meaning an implicit allowance of £37m is appropriate for this claim.</a:t>
          </a:r>
        </a:p>
      </xdr:txBody>
    </xdr:sp>
    <xdr:clientData/>
  </xdr:oneCellAnchor>
  <xdr:oneCellAnchor>
    <xdr:from>
      <xdr:col>10</xdr:col>
      <xdr:colOff>285750</xdr:colOff>
      <xdr:row>21</xdr:row>
      <xdr:rowOff>107157</xdr:rowOff>
    </xdr:from>
    <xdr:ext cx="6788726" cy="953466"/>
    <xdr:sp macro="" textlink="">
      <xdr:nvSpPr>
        <xdr:cNvPr id="6" name="TextBox 5">
          <a:extLst>
            <a:ext uri="{FF2B5EF4-FFF2-40B4-BE49-F238E27FC236}">
              <a16:creationId xmlns:a16="http://schemas.microsoft.com/office/drawing/2014/main" xmlns="" id="{00000000-0008-0000-0400-000002000000}"/>
            </a:ext>
          </a:extLst>
        </xdr:cNvPr>
        <xdr:cNvSpPr txBox="1"/>
      </xdr:nvSpPr>
      <xdr:spPr>
        <a:xfrm>
          <a:off x="17430750" y="4988720"/>
          <a:ext cx="6788726"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b="0"/>
            <a:t>We accept that</a:t>
          </a:r>
          <a:r>
            <a:rPr lang="en-GB" sz="1100" b="0" baseline="0"/>
            <a:t> there is no implicit allowance and that the £37m used at IAP is pre-WINEP scenario opex avoided rather than opex saved, although the company has not set out how much income it expects to receive as a result of processing more sludge so we might expect there is some netting off that should occur. However, such generation is unlikely to happen until AMP8, so no AMP7 IA is appropriate.</a:t>
          </a:r>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253945</xdr:colOff>
      <xdr:row>23</xdr:row>
      <xdr:rowOff>20758</xdr:rowOff>
    </xdr:from>
    <xdr:ext cx="6788726" cy="1023463"/>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4409667" y="6123814"/>
          <a:ext cx="6788726" cy="102346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p>
        <a:p>
          <a:endParaRPr lang="en-GB" sz="1100" b="1"/>
        </a:p>
        <a:p>
          <a:r>
            <a:rPr lang="en-GB" sz="1100" b="0"/>
            <a:t>Based on our implicit</a:t>
          </a:r>
          <a:r>
            <a:rPr lang="en-GB" sz="1100" b="0" baseline="0"/>
            <a:t> allowance for reducing flooding risk for properties; the length of sewer in the company's operating region and; the length of sewer in Hull and Haltemprice, </a:t>
          </a:r>
          <a:r>
            <a:rPr lang="en-GB" sz="1100" b="0"/>
            <a:t>we</a:t>
          </a:r>
          <a:r>
            <a:rPr lang="en-GB" sz="1100" b="0" baseline="0"/>
            <a:t> consider that Yorkshire Water receives an implicit allowance </a:t>
          </a:r>
          <a:r>
            <a:rPr lang="en-GB" sz="1100" b="0" baseline="0">
              <a:solidFill>
                <a:schemeClr val="dk1"/>
              </a:solidFill>
              <a:effectLst/>
              <a:latin typeface="+mn-lt"/>
              <a:ea typeface="+mn-ea"/>
              <a:cs typeface="+mn-cs"/>
            </a:rPr>
            <a:t>of £3.968 m </a:t>
          </a:r>
          <a:r>
            <a:rPr lang="en-GB" sz="1100" b="0" baseline="0"/>
            <a:t>for reducing flooding risk for properties in Hull and Haltemprice.  </a:t>
          </a:r>
          <a:endParaRPr lang="en-GB" sz="1100" b="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showGridLines="0" workbookViewId="0"/>
  </sheetViews>
  <sheetFormatPr defaultColWidth="9.1796875" defaultRowHeight="16" x14ac:dyDescent="0.5"/>
  <cols>
    <col min="1" max="1" width="1.81640625" style="2" customWidth="1"/>
    <col min="2" max="2" width="9.1796875" style="2" customWidth="1"/>
    <col min="3" max="3" width="9.1796875" style="2"/>
    <col min="4" max="5" width="9.1796875" style="2" customWidth="1"/>
    <col min="6" max="8" width="9.1796875" style="2"/>
    <col min="9" max="9" width="3.1796875" style="2" customWidth="1"/>
    <col min="10" max="10" width="9.1796875" style="2"/>
    <col min="11" max="11" width="16.1796875" style="2" bestFit="1" customWidth="1"/>
    <col min="12" max="12" width="9.1796875" style="2" customWidth="1"/>
    <col min="13" max="13" width="11.81640625" style="2" bestFit="1" customWidth="1"/>
    <col min="14" max="16384" width="9.1796875" style="2"/>
  </cols>
  <sheetData>
    <row r="1" spans="1:11" ht="21" x14ac:dyDescent="0.6">
      <c r="A1" s="7"/>
      <c r="B1" s="9" t="s">
        <v>0</v>
      </c>
      <c r="C1" s="10"/>
      <c r="D1" s="11"/>
      <c r="K1" s="8"/>
    </row>
    <row r="2" spans="1:11" ht="9" customHeight="1" x14ac:dyDescent="0.5"/>
  </sheetData>
  <conditionalFormatting sqref="L11:L15">
    <cfRule type="expression" dxfId="23" priority="3">
      <formula>L11="Error"</formula>
    </cfRule>
    <cfRule type="expression" dxfId="22" priority="4">
      <formula>L11="Ok"</formula>
    </cfRule>
  </conditionalFormatting>
  <conditionalFormatting sqref="L11:L15">
    <cfRule type="expression" dxfId="21" priority="1">
      <formula>$CO$6="Error"</formula>
    </cfRule>
    <cfRule type="expression" dxfId="20"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showGridLines="0" workbookViewId="0"/>
  </sheetViews>
  <sheetFormatPr defaultColWidth="8.7265625" defaultRowHeight="14.5" x14ac:dyDescent="0.35"/>
  <cols>
    <col min="1" max="1" width="4.1796875" customWidth="1"/>
    <col min="2" max="2" width="10" customWidth="1"/>
    <col min="3" max="3" width="42.81640625" customWidth="1"/>
    <col min="4" max="4" width="4.54296875" customWidth="1"/>
    <col min="5" max="5" width="17" customWidth="1"/>
    <col min="6" max="13" width="6.26953125" customWidth="1"/>
    <col min="14" max="21" width="10.81640625" customWidth="1"/>
    <col min="22" max="23" width="8.7265625" customWidth="1"/>
  </cols>
  <sheetData>
    <row r="1" spans="1:21" x14ac:dyDescent="0.35">
      <c r="C1" t="s">
        <v>387</v>
      </c>
    </row>
    <row r="2" spans="1:21" x14ac:dyDescent="0.35">
      <c r="A2" t="s">
        <v>311</v>
      </c>
      <c r="B2" t="s">
        <v>310</v>
      </c>
      <c r="C2" t="s">
        <v>309</v>
      </c>
      <c r="D2" t="s">
        <v>2</v>
      </c>
      <c r="E2" t="s">
        <v>308</v>
      </c>
      <c r="F2" t="s">
        <v>307</v>
      </c>
      <c r="G2" t="s">
        <v>3</v>
      </c>
      <c r="H2" t="s">
        <v>4</v>
      </c>
      <c r="I2" t="s">
        <v>5</v>
      </c>
      <c r="J2" t="s">
        <v>6</v>
      </c>
      <c r="K2" t="s">
        <v>7</v>
      </c>
      <c r="L2" t="s">
        <v>8</v>
      </c>
      <c r="M2" t="s">
        <v>9</v>
      </c>
      <c r="N2" t="s">
        <v>10</v>
      </c>
      <c r="O2" t="s">
        <v>11</v>
      </c>
      <c r="P2" t="s">
        <v>12</v>
      </c>
      <c r="Q2" t="s">
        <v>13</v>
      </c>
      <c r="R2" t="s">
        <v>14</v>
      </c>
      <c r="S2" t="s">
        <v>15</v>
      </c>
      <c r="T2" t="s">
        <v>16</v>
      </c>
      <c r="U2" t="s">
        <v>17</v>
      </c>
    </row>
    <row r="4" spans="1:21" x14ac:dyDescent="0.35">
      <c r="F4" t="s">
        <v>53</v>
      </c>
      <c r="G4" t="s">
        <v>53</v>
      </c>
      <c r="H4" t="s">
        <v>53</v>
      </c>
      <c r="I4" t="s">
        <v>53</v>
      </c>
      <c r="J4" t="s">
        <v>53</v>
      </c>
      <c r="K4" t="s">
        <v>53</v>
      </c>
      <c r="L4" t="s">
        <v>53</v>
      </c>
      <c r="M4" t="s">
        <v>53</v>
      </c>
      <c r="N4" t="s">
        <v>53</v>
      </c>
      <c r="O4" t="s">
        <v>53</v>
      </c>
      <c r="P4" t="s">
        <v>53</v>
      </c>
      <c r="Q4" t="s">
        <v>53</v>
      </c>
      <c r="R4" t="s">
        <v>53</v>
      </c>
      <c r="S4" t="s">
        <v>53</v>
      </c>
      <c r="T4" t="s">
        <v>53</v>
      </c>
      <c r="U4" t="s">
        <v>53</v>
      </c>
    </row>
    <row r="5" spans="1:21" x14ac:dyDescent="0.35">
      <c r="F5" t="s">
        <v>393</v>
      </c>
      <c r="G5" t="s">
        <v>393</v>
      </c>
      <c r="H5" t="s">
        <v>393</v>
      </c>
      <c r="I5" t="s">
        <v>393</v>
      </c>
      <c r="J5" t="s">
        <v>393</v>
      </c>
      <c r="K5" t="s">
        <v>393</v>
      </c>
      <c r="L5" t="s">
        <v>393</v>
      </c>
      <c r="M5" t="s">
        <v>393</v>
      </c>
      <c r="N5" t="s">
        <v>393</v>
      </c>
      <c r="O5" t="s">
        <v>393</v>
      </c>
      <c r="P5" t="s">
        <v>393</v>
      </c>
      <c r="Q5" t="s">
        <v>393</v>
      </c>
      <c r="R5" t="s">
        <v>393</v>
      </c>
      <c r="S5" t="s">
        <v>393</v>
      </c>
      <c r="T5" t="s">
        <v>393</v>
      </c>
      <c r="U5" t="s">
        <v>393</v>
      </c>
    </row>
    <row r="6" spans="1:21" x14ac:dyDescent="0.35">
      <c r="F6" t="s">
        <v>306</v>
      </c>
      <c r="G6" t="s">
        <v>306</v>
      </c>
      <c r="H6" t="s">
        <v>306</v>
      </c>
      <c r="I6" t="s">
        <v>306</v>
      </c>
      <c r="J6" t="s">
        <v>306</v>
      </c>
      <c r="K6" t="s">
        <v>306</v>
      </c>
      <c r="L6" t="s">
        <v>306</v>
      </c>
      <c r="M6" t="s">
        <v>306</v>
      </c>
      <c r="N6" t="s">
        <v>306</v>
      </c>
      <c r="O6" t="s">
        <v>306</v>
      </c>
      <c r="P6" t="s">
        <v>306</v>
      </c>
      <c r="Q6" t="s">
        <v>306</v>
      </c>
      <c r="R6" t="s">
        <v>306</v>
      </c>
      <c r="S6" t="s">
        <v>306</v>
      </c>
      <c r="T6" t="s">
        <v>306</v>
      </c>
      <c r="U6" t="s">
        <v>306</v>
      </c>
    </row>
    <row r="7" spans="1:21" x14ac:dyDescent="0.35">
      <c r="A7" t="s">
        <v>48</v>
      </c>
      <c r="B7" t="s">
        <v>305</v>
      </c>
      <c r="C7" t="s">
        <v>142</v>
      </c>
      <c r="D7" t="s">
        <v>83</v>
      </c>
      <c r="E7" t="s">
        <v>53</v>
      </c>
    </row>
    <row r="8" spans="1:21" x14ac:dyDescent="0.35">
      <c r="A8" t="s">
        <v>48</v>
      </c>
      <c r="B8" t="s">
        <v>304</v>
      </c>
      <c r="C8" t="s">
        <v>140</v>
      </c>
      <c r="D8" t="s">
        <v>83</v>
      </c>
      <c r="E8" t="s">
        <v>53</v>
      </c>
    </row>
    <row r="9" spans="1:21" x14ac:dyDescent="0.35">
      <c r="A9" t="s">
        <v>48</v>
      </c>
      <c r="B9" t="s">
        <v>303</v>
      </c>
      <c r="C9" t="s">
        <v>138</v>
      </c>
      <c r="D9" t="s">
        <v>54</v>
      </c>
      <c r="E9" t="s">
        <v>53</v>
      </c>
      <c r="F9" s="79"/>
      <c r="G9" s="79"/>
      <c r="H9" s="79"/>
      <c r="I9" s="79"/>
      <c r="J9" s="79"/>
      <c r="K9" s="79"/>
      <c r="L9" s="79"/>
      <c r="M9" s="79"/>
      <c r="N9" s="79"/>
      <c r="O9" s="79"/>
      <c r="P9" s="79"/>
      <c r="Q9" s="79"/>
      <c r="R9" s="79"/>
      <c r="S9" s="79"/>
      <c r="T9" s="79"/>
      <c r="U9" s="79"/>
    </row>
    <row r="10" spans="1:21" x14ac:dyDescent="0.35">
      <c r="A10" t="s">
        <v>48</v>
      </c>
      <c r="B10" t="s">
        <v>302</v>
      </c>
      <c r="C10" t="s">
        <v>136</v>
      </c>
      <c r="D10" t="s">
        <v>54</v>
      </c>
      <c r="E10" t="s">
        <v>53</v>
      </c>
      <c r="F10" s="79"/>
      <c r="G10" s="79"/>
      <c r="H10" s="79"/>
      <c r="I10" s="79"/>
      <c r="J10" s="79"/>
      <c r="K10" s="79"/>
      <c r="L10" s="79"/>
      <c r="M10" s="79"/>
      <c r="N10" s="79"/>
      <c r="O10" s="79"/>
      <c r="P10" s="79"/>
      <c r="Q10" s="79"/>
      <c r="R10" s="79"/>
      <c r="S10" s="79"/>
      <c r="T10" s="79"/>
      <c r="U10" s="79"/>
    </row>
    <row r="11" spans="1:21" x14ac:dyDescent="0.35">
      <c r="A11" t="s">
        <v>48</v>
      </c>
      <c r="B11" t="s">
        <v>301</v>
      </c>
      <c r="C11" t="s">
        <v>134</v>
      </c>
      <c r="D11" t="s">
        <v>83</v>
      </c>
      <c r="E11" t="s">
        <v>53</v>
      </c>
    </row>
    <row r="12" spans="1:21" x14ac:dyDescent="0.35">
      <c r="A12" t="s">
        <v>48</v>
      </c>
      <c r="B12" t="s">
        <v>300</v>
      </c>
      <c r="C12" t="s">
        <v>132</v>
      </c>
      <c r="D12" t="s">
        <v>83</v>
      </c>
      <c r="E12" t="s">
        <v>53</v>
      </c>
    </row>
    <row r="13" spans="1:21" x14ac:dyDescent="0.35">
      <c r="A13" t="s">
        <v>48</v>
      </c>
      <c r="B13" t="s">
        <v>299</v>
      </c>
      <c r="C13" t="s">
        <v>130</v>
      </c>
      <c r="D13" t="s">
        <v>54</v>
      </c>
      <c r="E13" t="s">
        <v>53</v>
      </c>
      <c r="F13" s="79"/>
      <c r="G13" s="79"/>
      <c r="H13" s="79"/>
      <c r="I13" s="79"/>
      <c r="J13" s="79"/>
      <c r="K13" s="79"/>
      <c r="L13" s="79"/>
      <c r="M13" s="79"/>
      <c r="N13" s="79"/>
      <c r="O13" s="79"/>
      <c r="P13" s="79"/>
      <c r="Q13" s="79"/>
      <c r="R13" s="79"/>
      <c r="S13" s="79"/>
      <c r="T13" s="79"/>
      <c r="U13" s="79"/>
    </row>
    <row r="14" spans="1:21" x14ac:dyDescent="0.35">
      <c r="A14" t="s">
        <v>48</v>
      </c>
      <c r="B14" t="s">
        <v>298</v>
      </c>
      <c r="C14" t="s">
        <v>128</v>
      </c>
      <c r="D14" t="s">
        <v>54</v>
      </c>
      <c r="E14" t="s">
        <v>53</v>
      </c>
      <c r="F14" s="79"/>
      <c r="G14" s="79"/>
      <c r="H14" s="79"/>
      <c r="I14" s="79"/>
      <c r="J14" s="79"/>
      <c r="K14" s="79"/>
      <c r="L14" s="79"/>
      <c r="M14" s="79"/>
      <c r="N14" s="79"/>
      <c r="O14" s="79"/>
      <c r="P14" s="79"/>
      <c r="Q14" s="79"/>
      <c r="R14" s="79"/>
      <c r="S14" s="79"/>
      <c r="T14" s="79"/>
      <c r="U14" s="79"/>
    </row>
    <row r="15" spans="1:21" x14ac:dyDescent="0.35">
      <c r="A15" t="s">
        <v>48</v>
      </c>
      <c r="B15" t="s">
        <v>297</v>
      </c>
      <c r="C15" t="s">
        <v>126</v>
      </c>
      <c r="D15" t="s">
        <v>83</v>
      </c>
      <c r="E15" t="s">
        <v>53</v>
      </c>
    </row>
    <row r="16" spans="1:21" x14ac:dyDescent="0.35">
      <c r="A16" t="s">
        <v>48</v>
      </c>
      <c r="B16" t="s">
        <v>296</v>
      </c>
      <c r="C16" t="s">
        <v>124</v>
      </c>
      <c r="D16" t="s">
        <v>83</v>
      </c>
      <c r="E16" t="s">
        <v>53</v>
      </c>
    </row>
    <row r="17" spans="1:21" x14ac:dyDescent="0.35">
      <c r="A17" t="s">
        <v>48</v>
      </c>
      <c r="B17" t="s">
        <v>295</v>
      </c>
      <c r="C17" t="s">
        <v>122</v>
      </c>
      <c r="D17" t="s">
        <v>54</v>
      </c>
      <c r="E17" t="s">
        <v>53</v>
      </c>
      <c r="F17" s="79"/>
      <c r="G17" s="79"/>
      <c r="H17" s="79"/>
      <c r="I17" s="79"/>
      <c r="J17" s="79"/>
      <c r="K17" s="79"/>
      <c r="L17" s="79"/>
      <c r="M17" s="79"/>
      <c r="N17" s="79"/>
      <c r="O17" s="79"/>
      <c r="P17" s="79"/>
      <c r="Q17" s="79"/>
      <c r="R17" s="79"/>
      <c r="S17" s="79"/>
      <c r="T17" s="79"/>
      <c r="U17" s="79"/>
    </row>
    <row r="18" spans="1:21" x14ac:dyDescent="0.35">
      <c r="A18" t="s">
        <v>48</v>
      </c>
      <c r="B18" t="s">
        <v>294</v>
      </c>
      <c r="C18" t="s">
        <v>120</v>
      </c>
      <c r="D18" t="s">
        <v>54</v>
      </c>
      <c r="E18" t="s">
        <v>53</v>
      </c>
      <c r="F18" s="79"/>
      <c r="G18" s="79"/>
      <c r="H18" s="79"/>
      <c r="I18" s="79"/>
      <c r="J18" s="79"/>
      <c r="K18" s="79"/>
      <c r="L18" s="79"/>
      <c r="M18" s="79"/>
      <c r="N18" s="79"/>
      <c r="O18" s="79"/>
      <c r="P18" s="79"/>
      <c r="Q18" s="79"/>
      <c r="R18" s="79"/>
      <c r="S18" s="79"/>
      <c r="T18" s="79"/>
      <c r="U18" s="79"/>
    </row>
    <row r="19" spans="1:21" x14ac:dyDescent="0.35">
      <c r="A19" t="s">
        <v>48</v>
      </c>
      <c r="B19" t="s">
        <v>293</v>
      </c>
      <c r="C19" t="s">
        <v>118</v>
      </c>
      <c r="D19" t="s">
        <v>83</v>
      </c>
      <c r="E19" t="s">
        <v>53</v>
      </c>
    </row>
    <row r="20" spans="1:21" x14ac:dyDescent="0.35">
      <c r="A20" t="s">
        <v>48</v>
      </c>
      <c r="B20" t="s">
        <v>292</v>
      </c>
      <c r="C20" t="s">
        <v>116</v>
      </c>
      <c r="D20" t="s">
        <v>83</v>
      </c>
      <c r="E20" t="s">
        <v>53</v>
      </c>
    </row>
    <row r="21" spans="1:21" x14ac:dyDescent="0.35">
      <c r="A21" t="s">
        <v>48</v>
      </c>
      <c r="B21" t="s">
        <v>291</v>
      </c>
      <c r="C21" t="s">
        <v>114</v>
      </c>
      <c r="D21" t="s">
        <v>54</v>
      </c>
      <c r="E21" t="s">
        <v>53</v>
      </c>
      <c r="F21" s="79"/>
      <c r="G21" s="79"/>
      <c r="H21" s="79"/>
      <c r="I21" s="79"/>
      <c r="J21" s="79"/>
      <c r="K21" s="79"/>
      <c r="L21" s="79"/>
      <c r="M21" s="79"/>
      <c r="N21" s="79"/>
      <c r="O21" s="79"/>
      <c r="P21" s="79"/>
      <c r="Q21" s="79"/>
      <c r="R21" s="79"/>
      <c r="S21" s="79"/>
      <c r="T21" s="79"/>
      <c r="U21" s="79"/>
    </row>
    <row r="22" spans="1:21" x14ac:dyDescent="0.35">
      <c r="A22" t="s">
        <v>48</v>
      </c>
      <c r="B22" t="s">
        <v>290</v>
      </c>
      <c r="C22" t="s">
        <v>112</v>
      </c>
      <c r="D22" t="s">
        <v>54</v>
      </c>
      <c r="E22" t="s">
        <v>53</v>
      </c>
      <c r="F22" s="79"/>
      <c r="G22" s="79"/>
      <c r="H22" s="79"/>
      <c r="I22" s="79"/>
      <c r="J22" s="79"/>
      <c r="K22" s="79"/>
      <c r="L22" s="79"/>
      <c r="M22" s="79"/>
      <c r="N22" s="79"/>
      <c r="O22" s="79"/>
      <c r="P22" s="79"/>
      <c r="Q22" s="79"/>
      <c r="R22" s="79"/>
      <c r="S22" s="79"/>
      <c r="T22" s="79"/>
      <c r="U22" s="79"/>
    </row>
    <row r="23" spans="1:21" x14ac:dyDescent="0.35">
      <c r="A23" t="s">
        <v>48</v>
      </c>
      <c r="B23" t="s">
        <v>289</v>
      </c>
      <c r="C23" t="s">
        <v>110</v>
      </c>
      <c r="D23" t="s">
        <v>83</v>
      </c>
      <c r="E23" t="s">
        <v>53</v>
      </c>
    </row>
    <row r="24" spans="1:21" x14ac:dyDescent="0.35">
      <c r="A24" t="s">
        <v>48</v>
      </c>
      <c r="B24" t="s">
        <v>288</v>
      </c>
      <c r="C24" t="s">
        <v>108</v>
      </c>
      <c r="D24" t="s">
        <v>83</v>
      </c>
      <c r="E24" t="s">
        <v>53</v>
      </c>
    </row>
    <row r="25" spans="1:21" x14ac:dyDescent="0.35">
      <c r="A25" t="s">
        <v>48</v>
      </c>
      <c r="B25" t="s">
        <v>287</v>
      </c>
      <c r="C25" t="s">
        <v>106</v>
      </c>
      <c r="D25" t="s">
        <v>54</v>
      </c>
      <c r="E25" t="s">
        <v>53</v>
      </c>
      <c r="F25" s="79"/>
      <c r="G25" s="79"/>
      <c r="H25" s="79"/>
      <c r="I25" s="79"/>
      <c r="J25" s="79"/>
      <c r="K25" s="79"/>
      <c r="L25" s="79"/>
      <c r="M25" s="79"/>
      <c r="N25" s="79"/>
      <c r="O25" s="79"/>
      <c r="P25" s="79"/>
      <c r="Q25" s="79"/>
      <c r="R25" s="79"/>
      <c r="S25" s="79"/>
      <c r="T25" s="79"/>
      <c r="U25" s="79"/>
    </row>
    <row r="26" spans="1:21" x14ac:dyDescent="0.35">
      <c r="A26" t="s">
        <v>48</v>
      </c>
      <c r="B26" t="s">
        <v>286</v>
      </c>
      <c r="C26" t="s">
        <v>104</v>
      </c>
      <c r="D26" t="s">
        <v>54</v>
      </c>
      <c r="E26" t="s">
        <v>53</v>
      </c>
      <c r="F26" s="79"/>
      <c r="G26" s="79"/>
      <c r="H26" s="79"/>
      <c r="I26" s="79"/>
      <c r="J26" s="79"/>
      <c r="K26" s="79"/>
      <c r="L26" s="79"/>
      <c r="M26" s="79"/>
      <c r="N26" s="79"/>
      <c r="O26" s="79"/>
      <c r="P26" s="79"/>
      <c r="Q26" s="79"/>
      <c r="R26" s="79"/>
      <c r="S26" s="79"/>
      <c r="T26" s="79"/>
      <c r="U26" s="79"/>
    </row>
    <row r="27" spans="1:21" x14ac:dyDescent="0.35">
      <c r="A27" t="s">
        <v>48</v>
      </c>
      <c r="B27" t="s">
        <v>285</v>
      </c>
      <c r="C27" t="s">
        <v>102</v>
      </c>
      <c r="D27" t="s">
        <v>83</v>
      </c>
      <c r="E27" t="s">
        <v>53</v>
      </c>
    </row>
    <row r="28" spans="1:21" x14ac:dyDescent="0.35">
      <c r="A28" t="s">
        <v>48</v>
      </c>
      <c r="B28" t="s">
        <v>284</v>
      </c>
      <c r="C28" t="s">
        <v>100</v>
      </c>
      <c r="D28" t="s">
        <v>83</v>
      </c>
      <c r="E28" t="s">
        <v>53</v>
      </c>
    </row>
    <row r="29" spans="1:21" x14ac:dyDescent="0.35">
      <c r="A29" t="s">
        <v>48</v>
      </c>
      <c r="B29" t="s">
        <v>283</v>
      </c>
      <c r="C29" t="s">
        <v>98</v>
      </c>
      <c r="D29" t="s">
        <v>54</v>
      </c>
      <c r="E29" t="s">
        <v>53</v>
      </c>
      <c r="F29" s="79"/>
      <c r="G29" s="79"/>
      <c r="H29" s="79"/>
      <c r="I29" s="79"/>
      <c r="J29" s="79"/>
      <c r="K29" s="79"/>
      <c r="L29" s="79"/>
      <c r="M29" s="79"/>
      <c r="N29" s="79"/>
      <c r="O29" s="79"/>
      <c r="P29" s="79"/>
      <c r="Q29" s="79"/>
      <c r="R29" s="79"/>
      <c r="S29" s="79"/>
      <c r="T29" s="79"/>
      <c r="U29" s="79"/>
    </row>
    <row r="30" spans="1:21" x14ac:dyDescent="0.35">
      <c r="A30" t="s">
        <v>48</v>
      </c>
      <c r="B30" t="s">
        <v>282</v>
      </c>
      <c r="C30" t="s">
        <v>96</v>
      </c>
      <c r="D30" t="s">
        <v>54</v>
      </c>
      <c r="E30" t="s">
        <v>53</v>
      </c>
      <c r="F30" s="79"/>
      <c r="G30" s="79"/>
      <c r="H30" s="79"/>
      <c r="I30" s="79"/>
      <c r="J30" s="79"/>
      <c r="K30" s="79"/>
      <c r="L30" s="79"/>
      <c r="M30" s="79"/>
      <c r="N30" s="79"/>
      <c r="O30" s="79"/>
      <c r="P30" s="79"/>
      <c r="Q30" s="79"/>
      <c r="R30" s="79"/>
      <c r="S30" s="79"/>
      <c r="T30" s="79"/>
      <c r="U30" s="79"/>
    </row>
    <row r="31" spans="1:21" x14ac:dyDescent="0.35">
      <c r="A31" t="s">
        <v>48</v>
      </c>
      <c r="B31" t="s">
        <v>281</v>
      </c>
      <c r="C31" t="s">
        <v>94</v>
      </c>
      <c r="D31" t="s">
        <v>83</v>
      </c>
      <c r="E31" t="s">
        <v>53</v>
      </c>
    </row>
    <row r="32" spans="1:21" x14ac:dyDescent="0.35">
      <c r="A32" t="s">
        <v>48</v>
      </c>
      <c r="B32" t="s">
        <v>280</v>
      </c>
      <c r="C32" t="s">
        <v>92</v>
      </c>
      <c r="D32" t="s">
        <v>83</v>
      </c>
      <c r="E32" t="s">
        <v>53</v>
      </c>
    </row>
    <row r="33" spans="1:21" x14ac:dyDescent="0.35">
      <c r="A33" t="s">
        <v>48</v>
      </c>
      <c r="B33" t="s">
        <v>279</v>
      </c>
      <c r="C33" t="s">
        <v>90</v>
      </c>
      <c r="D33" t="s">
        <v>54</v>
      </c>
      <c r="E33" t="s">
        <v>53</v>
      </c>
      <c r="F33" s="79"/>
      <c r="G33" s="79"/>
      <c r="H33" s="79"/>
      <c r="I33" s="79"/>
      <c r="J33" s="79"/>
      <c r="K33" s="79"/>
      <c r="L33" s="79"/>
      <c r="M33" s="79"/>
      <c r="N33" s="79"/>
      <c r="O33" s="79"/>
      <c r="P33" s="79"/>
      <c r="Q33" s="79"/>
      <c r="R33" s="79"/>
      <c r="S33" s="79"/>
      <c r="T33" s="79"/>
      <c r="U33" s="79"/>
    </row>
    <row r="34" spans="1:21" x14ac:dyDescent="0.35">
      <c r="A34" t="s">
        <v>48</v>
      </c>
      <c r="B34" t="s">
        <v>278</v>
      </c>
      <c r="C34" t="s">
        <v>88</v>
      </c>
      <c r="D34" t="s">
        <v>54</v>
      </c>
      <c r="E34" t="s">
        <v>53</v>
      </c>
      <c r="F34" s="79"/>
      <c r="G34" s="79"/>
      <c r="H34" s="79"/>
      <c r="I34" s="79"/>
      <c r="J34" s="79"/>
      <c r="K34" s="79"/>
      <c r="L34" s="79"/>
      <c r="M34" s="79"/>
      <c r="N34" s="79"/>
      <c r="O34" s="79"/>
      <c r="P34" s="79"/>
      <c r="Q34" s="79"/>
      <c r="R34" s="79"/>
      <c r="S34" s="79"/>
      <c r="T34" s="79"/>
      <c r="U34" s="79"/>
    </row>
    <row r="35" spans="1:21" x14ac:dyDescent="0.35">
      <c r="A35" t="s">
        <v>48</v>
      </c>
      <c r="B35" t="s">
        <v>277</v>
      </c>
      <c r="C35" t="s">
        <v>86</v>
      </c>
      <c r="D35" t="s">
        <v>83</v>
      </c>
      <c r="E35" t="s">
        <v>53</v>
      </c>
    </row>
    <row r="36" spans="1:21" x14ac:dyDescent="0.35">
      <c r="A36" t="s">
        <v>48</v>
      </c>
      <c r="B36" t="s">
        <v>276</v>
      </c>
      <c r="C36" t="s">
        <v>84</v>
      </c>
      <c r="D36" t="s">
        <v>83</v>
      </c>
      <c r="E36" t="s">
        <v>53</v>
      </c>
    </row>
    <row r="37" spans="1:21" x14ac:dyDescent="0.35">
      <c r="A37" t="s">
        <v>48</v>
      </c>
      <c r="B37" t="s">
        <v>275</v>
      </c>
      <c r="C37" t="s">
        <v>81</v>
      </c>
      <c r="D37" t="s">
        <v>54</v>
      </c>
      <c r="E37" t="s">
        <v>53</v>
      </c>
      <c r="F37" s="79"/>
      <c r="G37" s="79"/>
      <c r="H37" s="79"/>
      <c r="I37" s="79"/>
      <c r="J37" s="79"/>
      <c r="K37" s="79"/>
      <c r="L37" s="79"/>
      <c r="M37" s="79"/>
      <c r="N37" s="79"/>
      <c r="O37" s="79"/>
      <c r="P37" s="79"/>
      <c r="Q37" s="79"/>
      <c r="R37" s="79"/>
      <c r="S37" s="79"/>
      <c r="T37" s="79"/>
      <c r="U37" s="79"/>
    </row>
    <row r="38" spans="1:21" x14ac:dyDescent="0.35">
      <c r="A38" t="s">
        <v>48</v>
      </c>
      <c r="B38" t="s">
        <v>274</v>
      </c>
      <c r="C38" t="s">
        <v>79</v>
      </c>
      <c r="D38" t="s">
        <v>54</v>
      </c>
      <c r="E38" t="s">
        <v>53</v>
      </c>
      <c r="F38" s="79"/>
      <c r="G38" s="79"/>
      <c r="H38" s="79"/>
      <c r="I38" s="79"/>
      <c r="J38" s="79"/>
      <c r="K38" s="79"/>
      <c r="L38" s="79"/>
      <c r="M38" s="79"/>
      <c r="N38" s="79"/>
      <c r="O38" s="79"/>
      <c r="P38" s="79"/>
      <c r="Q38" s="79"/>
      <c r="R38" s="79"/>
      <c r="S38" s="79"/>
      <c r="T38" s="79"/>
      <c r="U38" s="79"/>
    </row>
    <row r="39" spans="1:21" x14ac:dyDescent="0.35">
      <c r="A39" t="s">
        <v>48</v>
      </c>
      <c r="B39" t="s">
        <v>273</v>
      </c>
      <c r="C39" t="s">
        <v>142</v>
      </c>
      <c r="D39" t="s">
        <v>83</v>
      </c>
      <c r="E39" t="s">
        <v>53</v>
      </c>
    </row>
    <row r="40" spans="1:21" x14ac:dyDescent="0.35">
      <c r="A40" t="s">
        <v>48</v>
      </c>
      <c r="B40" t="s">
        <v>272</v>
      </c>
      <c r="C40" t="s">
        <v>140</v>
      </c>
      <c r="D40" t="s">
        <v>83</v>
      </c>
      <c r="E40" t="s">
        <v>53</v>
      </c>
    </row>
    <row r="41" spans="1:21" x14ac:dyDescent="0.35">
      <c r="A41" t="s">
        <v>48</v>
      </c>
      <c r="B41" t="s">
        <v>271</v>
      </c>
      <c r="C41" t="s">
        <v>138</v>
      </c>
      <c r="D41" t="s">
        <v>54</v>
      </c>
      <c r="E41" t="s">
        <v>53</v>
      </c>
      <c r="F41" s="79"/>
      <c r="G41" s="79"/>
      <c r="H41" s="79"/>
      <c r="I41" s="79"/>
      <c r="J41" s="79"/>
      <c r="K41" s="79"/>
      <c r="L41" s="79"/>
      <c r="M41" s="79"/>
      <c r="N41" s="79"/>
      <c r="O41" s="79"/>
      <c r="P41" s="79"/>
      <c r="Q41" s="79"/>
      <c r="R41" s="79"/>
      <c r="S41" s="79"/>
      <c r="T41" s="79"/>
      <c r="U41" s="79"/>
    </row>
    <row r="42" spans="1:21" x14ac:dyDescent="0.35">
      <c r="A42" t="s">
        <v>48</v>
      </c>
      <c r="B42" t="s">
        <v>270</v>
      </c>
      <c r="C42" t="s">
        <v>136</v>
      </c>
      <c r="D42" t="s">
        <v>54</v>
      </c>
      <c r="E42" t="s">
        <v>53</v>
      </c>
      <c r="F42" s="79"/>
      <c r="G42" s="79"/>
      <c r="H42" s="79"/>
      <c r="I42" s="79"/>
      <c r="J42" s="79"/>
      <c r="K42" s="79"/>
      <c r="L42" s="79"/>
      <c r="M42" s="79"/>
      <c r="N42" s="79"/>
      <c r="O42" s="79"/>
      <c r="P42" s="79"/>
      <c r="Q42" s="79"/>
      <c r="R42" s="79"/>
      <c r="S42" s="79"/>
      <c r="T42" s="79"/>
      <c r="U42" s="79"/>
    </row>
    <row r="43" spans="1:21" x14ac:dyDescent="0.35">
      <c r="A43" t="s">
        <v>48</v>
      </c>
      <c r="B43" t="s">
        <v>269</v>
      </c>
      <c r="C43" t="s">
        <v>134</v>
      </c>
      <c r="D43" t="s">
        <v>83</v>
      </c>
      <c r="E43" t="s">
        <v>53</v>
      </c>
    </row>
    <row r="44" spans="1:21" x14ac:dyDescent="0.35">
      <c r="A44" t="s">
        <v>48</v>
      </c>
      <c r="B44" t="s">
        <v>268</v>
      </c>
      <c r="C44" t="s">
        <v>132</v>
      </c>
      <c r="D44" t="s">
        <v>83</v>
      </c>
      <c r="E44" t="s">
        <v>53</v>
      </c>
    </row>
    <row r="45" spans="1:21" x14ac:dyDescent="0.35">
      <c r="A45" t="s">
        <v>48</v>
      </c>
      <c r="B45" t="s">
        <v>267</v>
      </c>
      <c r="C45" t="s">
        <v>130</v>
      </c>
      <c r="D45" t="s">
        <v>54</v>
      </c>
      <c r="E45" t="s">
        <v>53</v>
      </c>
      <c r="F45" s="79"/>
      <c r="G45" s="79"/>
      <c r="H45" s="79"/>
      <c r="I45" s="79"/>
      <c r="J45" s="79"/>
      <c r="K45" s="79"/>
      <c r="L45" s="79"/>
      <c r="M45" s="79"/>
      <c r="N45" s="79"/>
      <c r="O45" s="79"/>
      <c r="P45" s="79"/>
      <c r="Q45" s="79"/>
      <c r="R45" s="79"/>
      <c r="S45" s="79"/>
      <c r="T45" s="79"/>
      <c r="U45" s="79"/>
    </row>
    <row r="46" spans="1:21" x14ac:dyDescent="0.35">
      <c r="A46" t="s">
        <v>48</v>
      </c>
      <c r="B46" t="s">
        <v>266</v>
      </c>
      <c r="C46" t="s">
        <v>128</v>
      </c>
      <c r="D46" t="s">
        <v>54</v>
      </c>
      <c r="E46" t="s">
        <v>53</v>
      </c>
      <c r="F46" s="79"/>
      <c r="G46" s="79"/>
      <c r="H46" s="79"/>
      <c r="I46" s="79"/>
      <c r="J46" s="79"/>
      <c r="K46" s="79"/>
      <c r="L46" s="79"/>
      <c r="M46" s="79"/>
      <c r="N46" s="79"/>
      <c r="O46" s="79"/>
      <c r="P46" s="79"/>
      <c r="Q46" s="79"/>
      <c r="R46" s="79"/>
      <c r="S46" s="79"/>
      <c r="T46" s="79"/>
      <c r="U46" s="79"/>
    </row>
    <row r="47" spans="1:21" x14ac:dyDescent="0.35">
      <c r="A47" t="s">
        <v>48</v>
      </c>
      <c r="B47" t="s">
        <v>265</v>
      </c>
      <c r="C47" t="s">
        <v>126</v>
      </c>
      <c r="D47" t="s">
        <v>83</v>
      </c>
      <c r="E47" t="s">
        <v>53</v>
      </c>
    </row>
    <row r="48" spans="1:21" x14ac:dyDescent="0.35">
      <c r="A48" t="s">
        <v>48</v>
      </c>
      <c r="B48" t="s">
        <v>264</v>
      </c>
      <c r="C48" t="s">
        <v>124</v>
      </c>
      <c r="D48" t="s">
        <v>83</v>
      </c>
      <c r="E48" t="s">
        <v>53</v>
      </c>
    </row>
    <row r="49" spans="1:21" x14ac:dyDescent="0.35">
      <c r="A49" t="s">
        <v>48</v>
      </c>
      <c r="B49" t="s">
        <v>263</v>
      </c>
      <c r="C49" t="s">
        <v>122</v>
      </c>
      <c r="D49" t="s">
        <v>54</v>
      </c>
      <c r="E49" t="s">
        <v>53</v>
      </c>
      <c r="F49" s="79"/>
      <c r="G49" s="79"/>
      <c r="H49" s="79"/>
      <c r="I49" s="79"/>
      <c r="J49" s="79"/>
      <c r="K49" s="79"/>
      <c r="L49" s="79"/>
      <c r="M49" s="79"/>
      <c r="N49" s="79"/>
      <c r="O49" s="79"/>
      <c r="P49" s="79"/>
      <c r="Q49" s="79"/>
      <c r="R49" s="79"/>
      <c r="S49" s="79"/>
      <c r="T49" s="79"/>
      <c r="U49" s="79"/>
    </row>
    <row r="50" spans="1:21" x14ac:dyDescent="0.35">
      <c r="A50" t="s">
        <v>48</v>
      </c>
      <c r="B50" t="s">
        <v>262</v>
      </c>
      <c r="C50" t="s">
        <v>120</v>
      </c>
      <c r="D50" t="s">
        <v>54</v>
      </c>
      <c r="E50" t="s">
        <v>53</v>
      </c>
      <c r="F50" s="79"/>
      <c r="G50" s="79"/>
      <c r="H50" s="79"/>
      <c r="I50" s="79"/>
      <c r="J50" s="79"/>
      <c r="K50" s="79"/>
      <c r="L50" s="79"/>
      <c r="M50" s="79"/>
      <c r="N50" s="79"/>
      <c r="O50" s="79"/>
      <c r="P50" s="79"/>
      <c r="Q50" s="79"/>
      <c r="R50" s="79"/>
      <c r="S50" s="79"/>
      <c r="T50" s="79"/>
      <c r="U50" s="79"/>
    </row>
    <row r="51" spans="1:21" x14ac:dyDescent="0.35">
      <c r="A51" t="s">
        <v>48</v>
      </c>
      <c r="B51" t="s">
        <v>261</v>
      </c>
      <c r="C51" t="s">
        <v>118</v>
      </c>
      <c r="D51" t="s">
        <v>83</v>
      </c>
      <c r="E51" t="s">
        <v>53</v>
      </c>
    </row>
    <row r="52" spans="1:21" x14ac:dyDescent="0.35">
      <c r="A52" t="s">
        <v>48</v>
      </c>
      <c r="B52" t="s">
        <v>260</v>
      </c>
      <c r="C52" t="s">
        <v>116</v>
      </c>
      <c r="D52" t="s">
        <v>83</v>
      </c>
      <c r="E52" t="s">
        <v>53</v>
      </c>
    </row>
    <row r="53" spans="1:21" x14ac:dyDescent="0.35">
      <c r="A53" t="s">
        <v>48</v>
      </c>
      <c r="B53" t="s">
        <v>259</v>
      </c>
      <c r="C53" t="s">
        <v>114</v>
      </c>
      <c r="D53" t="s">
        <v>54</v>
      </c>
      <c r="E53" t="s">
        <v>53</v>
      </c>
      <c r="F53" s="79"/>
      <c r="G53" s="79"/>
      <c r="H53" s="79"/>
      <c r="I53" s="79"/>
      <c r="J53" s="79"/>
      <c r="K53" s="79"/>
      <c r="L53" s="79"/>
      <c r="M53" s="79"/>
      <c r="N53" s="79"/>
      <c r="O53" s="79"/>
      <c r="P53" s="79"/>
      <c r="Q53" s="79"/>
      <c r="R53" s="79"/>
      <c r="S53" s="79"/>
      <c r="T53" s="79"/>
      <c r="U53" s="79"/>
    </row>
    <row r="54" spans="1:21" x14ac:dyDescent="0.35">
      <c r="A54" t="s">
        <v>48</v>
      </c>
      <c r="B54" t="s">
        <v>258</v>
      </c>
      <c r="C54" t="s">
        <v>112</v>
      </c>
      <c r="D54" t="s">
        <v>54</v>
      </c>
      <c r="E54" t="s">
        <v>53</v>
      </c>
      <c r="F54" s="79"/>
      <c r="G54" s="79"/>
      <c r="H54" s="79"/>
      <c r="I54" s="79"/>
      <c r="J54" s="79"/>
      <c r="K54" s="79"/>
      <c r="L54" s="79"/>
      <c r="M54" s="79"/>
      <c r="N54" s="79"/>
      <c r="O54" s="79"/>
      <c r="P54" s="79"/>
      <c r="Q54" s="79"/>
      <c r="R54" s="79"/>
      <c r="S54" s="79"/>
      <c r="T54" s="79"/>
      <c r="U54" s="79"/>
    </row>
    <row r="55" spans="1:21" x14ac:dyDescent="0.35">
      <c r="A55" t="s">
        <v>48</v>
      </c>
      <c r="B55" t="s">
        <v>257</v>
      </c>
      <c r="C55" t="s">
        <v>110</v>
      </c>
      <c r="D55" t="s">
        <v>83</v>
      </c>
      <c r="E55" t="s">
        <v>53</v>
      </c>
    </row>
    <row r="56" spans="1:21" x14ac:dyDescent="0.35">
      <c r="A56" t="s">
        <v>48</v>
      </c>
      <c r="B56" t="s">
        <v>256</v>
      </c>
      <c r="C56" t="s">
        <v>108</v>
      </c>
      <c r="D56" t="s">
        <v>83</v>
      </c>
      <c r="E56" t="s">
        <v>53</v>
      </c>
    </row>
    <row r="57" spans="1:21" x14ac:dyDescent="0.35">
      <c r="A57" t="s">
        <v>48</v>
      </c>
      <c r="B57" t="s">
        <v>255</v>
      </c>
      <c r="C57" t="s">
        <v>106</v>
      </c>
      <c r="D57" t="s">
        <v>54</v>
      </c>
      <c r="E57" t="s">
        <v>53</v>
      </c>
      <c r="F57" s="79"/>
      <c r="G57" s="79"/>
      <c r="H57" s="79"/>
      <c r="I57" s="79"/>
      <c r="J57" s="79"/>
      <c r="K57" s="79"/>
      <c r="L57" s="79"/>
      <c r="M57" s="79"/>
      <c r="N57" s="79"/>
      <c r="O57" s="79"/>
      <c r="P57" s="79"/>
      <c r="Q57" s="79"/>
      <c r="R57" s="79"/>
      <c r="S57" s="79"/>
      <c r="T57" s="79"/>
      <c r="U57" s="79"/>
    </row>
    <row r="58" spans="1:21" x14ac:dyDescent="0.35">
      <c r="A58" t="s">
        <v>48</v>
      </c>
      <c r="B58" t="s">
        <v>254</v>
      </c>
      <c r="C58" t="s">
        <v>104</v>
      </c>
      <c r="D58" t="s">
        <v>54</v>
      </c>
      <c r="E58" t="s">
        <v>53</v>
      </c>
      <c r="F58" s="79"/>
      <c r="G58" s="79"/>
      <c r="H58" s="79"/>
      <c r="I58" s="79"/>
      <c r="J58" s="79"/>
      <c r="K58" s="79"/>
      <c r="L58" s="79"/>
      <c r="M58" s="79"/>
      <c r="N58" s="79"/>
      <c r="O58" s="79"/>
      <c r="P58" s="79"/>
      <c r="Q58" s="79"/>
      <c r="R58" s="79"/>
      <c r="S58" s="79"/>
      <c r="T58" s="79"/>
      <c r="U58" s="79"/>
    </row>
    <row r="59" spans="1:21" x14ac:dyDescent="0.35">
      <c r="A59" t="s">
        <v>48</v>
      </c>
      <c r="B59" t="s">
        <v>253</v>
      </c>
      <c r="C59" t="s">
        <v>102</v>
      </c>
      <c r="D59" t="s">
        <v>83</v>
      </c>
      <c r="E59" t="s">
        <v>53</v>
      </c>
    </row>
    <row r="60" spans="1:21" x14ac:dyDescent="0.35">
      <c r="A60" t="s">
        <v>48</v>
      </c>
      <c r="B60" t="s">
        <v>252</v>
      </c>
      <c r="C60" t="s">
        <v>100</v>
      </c>
      <c r="D60" t="s">
        <v>83</v>
      </c>
      <c r="E60" t="s">
        <v>53</v>
      </c>
    </row>
    <row r="61" spans="1:21" x14ac:dyDescent="0.35">
      <c r="A61" t="s">
        <v>48</v>
      </c>
      <c r="B61" t="s">
        <v>251</v>
      </c>
      <c r="C61" t="s">
        <v>98</v>
      </c>
      <c r="D61" t="s">
        <v>54</v>
      </c>
      <c r="E61" t="s">
        <v>53</v>
      </c>
      <c r="F61" s="79"/>
      <c r="G61" s="79"/>
      <c r="H61" s="79"/>
      <c r="I61" s="79"/>
      <c r="J61" s="79"/>
      <c r="K61" s="79"/>
      <c r="L61" s="79"/>
      <c r="M61" s="79"/>
      <c r="N61" s="79"/>
      <c r="O61" s="79"/>
      <c r="P61" s="79"/>
      <c r="Q61" s="79"/>
      <c r="R61" s="79"/>
      <c r="S61" s="79"/>
      <c r="T61" s="79"/>
      <c r="U61" s="79"/>
    </row>
    <row r="62" spans="1:21" x14ac:dyDescent="0.35">
      <c r="A62" t="s">
        <v>48</v>
      </c>
      <c r="B62" t="s">
        <v>250</v>
      </c>
      <c r="C62" t="s">
        <v>96</v>
      </c>
      <c r="D62" t="s">
        <v>54</v>
      </c>
      <c r="E62" t="s">
        <v>53</v>
      </c>
      <c r="F62" s="79"/>
      <c r="G62" s="79"/>
      <c r="H62" s="79"/>
      <c r="I62" s="79"/>
      <c r="J62" s="79"/>
      <c r="K62" s="79"/>
      <c r="L62" s="79"/>
      <c r="M62" s="79"/>
      <c r="N62" s="79"/>
      <c r="O62" s="79"/>
      <c r="P62" s="79"/>
      <c r="Q62" s="79"/>
      <c r="R62" s="79"/>
      <c r="S62" s="79"/>
      <c r="T62" s="79"/>
      <c r="U62" s="79"/>
    </row>
    <row r="63" spans="1:21" x14ac:dyDescent="0.35">
      <c r="A63" t="s">
        <v>48</v>
      </c>
      <c r="B63" t="s">
        <v>249</v>
      </c>
      <c r="C63" t="s">
        <v>94</v>
      </c>
      <c r="D63" t="s">
        <v>83</v>
      </c>
      <c r="E63" t="s">
        <v>53</v>
      </c>
    </row>
    <row r="64" spans="1:21" x14ac:dyDescent="0.35">
      <c r="A64" t="s">
        <v>48</v>
      </c>
      <c r="B64" t="s">
        <v>248</v>
      </c>
      <c r="C64" t="s">
        <v>92</v>
      </c>
      <c r="D64" t="s">
        <v>83</v>
      </c>
      <c r="E64" t="s">
        <v>53</v>
      </c>
    </row>
    <row r="65" spans="1:21" x14ac:dyDescent="0.35">
      <c r="A65" t="s">
        <v>48</v>
      </c>
      <c r="B65" t="s">
        <v>247</v>
      </c>
      <c r="C65" t="s">
        <v>90</v>
      </c>
      <c r="D65" t="s">
        <v>54</v>
      </c>
      <c r="E65" t="s">
        <v>53</v>
      </c>
      <c r="F65" s="79"/>
      <c r="G65" s="79"/>
      <c r="H65" s="79"/>
      <c r="I65" s="79"/>
      <c r="J65" s="79"/>
      <c r="K65" s="79"/>
      <c r="L65" s="79"/>
      <c r="M65" s="79"/>
      <c r="N65" s="79"/>
      <c r="O65" s="79"/>
      <c r="P65" s="79"/>
      <c r="Q65" s="79"/>
      <c r="R65" s="79"/>
      <c r="S65" s="79"/>
      <c r="T65" s="79"/>
      <c r="U65" s="79"/>
    </row>
    <row r="66" spans="1:21" x14ac:dyDescent="0.35">
      <c r="A66" t="s">
        <v>48</v>
      </c>
      <c r="B66" t="s">
        <v>246</v>
      </c>
      <c r="C66" t="s">
        <v>88</v>
      </c>
      <c r="D66" t="s">
        <v>54</v>
      </c>
      <c r="E66" t="s">
        <v>53</v>
      </c>
      <c r="F66" s="79"/>
      <c r="G66" s="79"/>
      <c r="H66" s="79"/>
      <c r="I66" s="79"/>
      <c r="J66" s="79"/>
      <c r="K66" s="79"/>
      <c r="L66" s="79"/>
      <c r="M66" s="79"/>
      <c r="N66" s="79"/>
      <c r="O66" s="79"/>
      <c r="P66" s="79"/>
      <c r="Q66" s="79"/>
      <c r="R66" s="79"/>
      <c r="S66" s="79"/>
      <c r="T66" s="79"/>
      <c r="U66" s="79"/>
    </row>
    <row r="67" spans="1:21" x14ac:dyDescent="0.35">
      <c r="A67" t="s">
        <v>48</v>
      </c>
      <c r="B67" t="s">
        <v>245</v>
      </c>
      <c r="C67" t="s">
        <v>86</v>
      </c>
      <c r="D67" t="s">
        <v>83</v>
      </c>
      <c r="E67" t="s">
        <v>53</v>
      </c>
    </row>
    <row r="68" spans="1:21" x14ac:dyDescent="0.35">
      <c r="A68" t="s">
        <v>48</v>
      </c>
      <c r="B68" t="s">
        <v>244</v>
      </c>
      <c r="C68" t="s">
        <v>84</v>
      </c>
      <c r="D68" t="s">
        <v>83</v>
      </c>
      <c r="E68" t="s">
        <v>53</v>
      </c>
    </row>
    <row r="69" spans="1:21" x14ac:dyDescent="0.35">
      <c r="A69" t="s">
        <v>48</v>
      </c>
      <c r="B69" t="s">
        <v>243</v>
      </c>
      <c r="C69" t="s">
        <v>81</v>
      </c>
      <c r="D69" t="s">
        <v>54</v>
      </c>
      <c r="E69" t="s">
        <v>53</v>
      </c>
      <c r="F69" s="79"/>
      <c r="G69" s="79"/>
      <c r="H69" s="79"/>
      <c r="I69" s="79"/>
      <c r="J69" s="79"/>
      <c r="K69" s="79"/>
      <c r="L69" s="79"/>
      <c r="M69" s="79"/>
      <c r="N69" s="79"/>
      <c r="O69" s="79"/>
      <c r="P69" s="79"/>
      <c r="Q69" s="79"/>
      <c r="R69" s="79"/>
      <c r="S69" s="79"/>
      <c r="T69" s="79"/>
      <c r="U69" s="79"/>
    </row>
    <row r="70" spans="1:21" x14ac:dyDescent="0.35">
      <c r="A70" t="s">
        <v>48</v>
      </c>
      <c r="B70" t="s">
        <v>242</v>
      </c>
      <c r="C70" t="s">
        <v>79</v>
      </c>
      <c r="D70" t="s">
        <v>54</v>
      </c>
      <c r="E70" t="s">
        <v>53</v>
      </c>
      <c r="F70" s="79"/>
      <c r="G70" s="79"/>
      <c r="H70" s="79"/>
      <c r="I70" s="79"/>
      <c r="J70" s="79"/>
      <c r="K70" s="79"/>
      <c r="L70" s="79"/>
      <c r="M70" s="79"/>
      <c r="N70" s="79"/>
      <c r="O70" s="79"/>
      <c r="P70" s="79"/>
      <c r="Q70" s="79"/>
      <c r="R70" s="79"/>
      <c r="S70" s="79"/>
      <c r="T70" s="79"/>
      <c r="U70" s="79"/>
    </row>
    <row r="71" spans="1:21" x14ac:dyDescent="0.35">
      <c r="A71" t="s">
        <v>48</v>
      </c>
      <c r="B71" t="s">
        <v>241</v>
      </c>
      <c r="C71" t="s">
        <v>142</v>
      </c>
      <c r="D71" t="s">
        <v>83</v>
      </c>
      <c r="E71" t="s">
        <v>53</v>
      </c>
      <c r="F71" t="s">
        <v>388</v>
      </c>
    </row>
    <row r="72" spans="1:21" x14ac:dyDescent="0.35">
      <c r="A72" t="s">
        <v>48</v>
      </c>
      <c r="B72" t="s">
        <v>240</v>
      </c>
      <c r="C72" t="s">
        <v>140</v>
      </c>
      <c r="D72" t="s">
        <v>83</v>
      </c>
      <c r="E72" t="s">
        <v>53</v>
      </c>
      <c r="F72" t="s">
        <v>239</v>
      </c>
    </row>
    <row r="73" spans="1:21" x14ac:dyDescent="0.35">
      <c r="A73" t="s">
        <v>48</v>
      </c>
      <c r="B73" t="s">
        <v>238</v>
      </c>
      <c r="C73" t="s">
        <v>138</v>
      </c>
      <c r="D73" t="s">
        <v>54</v>
      </c>
      <c r="E73" t="s">
        <v>53</v>
      </c>
      <c r="F73" s="79"/>
      <c r="G73" s="79"/>
      <c r="H73" s="79"/>
      <c r="I73" s="79"/>
      <c r="J73" s="79"/>
      <c r="K73" s="79"/>
      <c r="L73" s="79"/>
      <c r="M73" s="79"/>
      <c r="N73" s="79"/>
      <c r="O73" s="79">
        <v>23.823</v>
      </c>
      <c r="P73" s="79">
        <v>24.196000000000002</v>
      </c>
      <c r="Q73" s="79">
        <v>29.227</v>
      </c>
      <c r="R73" s="79">
        <v>19.059999999999999</v>
      </c>
      <c r="S73" s="79">
        <v>18.89</v>
      </c>
      <c r="T73" s="79">
        <v>19.015000000000001</v>
      </c>
      <c r="U73" s="79">
        <v>19.739000000000001</v>
      </c>
    </row>
    <row r="74" spans="1:21" x14ac:dyDescent="0.35">
      <c r="A74" t="s">
        <v>48</v>
      </c>
      <c r="B74" t="s">
        <v>237</v>
      </c>
      <c r="C74" t="s">
        <v>136</v>
      </c>
      <c r="D74" t="s">
        <v>54</v>
      </c>
      <c r="E74" t="s">
        <v>53</v>
      </c>
      <c r="F74" s="79"/>
      <c r="G74" s="79">
        <v>15.276999999999999</v>
      </c>
      <c r="H74" s="79">
        <v>19.323</v>
      </c>
      <c r="I74" s="79">
        <v>15.803000000000001</v>
      </c>
      <c r="J74" s="79">
        <v>18.776</v>
      </c>
      <c r="K74" s="79">
        <v>15.734999999999999</v>
      </c>
      <c r="L74" s="79">
        <v>15.065</v>
      </c>
      <c r="M74" s="79">
        <v>15.349</v>
      </c>
      <c r="N74" s="79">
        <v>15.271000000000001</v>
      </c>
      <c r="O74" s="79"/>
      <c r="P74" s="79"/>
      <c r="Q74" s="79"/>
      <c r="R74" s="79"/>
      <c r="S74" s="79"/>
      <c r="T74" s="79"/>
      <c r="U74" s="79"/>
    </row>
    <row r="75" spans="1:21" x14ac:dyDescent="0.35">
      <c r="A75" t="s">
        <v>48</v>
      </c>
      <c r="B75" t="s">
        <v>236</v>
      </c>
      <c r="C75" t="s">
        <v>134</v>
      </c>
      <c r="D75" t="s">
        <v>83</v>
      </c>
      <c r="E75" t="s">
        <v>53</v>
      </c>
      <c r="F75" t="s">
        <v>389</v>
      </c>
    </row>
    <row r="76" spans="1:21" x14ac:dyDescent="0.35">
      <c r="A76" t="s">
        <v>48</v>
      </c>
      <c r="B76" t="s">
        <v>235</v>
      </c>
      <c r="C76" t="s">
        <v>132</v>
      </c>
      <c r="D76" t="s">
        <v>83</v>
      </c>
      <c r="E76" t="s">
        <v>53</v>
      </c>
      <c r="F76" t="s">
        <v>206</v>
      </c>
    </row>
    <row r="77" spans="1:21" x14ac:dyDescent="0.35">
      <c r="A77" t="s">
        <v>48</v>
      </c>
      <c r="B77" t="s">
        <v>234</v>
      </c>
      <c r="C77" t="s">
        <v>130</v>
      </c>
      <c r="D77" t="s">
        <v>54</v>
      </c>
      <c r="E77" t="s">
        <v>53</v>
      </c>
      <c r="F77" s="79"/>
      <c r="G77" s="79"/>
      <c r="H77" s="79"/>
      <c r="I77" s="79"/>
      <c r="J77" s="79"/>
      <c r="K77" s="79"/>
      <c r="L77" s="79"/>
      <c r="M77" s="79"/>
      <c r="N77" s="79"/>
      <c r="O77" s="79">
        <v>0</v>
      </c>
      <c r="P77" s="79">
        <v>0</v>
      </c>
      <c r="Q77" s="79">
        <v>14.599</v>
      </c>
      <c r="R77" s="79">
        <v>17.132000000000001</v>
      </c>
      <c r="S77" s="79">
        <v>13.609</v>
      </c>
      <c r="T77" s="79">
        <v>7.8369999999999997</v>
      </c>
      <c r="U77" s="79">
        <v>2.1339999999999999</v>
      </c>
    </row>
    <row r="78" spans="1:21" x14ac:dyDescent="0.35">
      <c r="A78" t="s">
        <v>48</v>
      </c>
      <c r="B78" t="s">
        <v>233</v>
      </c>
      <c r="C78" t="s">
        <v>128</v>
      </c>
      <c r="D78" t="s">
        <v>54</v>
      </c>
      <c r="E78" t="s">
        <v>53</v>
      </c>
      <c r="F78" s="79"/>
      <c r="G78" s="79">
        <v>0</v>
      </c>
      <c r="H78" s="79">
        <v>0</v>
      </c>
      <c r="I78" s="79">
        <v>0</v>
      </c>
      <c r="J78" s="79">
        <v>0</v>
      </c>
      <c r="K78" s="79">
        <v>0</v>
      </c>
      <c r="L78" s="79">
        <v>0</v>
      </c>
      <c r="M78" s="79">
        <v>0</v>
      </c>
      <c r="N78" s="79">
        <v>0</v>
      </c>
      <c r="O78" s="79"/>
      <c r="P78" s="79"/>
      <c r="Q78" s="79"/>
      <c r="R78" s="79"/>
      <c r="S78" s="79"/>
      <c r="T78" s="79"/>
      <c r="U78" s="79"/>
    </row>
    <row r="79" spans="1:21" x14ac:dyDescent="0.35">
      <c r="A79" t="s">
        <v>48</v>
      </c>
      <c r="B79" t="s">
        <v>232</v>
      </c>
      <c r="C79" t="s">
        <v>126</v>
      </c>
      <c r="D79" t="s">
        <v>83</v>
      </c>
      <c r="E79" t="s">
        <v>53</v>
      </c>
    </row>
    <row r="80" spans="1:21" x14ac:dyDescent="0.35">
      <c r="A80" t="s">
        <v>48</v>
      </c>
      <c r="B80" t="s">
        <v>231</v>
      </c>
      <c r="C80" t="s">
        <v>124</v>
      </c>
      <c r="D80" t="s">
        <v>83</v>
      </c>
      <c r="E80" t="s">
        <v>53</v>
      </c>
    </row>
    <row r="81" spans="1:21" x14ac:dyDescent="0.35">
      <c r="A81" t="s">
        <v>48</v>
      </c>
      <c r="B81" t="s">
        <v>230</v>
      </c>
      <c r="C81" t="s">
        <v>122</v>
      </c>
      <c r="D81" t="s">
        <v>54</v>
      </c>
      <c r="E81" t="s">
        <v>53</v>
      </c>
      <c r="F81" s="79"/>
      <c r="G81" s="79"/>
      <c r="H81" s="79"/>
      <c r="I81" s="79"/>
      <c r="J81" s="79"/>
      <c r="K81" s="79"/>
      <c r="L81" s="79"/>
      <c r="M81" s="79"/>
      <c r="N81" s="79"/>
      <c r="O81" s="79"/>
      <c r="P81" s="79"/>
      <c r="Q81" s="79"/>
      <c r="R81" s="79"/>
      <c r="S81" s="79"/>
      <c r="T81" s="79"/>
      <c r="U81" s="79"/>
    </row>
    <row r="82" spans="1:21" x14ac:dyDescent="0.35">
      <c r="A82" t="s">
        <v>48</v>
      </c>
      <c r="B82" t="s">
        <v>229</v>
      </c>
      <c r="C82" t="s">
        <v>120</v>
      </c>
      <c r="D82" t="s">
        <v>54</v>
      </c>
      <c r="E82" t="s">
        <v>53</v>
      </c>
      <c r="F82" s="79"/>
      <c r="G82" s="79"/>
      <c r="H82" s="79"/>
      <c r="I82" s="79"/>
      <c r="J82" s="79"/>
      <c r="K82" s="79"/>
      <c r="L82" s="79"/>
      <c r="M82" s="79"/>
      <c r="N82" s="79"/>
      <c r="O82" s="79"/>
      <c r="P82" s="79"/>
      <c r="Q82" s="79"/>
      <c r="R82" s="79"/>
      <c r="S82" s="79"/>
      <c r="T82" s="79"/>
      <c r="U82" s="79"/>
    </row>
    <row r="83" spans="1:21" x14ac:dyDescent="0.35">
      <c r="A83" t="s">
        <v>48</v>
      </c>
      <c r="B83" t="s">
        <v>228</v>
      </c>
      <c r="C83" t="s">
        <v>118</v>
      </c>
      <c r="D83" t="s">
        <v>83</v>
      </c>
      <c r="E83" t="s">
        <v>53</v>
      </c>
    </row>
    <row r="84" spans="1:21" x14ac:dyDescent="0.35">
      <c r="A84" t="s">
        <v>48</v>
      </c>
      <c r="B84" t="s">
        <v>227</v>
      </c>
      <c r="C84" t="s">
        <v>116</v>
      </c>
      <c r="D84" t="s">
        <v>83</v>
      </c>
      <c r="E84" t="s">
        <v>53</v>
      </c>
    </row>
    <row r="85" spans="1:21" x14ac:dyDescent="0.35">
      <c r="A85" t="s">
        <v>48</v>
      </c>
      <c r="B85" t="s">
        <v>226</v>
      </c>
      <c r="C85" t="s">
        <v>114</v>
      </c>
      <c r="D85" t="s">
        <v>54</v>
      </c>
      <c r="E85" t="s">
        <v>53</v>
      </c>
      <c r="F85" s="79"/>
      <c r="G85" s="79"/>
      <c r="H85" s="79"/>
      <c r="I85" s="79"/>
      <c r="J85" s="79"/>
      <c r="K85" s="79"/>
      <c r="L85" s="79"/>
      <c r="M85" s="79"/>
      <c r="N85" s="79"/>
      <c r="O85" s="79"/>
      <c r="P85" s="79"/>
      <c r="Q85" s="79"/>
      <c r="R85" s="79"/>
      <c r="S85" s="79"/>
      <c r="T85" s="79"/>
      <c r="U85" s="79"/>
    </row>
    <row r="86" spans="1:21" x14ac:dyDescent="0.35">
      <c r="A86" t="s">
        <v>48</v>
      </c>
      <c r="B86" t="s">
        <v>225</v>
      </c>
      <c r="C86" t="s">
        <v>112</v>
      </c>
      <c r="D86" t="s">
        <v>54</v>
      </c>
      <c r="E86" t="s">
        <v>53</v>
      </c>
      <c r="F86" s="79"/>
      <c r="G86" s="79"/>
      <c r="H86" s="79"/>
      <c r="I86" s="79"/>
      <c r="J86" s="79"/>
      <c r="K86" s="79"/>
      <c r="L86" s="79"/>
      <c r="M86" s="79"/>
      <c r="N86" s="79"/>
      <c r="O86" s="79"/>
      <c r="P86" s="79"/>
      <c r="Q86" s="79"/>
      <c r="R86" s="79"/>
      <c r="S86" s="79"/>
      <c r="T86" s="79"/>
      <c r="U86" s="79"/>
    </row>
    <row r="87" spans="1:21" x14ac:dyDescent="0.35">
      <c r="A87" t="s">
        <v>48</v>
      </c>
      <c r="B87" t="s">
        <v>224</v>
      </c>
      <c r="C87" t="s">
        <v>110</v>
      </c>
      <c r="D87" t="s">
        <v>83</v>
      </c>
      <c r="E87" t="s">
        <v>53</v>
      </c>
    </row>
    <row r="88" spans="1:21" x14ac:dyDescent="0.35">
      <c r="A88" t="s">
        <v>48</v>
      </c>
      <c r="B88" t="s">
        <v>223</v>
      </c>
      <c r="C88" t="s">
        <v>108</v>
      </c>
      <c r="D88" t="s">
        <v>83</v>
      </c>
      <c r="E88" t="s">
        <v>53</v>
      </c>
    </row>
    <row r="89" spans="1:21" x14ac:dyDescent="0.35">
      <c r="A89" t="s">
        <v>48</v>
      </c>
      <c r="B89" t="s">
        <v>222</v>
      </c>
      <c r="C89" t="s">
        <v>106</v>
      </c>
      <c r="D89" t="s">
        <v>54</v>
      </c>
      <c r="E89" t="s">
        <v>53</v>
      </c>
      <c r="F89" s="79"/>
      <c r="G89" s="79"/>
      <c r="H89" s="79"/>
      <c r="I89" s="79"/>
      <c r="J89" s="79"/>
      <c r="K89" s="79"/>
      <c r="L89" s="79"/>
      <c r="M89" s="79"/>
      <c r="N89" s="79"/>
      <c r="O89" s="79"/>
      <c r="P89" s="79"/>
      <c r="Q89" s="79"/>
      <c r="R89" s="79"/>
      <c r="S89" s="79"/>
      <c r="T89" s="79"/>
      <c r="U89" s="79"/>
    </row>
    <row r="90" spans="1:21" x14ac:dyDescent="0.35">
      <c r="A90" t="s">
        <v>48</v>
      </c>
      <c r="B90" t="s">
        <v>221</v>
      </c>
      <c r="C90" t="s">
        <v>104</v>
      </c>
      <c r="D90" t="s">
        <v>54</v>
      </c>
      <c r="E90" t="s">
        <v>53</v>
      </c>
      <c r="F90" s="79"/>
      <c r="G90" s="79"/>
      <c r="H90" s="79"/>
      <c r="I90" s="79"/>
      <c r="J90" s="79"/>
      <c r="K90" s="79"/>
      <c r="L90" s="79"/>
      <c r="M90" s="79"/>
      <c r="N90" s="79"/>
      <c r="O90" s="79"/>
      <c r="P90" s="79"/>
      <c r="Q90" s="79"/>
      <c r="R90" s="79"/>
      <c r="S90" s="79"/>
      <c r="T90" s="79"/>
      <c r="U90" s="79"/>
    </row>
    <row r="91" spans="1:21" x14ac:dyDescent="0.35">
      <c r="A91" t="s">
        <v>48</v>
      </c>
      <c r="B91" t="s">
        <v>220</v>
      </c>
      <c r="C91" t="s">
        <v>102</v>
      </c>
      <c r="D91" t="s">
        <v>83</v>
      </c>
      <c r="E91" t="s">
        <v>53</v>
      </c>
    </row>
    <row r="92" spans="1:21" x14ac:dyDescent="0.35">
      <c r="A92" t="s">
        <v>48</v>
      </c>
      <c r="B92" t="s">
        <v>219</v>
      </c>
      <c r="C92" t="s">
        <v>100</v>
      </c>
      <c r="D92" t="s">
        <v>83</v>
      </c>
      <c r="E92" t="s">
        <v>53</v>
      </c>
    </row>
    <row r="93" spans="1:21" x14ac:dyDescent="0.35">
      <c r="A93" t="s">
        <v>48</v>
      </c>
      <c r="B93" t="s">
        <v>218</v>
      </c>
      <c r="C93" t="s">
        <v>98</v>
      </c>
      <c r="D93" t="s">
        <v>54</v>
      </c>
      <c r="E93" t="s">
        <v>53</v>
      </c>
      <c r="F93" s="79"/>
      <c r="G93" s="79"/>
      <c r="H93" s="79"/>
      <c r="I93" s="79"/>
      <c r="J93" s="79"/>
      <c r="K93" s="79"/>
      <c r="L93" s="79"/>
      <c r="M93" s="79"/>
      <c r="N93" s="79"/>
      <c r="O93" s="79"/>
      <c r="P93" s="79"/>
      <c r="Q93" s="79"/>
      <c r="R93" s="79"/>
      <c r="S93" s="79"/>
      <c r="T93" s="79"/>
      <c r="U93" s="79"/>
    </row>
    <row r="94" spans="1:21" x14ac:dyDescent="0.35">
      <c r="A94" t="s">
        <v>48</v>
      </c>
      <c r="B94" t="s">
        <v>217</v>
      </c>
      <c r="C94" t="s">
        <v>96</v>
      </c>
      <c r="D94" t="s">
        <v>54</v>
      </c>
      <c r="E94" t="s">
        <v>53</v>
      </c>
      <c r="F94" s="79"/>
      <c r="G94" s="79"/>
      <c r="H94" s="79"/>
      <c r="I94" s="79"/>
      <c r="J94" s="79"/>
      <c r="K94" s="79"/>
      <c r="L94" s="79"/>
      <c r="M94" s="79"/>
      <c r="N94" s="79"/>
      <c r="O94" s="79"/>
      <c r="P94" s="79"/>
      <c r="Q94" s="79"/>
      <c r="R94" s="79"/>
      <c r="S94" s="79"/>
      <c r="T94" s="79"/>
      <c r="U94" s="79"/>
    </row>
    <row r="95" spans="1:21" x14ac:dyDescent="0.35">
      <c r="A95" t="s">
        <v>48</v>
      </c>
      <c r="B95" t="s">
        <v>216</v>
      </c>
      <c r="C95" t="s">
        <v>94</v>
      </c>
      <c r="D95" t="s">
        <v>83</v>
      </c>
      <c r="E95" t="s">
        <v>53</v>
      </c>
    </row>
    <row r="96" spans="1:21" x14ac:dyDescent="0.35">
      <c r="A96" t="s">
        <v>48</v>
      </c>
      <c r="B96" t="s">
        <v>215</v>
      </c>
      <c r="C96" t="s">
        <v>92</v>
      </c>
      <c r="D96" t="s">
        <v>83</v>
      </c>
      <c r="E96" t="s">
        <v>53</v>
      </c>
    </row>
    <row r="97" spans="1:21" x14ac:dyDescent="0.35">
      <c r="A97" t="s">
        <v>48</v>
      </c>
      <c r="B97" t="s">
        <v>214</v>
      </c>
      <c r="C97" t="s">
        <v>90</v>
      </c>
      <c r="D97" t="s">
        <v>54</v>
      </c>
      <c r="E97" t="s">
        <v>53</v>
      </c>
      <c r="F97" s="79"/>
      <c r="G97" s="79"/>
      <c r="H97" s="79"/>
      <c r="I97" s="79"/>
      <c r="J97" s="79"/>
      <c r="K97" s="79"/>
      <c r="L97" s="79"/>
      <c r="M97" s="79"/>
      <c r="N97" s="79"/>
      <c r="O97" s="79"/>
      <c r="P97" s="79"/>
      <c r="Q97" s="79"/>
      <c r="R97" s="79"/>
      <c r="S97" s="79"/>
      <c r="T97" s="79"/>
      <c r="U97" s="79"/>
    </row>
    <row r="98" spans="1:21" x14ac:dyDescent="0.35">
      <c r="A98" t="s">
        <v>48</v>
      </c>
      <c r="B98" t="s">
        <v>213</v>
      </c>
      <c r="C98" t="s">
        <v>88</v>
      </c>
      <c r="D98" t="s">
        <v>54</v>
      </c>
      <c r="E98" t="s">
        <v>53</v>
      </c>
      <c r="F98" s="79"/>
      <c r="G98" s="79"/>
      <c r="H98" s="79"/>
      <c r="I98" s="79"/>
      <c r="J98" s="79"/>
      <c r="K98" s="79"/>
      <c r="L98" s="79"/>
      <c r="M98" s="79"/>
      <c r="N98" s="79"/>
      <c r="O98" s="79"/>
      <c r="P98" s="79"/>
      <c r="Q98" s="79"/>
      <c r="R98" s="79"/>
      <c r="S98" s="79"/>
      <c r="T98" s="79"/>
      <c r="U98" s="79"/>
    </row>
    <row r="99" spans="1:21" x14ac:dyDescent="0.35">
      <c r="A99" t="s">
        <v>48</v>
      </c>
      <c r="B99" t="s">
        <v>212</v>
      </c>
      <c r="C99" t="s">
        <v>86</v>
      </c>
      <c r="D99" t="s">
        <v>83</v>
      </c>
      <c r="E99" t="s">
        <v>53</v>
      </c>
    </row>
    <row r="100" spans="1:21" x14ac:dyDescent="0.35">
      <c r="A100" t="s">
        <v>48</v>
      </c>
      <c r="B100" t="s">
        <v>211</v>
      </c>
      <c r="C100" t="s">
        <v>84</v>
      </c>
      <c r="D100" t="s">
        <v>83</v>
      </c>
      <c r="E100" t="s">
        <v>53</v>
      </c>
    </row>
    <row r="101" spans="1:21" x14ac:dyDescent="0.35">
      <c r="A101" t="s">
        <v>48</v>
      </c>
      <c r="B101" t="s">
        <v>210</v>
      </c>
      <c r="C101" t="s">
        <v>81</v>
      </c>
      <c r="D101" t="s">
        <v>54</v>
      </c>
      <c r="E101" t="s">
        <v>53</v>
      </c>
      <c r="F101" s="79"/>
      <c r="G101" s="79"/>
      <c r="H101" s="79"/>
      <c r="I101" s="79"/>
      <c r="J101" s="79"/>
      <c r="K101" s="79"/>
      <c r="L101" s="79"/>
      <c r="M101" s="79"/>
      <c r="N101" s="79"/>
      <c r="O101" s="79"/>
      <c r="P101" s="79"/>
      <c r="Q101" s="79"/>
      <c r="R101" s="79"/>
      <c r="S101" s="79"/>
      <c r="T101" s="79"/>
      <c r="U101" s="79"/>
    </row>
    <row r="102" spans="1:21" x14ac:dyDescent="0.35">
      <c r="A102" t="s">
        <v>48</v>
      </c>
      <c r="B102" t="s">
        <v>209</v>
      </c>
      <c r="C102" t="s">
        <v>79</v>
      </c>
      <c r="D102" t="s">
        <v>54</v>
      </c>
      <c r="E102" t="s">
        <v>53</v>
      </c>
      <c r="F102" s="79"/>
      <c r="G102" s="79"/>
      <c r="H102" s="79"/>
      <c r="I102" s="79"/>
      <c r="J102" s="79"/>
      <c r="K102" s="79"/>
      <c r="L102" s="79"/>
      <c r="M102" s="79"/>
      <c r="N102" s="79"/>
      <c r="O102" s="79"/>
      <c r="P102" s="79"/>
      <c r="Q102" s="79"/>
      <c r="R102" s="79"/>
      <c r="S102" s="79"/>
      <c r="T102" s="79"/>
      <c r="U102" s="79"/>
    </row>
    <row r="103" spans="1:21" x14ac:dyDescent="0.35">
      <c r="A103" t="s">
        <v>48</v>
      </c>
      <c r="B103" t="s">
        <v>208</v>
      </c>
      <c r="C103" t="s">
        <v>142</v>
      </c>
      <c r="D103" t="s">
        <v>83</v>
      </c>
      <c r="E103" t="s">
        <v>53</v>
      </c>
      <c r="F103" t="s">
        <v>394</v>
      </c>
    </row>
    <row r="104" spans="1:21" x14ac:dyDescent="0.35">
      <c r="A104" t="s">
        <v>48</v>
      </c>
      <c r="B104" t="s">
        <v>207</v>
      </c>
      <c r="C104" t="s">
        <v>140</v>
      </c>
      <c r="D104" t="s">
        <v>83</v>
      </c>
      <c r="E104" t="s">
        <v>53</v>
      </c>
      <c r="F104" t="s">
        <v>206</v>
      </c>
    </row>
    <row r="105" spans="1:21" x14ac:dyDescent="0.35">
      <c r="A105" t="s">
        <v>48</v>
      </c>
      <c r="B105" t="s">
        <v>205</v>
      </c>
      <c r="C105" t="s">
        <v>138</v>
      </c>
      <c r="D105" t="s">
        <v>54</v>
      </c>
      <c r="E105" t="s">
        <v>53</v>
      </c>
      <c r="F105" s="79"/>
      <c r="G105" s="79"/>
      <c r="H105" s="79"/>
      <c r="I105" s="79"/>
      <c r="J105" s="79"/>
      <c r="K105" s="79"/>
      <c r="L105" s="79"/>
      <c r="M105" s="79"/>
      <c r="N105" s="79"/>
      <c r="O105" s="79">
        <v>2.5680000000000001</v>
      </c>
      <c r="P105" s="79">
        <v>2.839</v>
      </c>
      <c r="Q105" s="79">
        <v>0</v>
      </c>
      <c r="R105" s="79">
        <v>0</v>
      </c>
      <c r="S105" s="79">
        <v>8.0459999999999994</v>
      </c>
      <c r="T105" s="79">
        <v>40.222000000000001</v>
      </c>
      <c r="U105" s="79">
        <v>12.061999999999999</v>
      </c>
    </row>
    <row r="106" spans="1:21" x14ac:dyDescent="0.35">
      <c r="A106" t="s">
        <v>48</v>
      </c>
      <c r="B106" t="s">
        <v>204</v>
      </c>
      <c r="C106" t="s">
        <v>136</v>
      </c>
      <c r="D106" t="s">
        <v>54</v>
      </c>
      <c r="E106" t="s">
        <v>53</v>
      </c>
      <c r="F106" s="79"/>
      <c r="G106" s="79">
        <v>5.71</v>
      </c>
      <c r="H106" s="79">
        <v>3.62</v>
      </c>
      <c r="I106" s="79">
        <v>9.01</v>
      </c>
      <c r="J106" s="79">
        <v>3.2850000000000001</v>
      </c>
      <c r="K106" s="79">
        <v>1.71</v>
      </c>
      <c r="L106" s="79">
        <v>1.2999999999999999E-2</v>
      </c>
      <c r="M106" s="79">
        <v>-3.6999999999999998E-2</v>
      </c>
      <c r="N106" s="79">
        <v>1.5049999999999999</v>
      </c>
      <c r="O106" s="79"/>
      <c r="P106" s="79"/>
      <c r="Q106" s="79"/>
      <c r="R106" s="79"/>
      <c r="S106" s="79"/>
      <c r="T106" s="79"/>
      <c r="U106" s="79"/>
    </row>
    <row r="107" spans="1:21" x14ac:dyDescent="0.35">
      <c r="A107" t="s">
        <v>48</v>
      </c>
      <c r="B107" t="s">
        <v>203</v>
      </c>
      <c r="C107" t="s">
        <v>134</v>
      </c>
      <c r="D107" t="s">
        <v>83</v>
      </c>
      <c r="E107" t="s">
        <v>53</v>
      </c>
    </row>
    <row r="108" spans="1:21" x14ac:dyDescent="0.35">
      <c r="A108" t="s">
        <v>48</v>
      </c>
      <c r="B108" t="s">
        <v>202</v>
      </c>
      <c r="C108" t="s">
        <v>132</v>
      </c>
      <c r="D108" t="s">
        <v>83</v>
      </c>
      <c r="E108" t="s">
        <v>53</v>
      </c>
    </row>
    <row r="109" spans="1:21" x14ac:dyDescent="0.35">
      <c r="A109" t="s">
        <v>48</v>
      </c>
      <c r="B109" t="s">
        <v>201</v>
      </c>
      <c r="C109" t="s">
        <v>130</v>
      </c>
      <c r="D109" t="s">
        <v>54</v>
      </c>
      <c r="E109" t="s">
        <v>53</v>
      </c>
      <c r="F109" s="79"/>
      <c r="G109" s="79"/>
      <c r="H109" s="79"/>
      <c r="I109" s="79"/>
      <c r="J109" s="79"/>
      <c r="K109" s="79"/>
      <c r="L109" s="79"/>
      <c r="M109" s="79"/>
      <c r="N109" s="79"/>
      <c r="O109" s="79"/>
      <c r="P109" s="79"/>
      <c r="Q109" s="79"/>
      <c r="R109" s="79"/>
      <c r="S109" s="79"/>
      <c r="T109" s="79"/>
      <c r="U109" s="79"/>
    </row>
    <row r="110" spans="1:21" x14ac:dyDescent="0.35">
      <c r="A110" t="s">
        <v>48</v>
      </c>
      <c r="B110" t="s">
        <v>200</v>
      </c>
      <c r="C110" t="s">
        <v>128</v>
      </c>
      <c r="D110" t="s">
        <v>54</v>
      </c>
      <c r="E110" t="s">
        <v>53</v>
      </c>
      <c r="F110" s="79"/>
      <c r="G110" s="79"/>
      <c r="H110" s="79"/>
      <c r="I110" s="79"/>
      <c r="J110" s="79"/>
      <c r="K110" s="79"/>
      <c r="L110" s="79"/>
      <c r="M110" s="79"/>
      <c r="N110" s="79"/>
      <c r="O110" s="79"/>
      <c r="P110" s="79"/>
      <c r="Q110" s="79"/>
      <c r="R110" s="79"/>
      <c r="S110" s="79"/>
      <c r="T110" s="79"/>
      <c r="U110" s="79"/>
    </row>
    <row r="111" spans="1:21" x14ac:dyDescent="0.35">
      <c r="A111" t="s">
        <v>48</v>
      </c>
      <c r="B111" t="s">
        <v>199</v>
      </c>
      <c r="C111" t="s">
        <v>126</v>
      </c>
      <c r="D111" t="s">
        <v>83</v>
      </c>
      <c r="E111" t="s">
        <v>53</v>
      </c>
    </row>
    <row r="112" spans="1:21" x14ac:dyDescent="0.35">
      <c r="A112" t="s">
        <v>48</v>
      </c>
      <c r="B112" t="s">
        <v>198</v>
      </c>
      <c r="C112" t="s">
        <v>124</v>
      </c>
      <c r="D112" t="s">
        <v>83</v>
      </c>
      <c r="E112" t="s">
        <v>53</v>
      </c>
    </row>
    <row r="113" spans="1:21" x14ac:dyDescent="0.35">
      <c r="A113" t="s">
        <v>48</v>
      </c>
      <c r="B113" t="s">
        <v>197</v>
      </c>
      <c r="C113" t="s">
        <v>122</v>
      </c>
      <c r="D113" t="s">
        <v>54</v>
      </c>
      <c r="E113" t="s">
        <v>53</v>
      </c>
      <c r="F113" s="79"/>
      <c r="G113" s="79"/>
      <c r="H113" s="79"/>
      <c r="I113" s="79"/>
      <c r="J113" s="79"/>
      <c r="K113" s="79"/>
      <c r="L113" s="79"/>
      <c r="M113" s="79"/>
      <c r="N113" s="79"/>
      <c r="O113" s="79"/>
      <c r="P113" s="79"/>
      <c r="Q113" s="79"/>
      <c r="R113" s="79"/>
      <c r="S113" s="79"/>
      <c r="T113" s="79"/>
      <c r="U113" s="79"/>
    </row>
    <row r="114" spans="1:21" x14ac:dyDescent="0.35">
      <c r="A114" t="s">
        <v>48</v>
      </c>
      <c r="B114" t="s">
        <v>196</v>
      </c>
      <c r="C114" t="s">
        <v>120</v>
      </c>
      <c r="D114" t="s">
        <v>54</v>
      </c>
      <c r="E114" t="s">
        <v>53</v>
      </c>
      <c r="F114" s="79"/>
      <c r="G114" s="79"/>
      <c r="H114" s="79"/>
      <c r="I114" s="79"/>
      <c r="J114" s="79"/>
      <c r="K114" s="79"/>
      <c r="L114" s="79"/>
      <c r="M114" s="79"/>
      <c r="N114" s="79"/>
      <c r="O114" s="79"/>
      <c r="P114" s="79"/>
      <c r="Q114" s="79"/>
      <c r="R114" s="79"/>
      <c r="S114" s="79"/>
      <c r="T114" s="79"/>
      <c r="U114" s="79"/>
    </row>
    <row r="115" spans="1:21" x14ac:dyDescent="0.35">
      <c r="A115" t="s">
        <v>48</v>
      </c>
      <c r="B115" t="s">
        <v>195</v>
      </c>
      <c r="C115" t="s">
        <v>118</v>
      </c>
      <c r="D115" t="s">
        <v>83</v>
      </c>
      <c r="E115" t="s">
        <v>53</v>
      </c>
    </row>
    <row r="116" spans="1:21" x14ac:dyDescent="0.35">
      <c r="A116" t="s">
        <v>48</v>
      </c>
      <c r="B116" t="s">
        <v>194</v>
      </c>
      <c r="C116" t="s">
        <v>116</v>
      </c>
      <c r="D116" t="s">
        <v>83</v>
      </c>
      <c r="E116" t="s">
        <v>53</v>
      </c>
    </row>
    <row r="117" spans="1:21" x14ac:dyDescent="0.35">
      <c r="A117" t="s">
        <v>48</v>
      </c>
      <c r="B117" t="s">
        <v>193</v>
      </c>
      <c r="C117" t="s">
        <v>114</v>
      </c>
      <c r="D117" t="s">
        <v>54</v>
      </c>
      <c r="E117" t="s">
        <v>53</v>
      </c>
      <c r="F117" s="79"/>
      <c r="G117" s="79"/>
      <c r="H117" s="79"/>
      <c r="I117" s="79"/>
      <c r="J117" s="79"/>
      <c r="K117" s="79"/>
      <c r="L117" s="79"/>
      <c r="M117" s="79"/>
      <c r="N117" s="79"/>
      <c r="O117" s="79"/>
      <c r="P117" s="79"/>
      <c r="Q117" s="79"/>
      <c r="R117" s="79"/>
      <c r="S117" s="79"/>
      <c r="T117" s="79"/>
      <c r="U117" s="79"/>
    </row>
    <row r="118" spans="1:21" x14ac:dyDescent="0.35">
      <c r="A118" t="s">
        <v>48</v>
      </c>
      <c r="B118" t="s">
        <v>192</v>
      </c>
      <c r="C118" t="s">
        <v>112</v>
      </c>
      <c r="D118" t="s">
        <v>54</v>
      </c>
      <c r="E118" t="s">
        <v>53</v>
      </c>
      <c r="F118" s="79"/>
      <c r="G118" s="79"/>
      <c r="H118" s="79"/>
      <c r="I118" s="79"/>
      <c r="J118" s="79"/>
      <c r="K118" s="79"/>
      <c r="L118" s="79"/>
      <c r="M118" s="79"/>
      <c r="N118" s="79"/>
      <c r="O118" s="79"/>
      <c r="P118" s="79"/>
      <c r="Q118" s="79"/>
      <c r="R118" s="79"/>
      <c r="S118" s="79"/>
      <c r="T118" s="79"/>
      <c r="U118" s="79"/>
    </row>
    <row r="119" spans="1:21" x14ac:dyDescent="0.35">
      <c r="A119" t="s">
        <v>48</v>
      </c>
      <c r="B119" t="s">
        <v>191</v>
      </c>
      <c r="C119" t="s">
        <v>110</v>
      </c>
      <c r="D119" t="s">
        <v>83</v>
      </c>
      <c r="E119" t="s">
        <v>53</v>
      </c>
    </row>
    <row r="120" spans="1:21" x14ac:dyDescent="0.35">
      <c r="A120" t="s">
        <v>48</v>
      </c>
      <c r="B120" t="s">
        <v>190</v>
      </c>
      <c r="C120" t="s">
        <v>108</v>
      </c>
      <c r="D120" t="s">
        <v>83</v>
      </c>
      <c r="E120" t="s">
        <v>53</v>
      </c>
    </row>
    <row r="121" spans="1:21" x14ac:dyDescent="0.35">
      <c r="A121" t="s">
        <v>48</v>
      </c>
      <c r="B121" t="s">
        <v>189</v>
      </c>
      <c r="C121" t="s">
        <v>106</v>
      </c>
      <c r="D121" t="s">
        <v>54</v>
      </c>
      <c r="E121" t="s">
        <v>53</v>
      </c>
      <c r="F121" s="79"/>
      <c r="G121" s="79"/>
      <c r="H121" s="79"/>
      <c r="I121" s="79"/>
      <c r="J121" s="79"/>
      <c r="K121" s="79"/>
      <c r="L121" s="79"/>
      <c r="M121" s="79"/>
      <c r="N121" s="79"/>
      <c r="O121" s="79"/>
      <c r="P121" s="79"/>
      <c r="Q121" s="79"/>
      <c r="R121" s="79"/>
      <c r="S121" s="79"/>
      <c r="T121" s="79"/>
      <c r="U121" s="79"/>
    </row>
    <row r="122" spans="1:21" x14ac:dyDescent="0.35">
      <c r="A122" t="s">
        <v>48</v>
      </c>
      <c r="B122" t="s">
        <v>188</v>
      </c>
      <c r="C122" t="s">
        <v>104</v>
      </c>
      <c r="D122" t="s">
        <v>54</v>
      </c>
      <c r="E122" t="s">
        <v>53</v>
      </c>
      <c r="F122" s="79"/>
      <c r="G122" s="79"/>
      <c r="H122" s="79"/>
      <c r="I122" s="79"/>
      <c r="J122" s="79"/>
      <c r="K122" s="79"/>
      <c r="L122" s="79"/>
      <c r="M122" s="79"/>
      <c r="N122" s="79"/>
      <c r="O122" s="79"/>
      <c r="P122" s="79"/>
      <c r="Q122" s="79"/>
      <c r="R122" s="79"/>
      <c r="S122" s="79"/>
      <c r="T122" s="79"/>
      <c r="U122" s="79"/>
    </row>
    <row r="123" spans="1:21" x14ac:dyDescent="0.35">
      <c r="A123" t="s">
        <v>48</v>
      </c>
      <c r="B123" t="s">
        <v>187</v>
      </c>
      <c r="C123" t="s">
        <v>102</v>
      </c>
      <c r="D123" t="s">
        <v>83</v>
      </c>
      <c r="E123" t="s">
        <v>53</v>
      </c>
    </row>
    <row r="124" spans="1:21" x14ac:dyDescent="0.35">
      <c r="A124" t="s">
        <v>48</v>
      </c>
      <c r="B124" t="s">
        <v>186</v>
      </c>
      <c r="C124" t="s">
        <v>100</v>
      </c>
      <c r="D124" t="s">
        <v>83</v>
      </c>
      <c r="E124" t="s">
        <v>53</v>
      </c>
    </row>
    <row r="125" spans="1:21" x14ac:dyDescent="0.35">
      <c r="A125" t="s">
        <v>48</v>
      </c>
      <c r="B125" t="s">
        <v>185</v>
      </c>
      <c r="C125" t="s">
        <v>98</v>
      </c>
      <c r="D125" t="s">
        <v>54</v>
      </c>
      <c r="E125" t="s">
        <v>53</v>
      </c>
      <c r="F125" s="79"/>
      <c r="G125" s="79"/>
      <c r="H125" s="79"/>
      <c r="I125" s="79"/>
      <c r="J125" s="79"/>
      <c r="K125" s="79"/>
      <c r="L125" s="79"/>
      <c r="M125" s="79"/>
      <c r="N125" s="79"/>
      <c r="O125" s="79"/>
      <c r="P125" s="79"/>
      <c r="Q125" s="79"/>
      <c r="R125" s="79"/>
      <c r="S125" s="79"/>
      <c r="T125" s="79"/>
      <c r="U125" s="79"/>
    </row>
    <row r="126" spans="1:21" x14ac:dyDescent="0.35">
      <c r="A126" t="s">
        <v>48</v>
      </c>
      <c r="B126" t="s">
        <v>184</v>
      </c>
      <c r="C126" t="s">
        <v>96</v>
      </c>
      <c r="D126" t="s">
        <v>54</v>
      </c>
      <c r="E126" t="s">
        <v>53</v>
      </c>
      <c r="F126" s="79"/>
      <c r="G126" s="79"/>
      <c r="H126" s="79"/>
      <c r="I126" s="79"/>
      <c r="J126" s="79"/>
      <c r="K126" s="79"/>
      <c r="L126" s="79"/>
      <c r="M126" s="79"/>
      <c r="N126" s="79"/>
      <c r="O126" s="79"/>
      <c r="P126" s="79"/>
      <c r="Q126" s="79"/>
      <c r="R126" s="79"/>
      <c r="S126" s="79"/>
      <c r="T126" s="79"/>
      <c r="U126" s="79"/>
    </row>
    <row r="127" spans="1:21" x14ac:dyDescent="0.35">
      <c r="A127" t="s">
        <v>48</v>
      </c>
      <c r="B127" t="s">
        <v>183</v>
      </c>
      <c r="C127" t="s">
        <v>94</v>
      </c>
      <c r="D127" t="s">
        <v>83</v>
      </c>
      <c r="E127" t="s">
        <v>53</v>
      </c>
    </row>
    <row r="128" spans="1:21" x14ac:dyDescent="0.35">
      <c r="A128" t="s">
        <v>48</v>
      </c>
      <c r="B128" t="s">
        <v>182</v>
      </c>
      <c r="C128" t="s">
        <v>92</v>
      </c>
      <c r="D128" t="s">
        <v>83</v>
      </c>
      <c r="E128" t="s">
        <v>53</v>
      </c>
    </row>
    <row r="129" spans="1:21" x14ac:dyDescent="0.35">
      <c r="A129" t="s">
        <v>48</v>
      </c>
      <c r="B129" t="s">
        <v>181</v>
      </c>
      <c r="C129" t="s">
        <v>90</v>
      </c>
      <c r="D129" t="s">
        <v>54</v>
      </c>
      <c r="E129" t="s">
        <v>53</v>
      </c>
      <c r="F129" s="79"/>
      <c r="G129" s="79"/>
      <c r="H129" s="79"/>
      <c r="I129" s="79"/>
      <c r="J129" s="79"/>
      <c r="K129" s="79"/>
      <c r="L129" s="79"/>
      <c r="M129" s="79"/>
      <c r="N129" s="79"/>
      <c r="O129" s="79"/>
      <c r="P129" s="79"/>
      <c r="Q129" s="79"/>
      <c r="R129" s="79"/>
      <c r="S129" s="79"/>
      <c r="T129" s="79"/>
      <c r="U129" s="79"/>
    </row>
    <row r="130" spans="1:21" x14ac:dyDescent="0.35">
      <c r="A130" t="s">
        <v>48</v>
      </c>
      <c r="B130" t="s">
        <v>180</v>
      </c>
      <c r="C130" t="s">
        <v>88</v>
      </c>
      <c r="D130" t="s">
        <v>54</v>
      </c>
      <c r="E130" t="s">
        <v>53</v>
      </c>
      <c r="F130" s="79"/>
      <c r="G130" s="79"/>
      <c r="H130" s="79"/>
      <c r="I130" s="79"/>
      <c r="J130" s="79"/>
      <c r="K130" s="79"/>
      <c r="L130" s="79"/>
      <c r="M130" s="79"/>
      <c r="N130" s="79"/>
      <c r="O130" s="79"/>
      <c r="P130" s="79"/>
      <c r="Q130" s="79"/>
      <c r="R130" s="79"/>
      <c r="S130" s="79"/>
      <c r="T130" s="79"/>
      <c r="U130" s="79"/>
    </row>
    <row r="131" spans="1:21" x14ac:dyDescent="0.35">
      <c r="A131" t="s">
        <v>48</v>
      </c>
      <c r="B131" t="s">
        <v>179</v>
      </c>
      <c r="C131" t="s">
        <v>86</v>
      </c>
      <c r="D131" t="s">
        <v>83</v>
      </c>
      <c r="E131" t="s">
        <v>53</v>
      </c>
    </row>
    <row r="132" spans="1:21" x14ac:dyDescent="0.35">
      <c r="A132" t="s">
        <v>48</v>
      </c>
      <c r="B132" t="s">
        <v>178</v>
      </c>
      <c r="C132" t="s">
        <v>84</v>
      </c>
      <c r="D132" t="s">
        <v>83</v>
      </c>
      <c r="E132" t="s">
        <v>53</v>
      </c>
    </row>
    <row r="133" spans="1:21" x14ac:dyDescent="0.35">
      <c r="A133" t="s">
        <v>48</v>
      </c>
      <c r="B133" t="s">
        <v>177</v>
      </c>
      <c r="C133" t="s">
        <v>81</v>
      </c>
      <c r="D133" t="s">
        <v>54</v>
      </c>
      <c r="E133" t="s">
        <v>53</v>
      </c>
      <c r="F133" s="79"/>
      <c r="G133" s="79"/>
      <c r="H133" s="79"/>
      <c r="I133" s="79"/>
      <c r="J133" s="79"/>
      <c r="K133" s="79"/>
      <c r="L133" s="79"/>
      <c r="M133" s="79"/>
      <c r="N133" s="79"/>
      <c r="O133" s="79"/>
      <c r="P133" s="79"/>
      <c r="Q133" s="79"/>
      <c r="R133" s="79"/>
      <c r="S133" s="79"/>
      <c r="T133" s="79"/>
      <c r="U133" s="79"/>
    </row>
    <row r="134" spans="1:21" x14ac:dyDescent="0.35">
      <c r="A134" t="s">
        <v>48</v>
      </c>
      <c r="B134" t="s">
        <v>176</v>
      </c>
      <c r="C134" t="s">
        <v>79</v>
      </c>
      <c r="D134" t="s">
        <v>54</v>
      </c>
      <c r="E134" t="s">
        <v>53</v>
      </c>
      <c r="F134" s="79"/>
      <c r="G134" s="79"/>
      <c r="H134" s="79"/>
      <c r="I134" s="79"/>
      <c r="J134" s="79"/>
      <c r="K134" s="79"/>
      <c r="L134" s="79"/>
      <c r="M134" s="79"/>
      <c r="N134" s="79"/>
      <c r="O134" s="79"/>
      <c r="P134" s="79"/>
      <c r="Q134" s="79"/>
      <c r="R134" s="79"/>
      <c r="S134" s="79"/>
      <c r="T134" s="79"/>
      <c r="U134" s="79"/>
    </row>
    <row r="135" spans="1:21" x14ac:dyDescent="0.35">
      <c r="A135" t="s">
        <v>48</v>
      </c>
      <c r="B135" t="s">
        <v>175</v>
      </c>
      <c r="C135" t="s">
        <v>142</v>
      </c>
      <c r="D135" t="s">
        <v>83</v>
      </c>
      <c r="E135" t="s">
        <v>53</v>
      </c>
    </row>
    <row r="136" spans="1:21" x14ac:dyDescent="0.35">
      <c r="A136" t="s">
        <v>48</v>
      </c>
      <c r="B136" t="s">
        <v>174</v>
      </c>
      <c r="C136" t="s">
        <v>140</v>
      </c>
      <c r="D136" t="s">
        <v>83</v>
      </c>
      <c r="E136" t="s">
        <v>53</v>
      </c>
    </row>
    <row r="137" spans="1:21" x14ac:dyDescent="0.35">
      <c r="A137" t="s">
        <v>48</v>
      </c>
      <c r="B137" t="s">
        <v>173</v>
      </c>
      <c r="C137" t="s">
        <v>138</v>
      </c>
      <c r="D137" t="s">
        <v>54</v>
      </c>
      <c r="E137" t="s">
        <v>53</v>
      </c>
      <c r="F137" s="79"/>
      <c r="G137" s="79"/>
      <c r="H137" s="79"/>
      <c r="I137" s="79"/>
      <c r="J137" s="79"/>
      <c r="K137" s="79"/>
      <c r="L137" s="79"/>
      <c r="M137" s="79"/>
      <c r="N137" s="79"/>
      <c r="O137" s="79"/>
      <c r="P137" s="79"/>
      <c r="Q137" s="79"/>
      <c r="R137" s="79"/>
      <c r="S137" s="79"/>
      <c r="T137" s="79"/>
      <c r="U137" s="79"/>
    </row>
    <row r="138" spans="1:21" x14ac:dyDescent="0.35">
      <c r="A138" t="s">
        <v>48</v>
      </c>
      <c r="B138" t="s">
        <v>172</v>
      </c>
      <c r="C138" t="s">
        <v>136</v>
      </c>
      <c r="D138" t="s">
        <v>54</v>
      </c>
      <c r="E138" t="s">
        <v>53</v>
      </c>
      <c r="F138" s="79"/>
      <c r="G138" s="79"/>
      <c r="H138" s="79"/>
      <c r="I138" s="79"/>
      <c r="J138" s="79"/>
      <c r="K138" s="79"/>
      <c r="L138" s="79"/>
      <c r="M138" s="79"/>
      <c r="N138" s="79"/>
      <c r="O138" s="79"/>
      <c r="P138" s="79"/>
      <c r="Q138" s="79"/>
      <c r="R138" s="79"/>
      <c r="S138" s="79"/>
      <c r="T138" s="79"/>
      <c r="U138" s="79"/>
    </row>
    <row r="139" spans="1:21" x14ac:dyDescent="0.35">
      <c r="A139" t="s">
        <v>48</v>
      </c>
      <c r="B139" t="s">
        <v>171</v>
      </c>
      <c r="C139" t="s">
        <v>134</v>
      </c>
      <c r="D139" t="s">
        <v>83</v>
      </c>
      <c r="E139" t="s">
        <v>53</v>
      </c>
    </row>
    <row r="140" spans="1:21" x14ac:dyDescent="0.35">
      <c r="A140" t="s">
        <v>48</v>
      </c>
      <c r="B140" t="s">
        <v>170</v>
      </c>
      <c r="C140" t="s">
        <v>132</v>
      </c>
      <c r="D140" t="s">
        <v>83</v>
      </c>
      <c r="E140" t="s">
        <v>53</v>
      </c>
    </row>
    <row r="141" spans="1:21" x14ac:dyDescent="0.35">
      <c r="A141" t="s">
        <v>48</v>
      </c>
      <c r="B141" t="s">
        <v>169</v>
      </c>
      <c r="C141" t="s">
        <v>130</v>
      </c>
      <c r="D141" t="s">
        <v>54</v>
      </c>
      <c r="E141" t="s">
        <v>53</v>
      </c>
      <c r="F141" s="79"/>
      <c r="G141" s="79"/>
      <c r="H141" s="79"/>
      <c r="I141" s="79"/>
      <c r="J141" s="79"/>
      <c r="K141" s="79"/>
      <c r="L141" s="79"/>
      <c r="M141" s="79"/>
      <c r="N141" s="79"/>
      <c r="O141" s="79"/>
      <c r="P141" s="79"/>
      <c r="Q141" s="79"/>
      <c r="R141" s="79"/>
      <c r="S141" s="79"/>
      <c r="T141" s="79"/>
      <c r="U141" s="79"/>
    </row>
    <row r="142" spans="1:21" x14ac:dyDescent="0.35">
      <c r="A142" t="s">
        <v>48</v>
      </c>
      <c r="B142" t="s">
        <v>168</v>
      </c>
      <c r="C142" t="s">
        <v>128</v>
      </c>
      <c r="D142" t="s">
        <v>54</v>
      </c>
      <c r="E142" t="s">
        <v>53</v>
      </c>
      <c r="F142" s="79"/>
      <c r="G142" s="79"/>
      <c r="H142" s="79"/>
      <c r="I142" s="79"/>
      <c r="J142" s="79"/>
      <c r="K142" s="79"/>
      <c r="L142" s="79"/>
      <c r="M142" s="79"/>
      <c r="N142" s="79"/>
      <c r="O142" s="79"/>
      <c r="P142" s="79"/>
      <c r="Q142" s="79"/>
      <c r="R142" s="79"/>
      <c r="S142" s="79"/>
      <c r="T142" s="79"/>
      <c r="U142" s="79"/>
    </row>
    <row r="143" spans="1:21" x14ac:dyDescent="0.35">
      <c r="A143" t="s">
        <v>48</v>
      </c>
      <c r="B143" t="s">
        <v>167</v>
      </c>
      <c r="C143" t="s">
        <v>126</v>
      </c>
      <c r="D143" t="s">
        <v>83</v>
      </c>
      <c r="E143" t="s">
        <v>53</v>
      </c>
    </row>
    <row r="144" spans="1:21" x14ac:dyDescent="0.35">
      <c r="A144" t="s">
        <v>48</v>
      </c>
      <c r="B144" t="s">
        <v>166</v>
      </c>
      <c r="C144" t="s">
        <v>124</v>
      </c>
      <c r="D144" t="s">
        <v>83</v>
      </c>
      <c r="E144" t="s">
        <v>53</v>
      </c>
    </row>
    <row r="145" spans="1:21" x14ac:dyDescent="0.35">
      <c r="A145" t="s">
        <v>48</v>
      </c>
      <c r="B145" t="s">
        <v>165</v>
      </c>
      <c r="C145" t="s">
        <v>122</v>
      </c>
      <c r="D145" t="s">
        <v>54</v>
      </c>
      <c r="E145" t="s">
        <v>53</v>
      </c>
      <c r="F145" s="79"/>
      <c r="G145" s="79"/>
      <c r="H145" s="79"/>
      <c r="I145" s="79"/>
      <c r="J145" s="79"/>
      <c r="K145" s="79"/>
      <c r="L145" s="79"/>
      <c r="M145" s="79"/>
      <c r="N145" s="79"/>
      <c r="O145" s="79"/>
      <c r="P145" s="79"/>
      <c r="Q145" s="79"/>
      <c r="R145" s="79"/>
      <c r="S145" s="79"/>
      <c r="T145" s="79"/>
      <c r="U145" s="79"/>
    </row>
    <row r="146" spans="1:21" x14ac:dyDescent="0.35">
      <c r="A146" t="s">
        <v>48</v>
      </c>
      <c r="B146" t="s">
        <v>164</v>
      </c>
      <c r="C146" t="s">
        <v>120</v>
      </c>
      <c r="D146" t="s">
        <v>54</v>
      </c>
      <c r="E146" t="s">
        <v>53</v>
      </c>
      <c r="F146" s="79"/>
      <c r="G146" s="79"/>
      <c r="H146" s="79"/>
      <c r="I146" s="79"/>
      <c r="J146" s="79"/>
      <c r="K146" s="79"/>
      <c r="L146" s="79"/>
      <c r="M146" s="79"/>
      <c r="N146" s="79"/>
      <c r="O146" s="79"/>
      <c r="P146" s="79"/>
      <c r="Q146" s="79"/>
      <c r="R146" s="79"/>
      <c r="S146" s="79"/>
      <c r="T146" s="79"/>
      <c r="U146" s="79"/>
    </row>
    <row r="147" spans="1:21" x14ac:dyDescent="0.35">
      <c r="A147" t="s">
        <v>48</v>
      </c>
      <c r="B147" t="s">
        <v>163</v>
      </c>
      <c r="C147" t="s">
        <v>118</v>
      </c>
      <c r="D147" t="s">
        <v>83</v>
      </c>
      <c r="E147" t="s">
        <v>53</v>
      </c>
    </row>
    <row r="148" spans="1:21" x14ac:dyDescent="0.35">
      <c r="A148" t="s">
        <v>48</v>
      </c>
      <c r="B148" t="s">
        <v>162</v>
      </c>
      <c r="C148" t="s">
        <v>116</v>
      </c>
      <c r="D148" t="s">
        <v>83</v>
      </c>
      <c r="E148" t="s">
        <v>53</v>
      </c>
    </row>
    <row r="149" spans="1:21" x14ac:dyDescent="0.35">
      <c r="A149" t="s">
        <v>48</v>
      </c>
      <c r="B149" t="s">
        <v>161</v>
      </c>
      <c r="C149" t="s">
        <v>114</v>
      </c>
      <c r="D149" t="s">
        <v>54</v>
      </c>
      <c r="E149" t="s">
        <v>53</v>
      </c>
      <c r="F149" s="79"/>
      <c r="G149" s="79"/>
      <c r="H149" s="79"/>
      <c r="I149" s="79"/>
      <c r="J149" s="79"/>
      <c r="K149" s="79"/>
      <c r="L149" s="79"/>
      <c r="M149" s="79"/>
      <c r="N149" s="79"/>
      <c r="O149" s="79"/>
      <c r="P149" s="79"/>
      <c r="Q149" s="79"/>
      <c r="R149" s="79"/>
      <c r="S149" s="79"/>
      <c r="T149" s="79"/>
      <c r="U149" s="79"/>
    </row>
    <row r="150" spans="1:21" x14ac:dyDescent="0.35">
      <c r="A150" t="s">
        <v>48</v>
      </c>
      <c r="B150" t="s">
        <v>160</v>
      </c>
      <c r="C150" t="s">
        <v>112</v>
      </c>
      <c r="D150" t="s">
        <v>54</v>
      </c>
      <c r="E150" t="s">
        <v>53</v>
      </c>
      <c r="F150" s="79"/>
      <c r="G150" s="79"/>
      <c r="H150" s="79"/>
      <c r="I150" s="79"/>
      <c r="J150" s="79"/>
      <c r="K150" s="79"/>
      <c r="L150" s="79"/>
      <c r="M150" s="79"/>
      <c r="N150" s="79"/>
      <c r="O150" s="79"/>
      <c r="P150" s="79"/>
      <c r="Q150" s="79"/>
      <c r="R150" s="79"/>
      <c r="S150" s="79"/>
      <c r="T150" s="79"/>
      <c r="U150" s="79"/>
    </row>
    <row r="151" spans="1:21" x14ac:dyDescent="0.35">
      <c r="A151" t="s">
        <v>48</v>
      </c>
      <c r="B151" t="s">
        <v>159</v>
      </c>
      <c r="C151" t="s">
        <v>110</v>
      </c>
      <c r="D151" t="s">
        <v>83</v>
      </c>
      <c r="E151" t="s">
        <v>53</v>
      </c>
    </row>
    <row r="152" spans="1:21" x14ac:dyDescent="0.35">
      <c r="A152" t="s">
        <v>48</v>
      </c>
      <c r="B152" t="s">
        <v>158</v>
      </c>
      <c r="C152" t="s">
        <v>108</v>
      </c>
      <c r="D152" t="s">
        <v>83</v>
      </c>
      <c r="E152" t="s">
        <v>53</v>
      </c>
    </row>
    <row r="153" spans="1:21" x14ac:dyDescent="0.35">
      <c r="A153" t="s">
        <v>48</v>
      </c>
      <c r="B153" t="s">
        <v>157</v>
      </c>
      <c r="C153" t="s">
        <v>106</v>
      </c>
      <c r="D153" t="s">
        <v>54</v>
      </c>
      <c r="E153" t="s">
        <v>53</v>
      </c>
      <c r="F153" s="79"/>
      <c r="G153" s="79"/>
      <c r="H153" s="79"/>
      <c r="I153" s="79"/>
      <c r="J153" s="79"/>
      <c r="K153" s="79"/>
      <c r="L153" s="79"/>
      <c r="M153" s="79"/>
      <c r="N153" s="79"/>
      <c r="O153" s="79"/>
      <c r="P153" s="79"/>
      <c r="Q153" s="79"/>
      <c r="R153" s="79"/>
      <c r="S153" s="79"/>
      <c r="T153" s="79"/>
      <c r="U153" s="79"/>
    </row>
    <row r="154" spans="1:21" x14ac:dyDescent="0.35">
      <c r="A154" t="s">
        <v>48</v>
      </c>
      <c r="B154" t="s">
        <v>156</v>
      </c>
      <c r="C154" t="s">
        <v>104</v>
      </c>
      <c r="D154" t="s">
        <v>54</v>
      </c>
      <c r="E154" t="s">
        <v>53</v>
      </c>
      <c r="F154" s="79"/>
      <c r="G154" s="79"/>
      <c r="H154" s="79"/>
      <c r="I154" s="79"/>
      <c r="J154" s="79"/>
      <c r="K154" s="79"/>
      <c r="L154" s="79"/>
      <c r="M154" s="79"/>
      <c r="N154" s="79"/>
      <c r="O154" s="79"/>
      <c r="P154" s="79"/>
      <c r="Q154" s="79"/>
      <c r="R154" s="79"/>
      <c r="S154" s="79"/>
      <c r="T154" s="79"/>
      <c r="U154" s="79"/>
    </row>
    <row r="155" spans="1:21" x14ac:dyDescent="0.35">
      <c r="A155" t="s">
        <v>48</v>
      </c>
      <c r="B155" t="s">
        <v>155</v>
      </c>
      <c r="C155" t="s">
        <v>102</v>
      </c>
      <c r="D155" t="s">
        <v>83</v>
      </c>
      <c r="E155" t="s">
        <v>53</v>
      </c>
    </row>
    <row r="156" spans="1:21" x14ac:dyDescent="0.35">
      <c r="A156" t="s">
        <v>48</v>
      </c>
      <c r="B156" t="s">
        <v>154</v>
      </c>
      <c r="C156" t="s">
        <v>100</v>
      </c>
      <c r="D156" t="s">
        <v>83</v>
      </c>
      <c r="E156" t="s">
        <v>53</v>
      </c>
    </row>
    <row r="157" spans="1:21" x14ac:dyDescent="0.35">
      <c r="A157" t="s">
        <v>48</v>
      </c>
      <c r="B157" t="s">
        <v>153</v>
      </c>
      <c r="C157" t="s">
        <v>98</v>
      </c>
      <c r="D157" t="s">
        <v>54</v>
      </c>
      <c r="E157" t="s">
        <v>53</v>
      </c>
      <c r="F157" s="79"/>
      <c r="G157" s="79"/>
      <c r="H157" s="79"/>
      <c r="I157" s="79"/>
      <c r="J157" s="79"/>
      <c r="K157" s="79"/>
      <c r="L157" s="79"/>
      <c r="M157" s="79"/>
      <c r="N157" s="79"/>
      <c r="O157" s="79"/>
      <c r="P157" s="79"/>
      <c r="Q157" s="79"/>
      <c r="R157" s="79"/>
      <c r="S157" s="79"/>
      <c r="T157" s="79"/>
      <c r="U157" s="79"/>
    </row>
    <row r="158" spans="1:21" x14ac:dyDescent="0.35">
      <c r="A158" t="s">
        <v>48</v>
      </c>
      <c r="B158" t="s">
        <v>152</v>
      </c>
      <c r="C158" t="s">
        <v>96</v>
      </c>
      <c r="D158" t="s">
        <v>54</v>
      </c>
      <c r="E158" t="s">
        <v>53</v>
      </c>
      <c r="F158" s="79"/>
      <c r="G158" s="79"/>
      <c r="H158" s="79"/>
      <c r="I158" s="79"/>
      <c r="J158" s="79"/>
      <c r="K158" s="79"/>
      <c r="L158" s="79"/>
      <c r="M158" s="79"/>
      <c r="N158" s="79"/>
      <c r="O158" s="79"/>
      <c r="P158" s="79"/>
      <c r="Q158" s="79"/>
      <c r="R158" s="79"/>
      <c r="S158" s="79"/>
      <c r="T158" s="79"/>
      <c r="U158" s="79"/>
    </row>
    <row r="159" spans="1:21" x14ac:dyDescent="0.35">
      <c r="A159" t="s">
        <v>48</v>
      </c>
      <c r="B159" t="s">
        <v>151</v>
      </c>
      <c r="C159" t="s">
        <v>94</v>
      </c>
      <c r="D159" t="s">
        <v>83</v>
      </c>
      <c r="E159" t="s">
        <v>53</v>
      </c>
    </row>
    <row r="160" spans="1:21" x14ac:dyDescent="0.35">
      <c r="A160" t="s">
        <v>48</v>
      </c>
      <c r="B160" t="s">
        <v>150</v>
      </c>
      <c r="C160" t="s">
        <v>92</v>
      </c>
      <c r="D160" t="s">
        <v>83</v>
      </c>
      <c r="E160" t="s">
        <v>53</v>
      </c>
    </row>
    <row r="161" spans="1:21" x14ac:dyDescent="0.35">
      <c r="A161" t="s">
        <v>48</v>
      </c>
      <c r="B161" t="s">
        <v>149</v>
      </c>
      <c r="C161" t="s">
        <v>90</v>
      </c>
      <c r="D161" t="s">
        <v>54</v>
      </c>
      <c r="E161" t="s">
        <v>53</v>
      </c>
      <c r="F161" s="79"/>
      <c r="G161" s="79"/>
      <c r="H161" s="79"/>
      <c r="I161" s="79"/>
      <c r="J161" s="79"/>
      <c r="K161" s="79"/>
      <c r="L161" s="79"/>
      <c r="M161" s="79"/>
      <c r="N161" s="79"/>
      <c r="O161" s="79"/>
      <c r="P161" s="79"/>
      <c r="Q161" s="79"/>
      <c r="R161" s="79"/>
      <c r="S161" s="79"/>
      <c r="T161" s="79"/>
      <c r="U161" s="79"/>
    </row>
    <row r="162" spans="1:21" x14ac:dyDescent="0.35">
      <c r="A162" t="s">
        <v>48</v>
      </c>
      <c r="B162" t="s">
        <v>148</v>
      </c>
      <c r="C162" t="s">
        <v>88</v>
      </c>
      <c r="D162" t="s">
        <v>54</v>
      </c>
      <c r="E162" t="s">
        <v>53</v>
      </c>
      <c r="F162" s="79"/>
      <c r="G162" s="79"/>
      <c r="H162" s="79"/>
      <c r="I162" s="79"/>
      <c r="J162" s="79"/>
      <c r="K162" s="79"/>
      <c r="L162" s="79"/>
      <c r="M162" s="79"/>
      <c r="N162" s="79"/>
      <c r="O162" s="79"/>
      <c r="P162" s="79"/>
      <c r="Q162" s="79"/>
      <c r="R162" s="79"/>
      <c r="S162" s="79"/>
      <c r="T162" s="79"/>
      <c r="U162" s="79"/>
    </row>
    <row r="163" spans="1:21" x14ac:dyDescent="0.35">
      <c r="A163" t="s">
        <v>48</v>
      </c>
      <c r="B163" t="s">
        <v>147</v>
      </c>
      <c r="C163" t="s">
        <v>86</v>
      </c>
      <c r="D163" t="s">
        <v>83</v>
      </c>
      <c r="E163" t="s">
        <v>53</v>
      </c>
    </row>
    <row r="164" spans="1:21" x14ac:dyDescent="0.35">
      <c r="A164" t="s">
        <v>48</v>
      </c>
      <c r="B164" t="s">
        <v>146</v>
      </c>
      <c r="C164" t="s">
        <v>84</v>
      </c>
      <c r="D164" t="s">
        <v>83</v>
      </c>
      <c r="E164" t="s">
        <v>53</v>
      </c>
    </row>
    <row r="165" spans="1:21" x14ac:dyDescent="0.35">
      <c r="A165" t="s">
        <v>48</v>
      </c>
      <c r="B165" t="s">
        <v>145</v>
      </c>
      <c r="C165" t="s">
        <v>81</v>
      </c>
      <c r="D165" t="s">
        <v>54</v>
      </c>
      <c r="E165" t="s">
        <v>53</v>
      </c>
      <c r="F165" s="79"/>
      <c r="G165" s="79"/>
      <c r="H165" s="79"/>
      <c r="I165" s="79"/>
      <c r="J165" s="79"/>
      <c r="K165" s="79"/>
      <c r="L165" s="79"/>
      <c r="M165" s="79"/>
      <c r="N165" s="79"/>
      <c r="O165" s="79"/>
      <c r="P165" s="79"/>
      <c r="Q165" s="79"/>
      <c r="R165" s="79"/>
      <c r="S165" s="79"/>
      <c r="T165" s="79"/>
      <c r="U165" s="79"/>
    </row>
    <row r="166" spans="1:21" x14ac:dyDescent="0.35">
      <c r="A166" t="s">
        <v>48</v>
      </c>
      <c r="B166" t="s">
        <v>144</v>
      </c>
      <c r="C166" t="s">
        <v>79</v>
      </c>
      <c r="D166" t="s">
        <v>54</v>
      </c>
      <c r="E166" t="s">
        <v>53</v>
      </c>
      <c r="F166" s="79"/>
      <c r="G166" s="79"/>
      <c r="H166" s="79"/>
      <c r="I166" s="79"/>
      <c r="J166" s="79"/>
      <c r="K166" s="79"/>
      <c r="L166" s="79"/>
      <c r="M166" s="79"/>
      <c r="N166" s="79"/>
      <c r="O166" s="79"/>
      <c r="P166" s="79"/>
      <c r="Q166" s="79"/>
      <c r="R166" s="79"/>
      <c r="S166" s="79"/>
      <c r="T166" s="79"/>
      <c r="U166" s="79"/>
    </row>
    <row r="167" spans="1:21" x14ac:dyDescent="0.35">
      <c r="A167" t="s">
        <v>48</v>
      </c>
      <c r="B167" t="s">
        <v>143</v>
      </c>
      <c r="C167" t="s">
        <v>142</v>
      </c>
      <c r="D167" t="s">
        <v>83</v>
      </c>
      <c r="E167" t="s">
        <v>53</v>
      </c>
    </row>
    <row r="168" spans="1:21" x14ac:dyDescent="0.35">
      <c r="A168" t="s">
        <v>48</v>
      </c>
      <c r="B168" t="s">
        <v>141</v>
      </c>
      <c r="C168" t="s">
        <v>140</v>
      </c>
      <c r="D168" t="s">
        <v>83</v>
      </c>
      <c r="E168" t="s">
        <v>53</v>
      </c>
    </row>
    <row r="169" spans="1:21" x14ac:dyDescent="0.35">
      <c r="A169" t="s">
        <v>48</v>
      </c>
      <c r="B169" t="s">
        <v>139</v>
      </c>
      <c r="C169" t="s">
        <v>138</v>
      </c>
      <c r="D169" t="s">
        <v>54</v>
      </c>
      <c r="E169" t="s">
        <v>53</v>
      </c>
      <c r="F169" s="79"/>
      <c r="G169" s="79"/>
      <c r="H169" s="79"/>
      <c r="I169" s="79"/>
      <c r="J169" s="79"/>
      <c r="K169" s="79"/>
      <c r="L169" s="79"/>
      <c r="M169" s="79"/>
      <c r="N169" s="79"/>
      <c r="O169" s="79"/>
      <c r="P169" s="79"/>
      <c r="Q169" s="79"/>
      <c r="R169" s="79"/>
      <c r="S169" s="79"/>
      <c r="T169" s="79"/>
      <c r="U169" s="79"/>
    </row>
    <row r="170" spans="1:21" x14ac:dyDescent="0.35">
      <c r="A170" t="s">
        <v>48</v>
      </c>
      <c r="B170" t="s">
        <v>137</v>
      </c>
      <c r="C170" t="s">
        <v>136</v>
      </c>
      <c r="D170" t="s">
        <v>54</v>
      </c>
      <c r="E170" t="s">
        <v>53</v>
      </c>
      <c r="F170" s="79"/>
      <c r="G170" s="79"/>
      <c r="H170" s="79"/>
      <c r="I170" s="79"/>
      <c r="J170" s="79"/>
      <c r="K170" s="79"/>
      <c r="L170" s="79"/>
      <c r="M170" s="79"/>
      <c r="N170" s="79"/>
      <c r="O170" s="79"/>
      <c r="P170" s="79"/>
      <c r="Q170" s="79"/>
      <c r="R170" s="79"/>
      <c r="S170" s="79"/>
      <c r="T170" s="79"/>
      <c r="U170" s="79"/>
    </row>
    <row r="171" spans="1:21" x14ac:dyDescent="0.35">
      <c r="A171" t="s">
        <v>48</v>
      </c>
      <c r="B171" t="s">
        <v>135</v>
      </c>
      <c r="C171" t="s">
        <v>134</v>
      </c>
      <c r="D171" t="s">
        <v>83</v>
      </c>
      <c r="E171" t="s">
        <v>53</v>
      </c>
    </row>
    <row r="172" spans="1:21" x14ac:dyDescent="0.35">
      <c r="A172" t="s">
        <v>48</v>
      </c>
      <c r="B172" t="s">
        <v>133</v>
      </c>
      <c r="C172" t="s">
        <v>132</v>
      </c>
      <c r="D172" t="s">
        <v>83</v>
      </c>
      <c r="E172" t="s">
        <v>53</v>
      </c>
    </row>
    <row r="173" spans="1:21" x14ac:dyDescent="0.35">
      <c r="A173" t="s">
        <v>48</v>
      </c>
      <c r="B173" t="s">
        <v>131</v>
      </c>
      <c r="C173" t="s">
        <v>130</v>
      </c>
      <c r="D173" t="s">
        <v>54</v>
      </c>
      <c r="E173" t="s">
        <v>53</v>
      </c>
      <c r="F173" s="79"/>
      <c r="G173" s="79"/>
      <c r="H173" s="79"/>
      <c r="I173" s="79"/>
      <c r="J173" s="79"/>
      <c r="K173" s="79"/>
      <c r="L173" s="79"/>
      <c r="M173" s="79"/>
      <c r="N173" s="79"/>
      <c r="O173" s="79"/>
      <c r="P173" s="79"/>
      <c r="Q173" s="79"/>
      <c r="R173" s="79"/>
      <c r="S173" s="79"/>
      <c r="T173" s="79"/>
      <c r="U173" s="79"/>
    </row>
    <row r="174" spans="1:21" x14ac:dyDescent="0.35">
      <c r="A174" t="s">
        <v>48</v>
      </c>
      <c r="B174" t="s">
        <v>129</v>
      </c>
      <c r="C174" t="s">
        <v>128</v>
      </c>
      <c r="D174" t="s">
        <v>54</v>
      </c>
      <c r="E174" t="s">
        <v>53</v>
      </c>
      <c r="F174" s="79"/>
      <c r="G174" s="79"/>
      <c r="H174" s="79"/>
      <c r="I174" s="79"/>
      <c r="J174" s="79"/>
      <c r="K174" s="79"/>
      <c r="L174" s="79"/>
      <c r="M174" s="79"/>
      <c r="N174" s="79"/>
      <c r="O174" s="79"/>
      <c r="P174" s="79"/>
      <c r="Q174" s="79"/>
      <c r="R174" s="79"/>
      <c r="S174" s="79"/>
      <c r="T174" s="79"/>
      <c r="U174" s="79"/>
    </row>
    <row r="175" spans="1:21" x14ac:dyDescent="0.35">
      <c r="A175" t="s">
        <v>48</v>
      </c>
      <c r="B175" t="s">
        <v>127</v>
      </c>
      <c r="C175" t="s">
        <v>126</v>
      </c>
      <c r="D175" t="s">
        <v>83</v>
      </c>
      <c r="E175" t="s">
        <v>53</v>
      </c>
    </row>
    <row r="176" spans="1:21" x14ac:dyDescent="0.35">
      <c r="A176" t="s">
        <v>48</v>
      </c>
      <c r="B176" t="s">
        <v>125</v>
      </c>
      <c r="C176" t="s">
        <v>124</v>
      </c>
      <c r="D176" t="s">
        <v>83</v>
      </c>
      <c r="E176" t="s">
        <v>53</v>
      </c>
    </row>
    <row r="177" spans="1:21" x14ac:dyDescent="0.35">
      <c r="A177" t="s">
        <v>48</v>
      </c>
      <c r="B177" t="s">
        <v>123</v>
      </c>
      <c r="C177" t="s">
        <v>122</v>
      </c>
      <c r="D177" t="s">
        <v>54</v>
      </c>
      <c r="E177" t="s">
        <v>53</v>
      </c>
      <c r="F177" s="79"/>
      <c r="G177" s="79"/>
      <c r="H177" s="79"/>
      <c r="I177" s="79"/>
      <c r="J177" s="79"/>
      <c r="K177" s="79"/>
      <c r="L177" s="79"/>
      <c r="M177" s="79"/>
      <c r="N177" s="79"/>
      <c r="O177" s="79"/>
      <c r="P177" s="79"/>
      <c r="Q177" s="79"/>
      <c r="R177" s="79"/>
      <c r="S177" s="79"/>
      <c r="T177" s="79"/>
      <c r="U177" s="79"/>
    </row>
    <row r="178" spans="1:21" x14ac:dyDescent="0.35">
      <c r="A178" t="s">
        <v>48</v>
      </c>
      <c r="B178" t="s">
        <v>121</v>
      </c>
      <c r="C178" t="s">
        <v>120</v>
      </c>
      <c r="D178" t="s">
        <v>54</v>
      </c>
      <c r="E178" t="s">
        <v>53</v>
      </c>
      <c r="F178" s="79"/>
      <c r="G178" s="79"/>
      <c r="H178" s="79"/>
      <c r="I178" s="79"/>
      <c r="J178" s="79"/>
      <c r="K178" s="79"/>
      <c r="L178" s="79"/>
      <c r="M178" s="79"/>
      <c r="N178" s="79"/>
      <c r="O178" s="79"/>
      <c r="P178" s="79"/>
      <c r="Q178" s="79"/>
      <c r="R178" s="79"/>
      <c r="S178" s="79"/>
      <c r="T178" s="79"/>
      <c r="U178" s="79"/>
    </row>
    <row r="179" spans="1:21" x14ac:dyDescent="0.35">
      <c r="A179" t="s">
        <v>48</v>
      </c>
      <c r="B179" t="s">
        <v>119</v>
      </c>
      <c r="C179" t="s">
        <v>118</v>
      </c>
      <c r="D179" t="s">
        <v>83</v>
      </c>
      <c r="E179" t="s">
        <v>53</v>
      </c>
    </row>
    <row r="180" spans="1:21" x14ac:dyDescent="0.35">
      <c r="A180" t="s">
        <v>48</v>
      </c>
      <c r="B180" t="s">
        <v>117</v>
      </c>
      <c r="C180" t="s">
        <v>116</v>
      </c>
      <c r="D180" t="s">
        <v>83</v>
      </c>
      <c r="E180" t="s">
        <v>53</v>
      </c>
    </row>
    <row r="181" spans="1:21" x14ac:dyDescent="0.35">
      <c r="A181" t="s">
        <v>48</v>
      </c>
      <c r="B181" t="s">
        <v>115</v>
      </c>
      <c r="C181" t="s">
        <v>114</v>
      </c>
      <c r="D181" t="s">
        <v>54</v>
      </c>
      <c r="E181" t="s">
        <v>53</v>
      </c>
      <c r="F181" s="79"/>
      <c r="G181" s="79"/>
      <c r="H181" s="79"/>
      <c r="I181" s="79"/>
      <c r="J181" s="79"/>
      <c r="K181" s="79"/>
      <c r="L181" s="79"/>
      <c r="M181" s="79"/>
      <c r="N181" s="79"/>
      <c r="O181" s="79"/>
      <c r="P181" s="79"/>
      <c r="Q181" s="79"/>
      <c r="R181" s="79"/>
      <c r="S181" s="79"/>
      <c r="T181" s="79"/>
      <c r="U181" s="79"/>
    </row>
    <row r="182" spans="1:21" x14ac:dyDescent="0.35">
      <c r="A182" t="s">
        <v>48</v>
      </c>
      <c r="B182" t="s">
        <v>113</v>
      </c>
      <c r="C182" t="s">
        <v>112</v>
      </c>
      <c r="D182" t="s">
        <v>54</v>
      </c>
      <c r="E182" t="s">
        <v>53</v>
      </c>
      <c r="F182" s="79"/>
      <c r="G182" s="79"/>
      <c r="H182" s="79"/>
      <c r="I182" s="79"/>
      <c r="J182" s="79"/>
      <c r="K182" s="79"/>
      <c r="L182" s="79"/>
      <c r="M182" s="79"/>
      <c r="N182" s="79"/>
      <c r="O182" s="79"/>
      <c r="P182" s="79"/>
      <c r="Q182" s="79"/>
      <c r="R182" s="79"/>
      <c r="S182" s="79"/>
      <c r="T182" s="79"/>
      <c r="U182" s="79"/>
    </row>
    <row r="183" spans="1:21" x14ac:dyDescent="0.35">
      <c r="A183" t="s">
        <v>48</v>
      </c>
      <c r="B183" t="s">
        <v>111</v>
      </c>
      <c r="C183" t="s">
        <v>110</v>
      </c>
      <c r="D183" t="s">
        <v>83</v>
      </c>
      <c r="E183" t="s">
        <v>53</v>
      </c>
    </row>
    <row r="184" spans="1:21" x14ac:dyDescent="0.35">
      <c r="A184" t="s">
        <v>48</v>
      </c>
      <c r="B184" t="s">
        <v>109</v>
      </c>
      <c r="C184" t="s">
        <v>108</v>
      </c>
      <c r="D184" t="s">
        <v>83</v>
      </c>
      <c r="E184" t="s">
        <v>53</v>
      </c>
    </row>
    <row r="185" spans="1:21" x14ac:dyDescent="0.35">
      <c r="A185" t="s">
        <v>48</v>
      </c>
      <c r="B185" t="s">
        <v>107</v>
      </c>
      <c r="C185" t="s">
        <v>106</v>
      </c>
      <c r="D185" t="s">
        <v>54</v>
      </c>
      <c r="E185" t="s">
        <v>53</v>
      </c>
      <c r="F185" s="79"/>
      <c r="G185" s="79"/>
      <c r="H185" s="79"/>
      <c r="I185" s="79"/>
      <c r="J185" s="79"/>
      <c r="K185" s="79"/>
      <c r="L185" s="79"/>
      <c r="M185" s="79"/>
      <c r="N185" s="79"/>
      <c r="O185" s="79"/>
      <c r="P185" s="79"/>
      <c r="Q185" s="79"/>
      <c r="R185" s="79"/>
      <c r="S185" s="79"/>
      <c r="T185" s="79"/>
      <c r="U185" s="79"/>
    </row>
    <row r="186" spans="1:21" x14ac:dyDescent="0.35">
      <c r="A186" t="s">
        <v>48</v>
      </c>
      <c r="B186" t="s">
        <v>105</v>
      </c>
      <c r="C186" t="s">
        <v>104</v>
      </c>
      <c r="D186" t="s">
        <v>54</v>
      </c>
      <c r="E186" t="s">
        <v>53</v>
      </c>
      <c r="F186" s="79"/>
      <c r="G186" s="79"/>
      <c r="H186" s="79"/>
      <c r="I186" s="79"/>
      <c r="J186" s="79"/>
      <c r="K186" s="79"/>
      <c r="L186" s="79"/>
      <c r="M186" s="79"/>
      <c r="N186" s="79"/>
      <c r="O186" s="79"/>
      <c r="P186" s="79"/>
      <c r="Q186" s="79"/>
      <c r="R186" s="79"/>
      <c r="S186" s="79"/>
      <c r="T186" s="79"/>
      <c r="U186" s="79"/>
    </row>
    <row r="187" spans="1:21" x14ac:dyDescent="0.35">
      <c r="A187" t="s">
        <v>48</v>
      </c>
      <c r="B187" t="s">
        <v>103</v>
      </c>
      <c r="C187" t="s">
        <v>102</v>
      </c>
      <c r="D187" t="s">
        <v>83</v>
      </c>
      <c r="E187" t="s">
        <v>53</v>
      </c>
    </row>
    <row r="188" spans="1:21" x14ac:dyDescent="0.35">
      <c r="A188" t="s">
        <v>48</v>
      </c>
      <c r="B188" t="s">
        <v>101</v>
      </c>
      <c r="C188" t="s">
        <v>100</v>
      </c>
      <c r="D188" t="s">
        <v>83</v>
      </c>
      <c r="E188" t="s">
        <v>53</v>
      </c>
    </row>
    <row r="189" spans="1:21" x14ac:dyDescent="0.35">
      <c r="A189" t="s">
        <v>48</v>
      </c>
      <c r="B189" t="s">
        <v>99</v>
      </c>
      <c r="C189" t="s">
        <v>98</v>
      </c>
      <c r="D189" t="s">
        <v>54</v>
      </c>
      <c r="E189" t="s">
        <v>53</v>
      </c>
      <c r="F189" s="79"/>
      <c r="G189" s="79"/>
      <c r="H189" s="79"/>
      <c r="I189" s="79"/>
      <c r="J189" s="79"/>
      <c r="K189" s="79"/>
      <c r="L189" s="79"/>
      <c r="M189" s="79"/>
      <c r="N189" s="79"/>
      <c r="O189" s="79"/>
      <c r="P189" s="79"/>
      <c r="Q189" s="79"/>
      <c r="R189" s="79"/>
      <c r="S189" s="79"/>
      <c r="T189" s="79"/>
      <c r="U189" s="79"/>
    </row>
    <row r="190" spans="1:21" x14ac:dyDescent="0.35">
      <c r="A190" t="s">
        <v>48</v>
      </c>
      <c r="B190" t="s">
        <v>97</v>
      </c>
      <c r="C190" t="s">
        <v>96</v>
      </c>
      <c r="D190" t="s">
        <v>54</v>
      </c>
      <c r="E190" t="s">
        <v>53</v>
      </c>
      <c r="F190" s="79"/>
      <c r="G190" s="79"/>
      <c r="H190" s="79"/>
      <c r="I190" s="79"/>
      <c r="J190" s="79"/>
      <c r="K190" s="79"/>
      <c r="L190" s="79"/>
      <c r="M190" s="79"/>
      <c r="N190" s="79"/>
      <c r="O190" s="79"/>
      <c r="P190" s="79"/>
      <c r="Q190" s="79"/>
      <c r="R190" s="79"/>
      <c r="S190" s="79"/>
      <c r="T190" s="79"/>
      <c r="U190" s="79"/>
    </row>
    <row r="191" spans="1:21" x14ac:dyDescent="0.35">
      <c r="A191" t="s">
        <v>48</v>
      </c>
      <c r="B191" t="s">
        <v>95</v>
      </c>
      <c r="C191" t="s">
        <v>94</v>
      </c>
      <c r="D191" t="s">
        <v>83</v>
      </c>
      <c r="E191" t="s">
        <v>53</v>
      </c>
    </row>
    <row r="192" spans="1:21" x14ac:dyDescent="0.35">
      <c r="A192" t="s">
        <v>48</v>
      </c>
      <c r="B192" t="s">
        <v>93</v>
      </c>
      <c r="C192" t="s">
        <v>92</v>
      </c>
      <c r="D192" t="s">
        <v>83</v>
      </c>
      <c r="E192" t="s">
        <v>53</v>
      </c>
    </row>
    <row r="193" spans="1:21" x14ac:dyDescent="0.35">
      <c r="A193" t="s">
        <v>48</v>
      </c>
      <c r="B193" t="s">
        <v>91</v>
      </c>
      <c r="C193" t="s">
        <v>90</v>
      </c>
      <c r="D193" t="s">
        <v>54</v>
      </c>
      <c r="E193" t="s">
        <v>53</v>
      </c>
      <c r="F193" s="79"/>
      <c r="G193" s="79"/>
      <c r="H193" s="79"/>
      <c r="I193" s="79"/>
      <c r="J193" s="79"/>
      <c r="K193" s="79"/>
      <c r="L193" s="79"/>
      <c r="M193" s="79"/>
      <c r="N193" s="79"/>
      <c r="O193" s="79"/>
      <c r="P193" s="79"/>
      <c r="Q193" s="79"/>
      <c r="R193" s="79"/>
      <c r="S193" s="79"/>
      <c r="T193" s="79"/>
      <c r="U193" s="79"/>
    </row>
    <row r="194" spans="1:21" x14ac:dyDescent="0.35">
      <c r="A194" t="s">
        <v>48</v>
      </c>
      <c r="B194" t="s">
        <v>89</v>
      </c>
      <c r="C194" t="s">
        <v>88</v>
      </c>
      <c r="D194" t="s">
        <v>54</v>
      </c>
      <c r="E194" t="s">
        <v>53</v>
      </c>
      <c r="F194" s="79"/>
      <c r="G194" s="79"/>
      <c r="H194" s="79"/>
      <c r="I194" s="79"/>
      <c r="J194" s="79"/>
      <c r="K194" s="79"/>
      <c r="L194" s="79"/>
      <c r="M194" s="79"/>
      <c r="N194" s="79"/>
      <c r="O194" s="79"/>
      <c r="P194" s="79"/>
      <c r="Q194" s="79"/>
      <c r="R194" s="79"/>
      <c r="S194" s="79"/>
      <c r="T194" s="79"/>
      <c r="U194" s="79"/>
    </row>
    <row r="195" spans="1:21" x14ac:dyDescent="0.35">
      <c r="A195" t="s">
        <v>48</v>
      </c>
      <c r="B195" t="s">
        <v>87</v>
      </c>
      <c r="C195" t="s">
        <v>86</v>
      </c>
      <c r="D195" t="s">
        <v>83</v>
      </c>
      <c r="E195" t="s">
        <v>53</v>
      </c>
    </row>
    <row r="196" spans="1:21" x14ac:dyDescent="0.35">
      <c r="A196" t="s">
        <v>48</v>
      </c>
      <c r="B196" t="s">
        <v>85</v>
      </c>
      <c r="C196" t="s">
        <v>84</v>
      </c>
      <c r="D196" t="s">
        <v>83</v>
      </c>
      <c r="E196" t="s">
        <v>53</v>
      </c>
    </row>
    <row r="197" spans="1:21" x14ac:dyDescent="0.35">
      <c r="A197" t="s">
        <v>48</v>
      </c>
      <c r="B197" t="s">
        <v>82</v>
      </c>
      <c r="C197" t="s">
        <v>81</v>
      </c>
      <c r="D197" t="s">
        <v>54</v>
      </c>
      <c r="E197" t="s">
        <v>53</v>
      </c>
      <c r="F197" s="79"/>
      <c r="G197" s="79"/>
      <c r="H197" s="79"/>
      <c r="I197" s="79"/>
      <c r="J197" s="79"/>
      <c r="K197" s="79"/>
      <c r="L197" s="79"/>
      <c r="M197" s="79"/>
      <c r="N197" s="79"/>
      <c r="O197" s="79"/>
      <c r="P197" s="79"/>
      <c r="Q197" s="79"/>
      <c r="R197" s="79"/>
      <c r="S197" s="79"/>
      <c r="T197" s="79"/>
      <c r="U197" s="79"/>
    </row>
    <row r="198" spans="1:21" x14ac:dyDescent="0.35">
      <c r="A198" t="s">
        <v>48</v>
      </c>
      <c r="B198" t="s">
        <v>80</v>
      </c>
      <c r="C198" t="s">
        <v>79</v>
      </c>
      <c r="D198" t="s">
        <v>54</v>
      </c>
      <c r="E198" t="s">
        <v>53</v>
      </c>
      <c r="F198" s="79"/>
      <c r="G198" s="79"/>
      <c r="H198" s="79"/>
      <c r="I198" s="79"/>
      <c r="J198" s="79"/>
      <c r="K198" s="79"/>
      <c r="L198" s="79"/>
      <c r="M198" s="79"/>
      <c r="N198" s="79"/>
      <c r="O198" s="79"/>
      <c r="P198" s="79"/>
      <c r="Q198" s="79"/>
      <c r="R198" s="79"/>
      <c r="S198" s="79"/>
      <c r="T198" s="79"/>
      <c r="U198" s="79"/>
    </row>
    <row r="199" spans="1:21" x14ac:dyDescent="0.35">
      <c r="A199" t="s">
        <v>48</v>
      </c>
      <c r="B199" t="s">
        <v>78</v>
      </c>
      <c r="C199" t="s">
        <v>77</v>
      </c>
      <c r="D199" t="s">
        <v>54</v>
      </c>
      <c r="E199" t="s">
        <v>53</v>
      </c>
      <c r="F199" s="79"/>
      <c r="G199" s="79"/>
      <c r="H199" s="79"/>
      <c r="I199" s="79"/>
      <c r="J199" s="79"/>
      <c r="K199" s="79"/>
      <c r="L199" s="79"/>
      <c r="M199" s="79"/>
      <c r="N199" s="79">
        <v>41.222999999999999</v>
      </c>
      <c r="O199" s="79">
        <v>40.28</v>
      </c>
      <c r="P199" s="79">
        <v>40.134</v>
      </c>
      <c r="Q199" s="79">
        <v>50.131</v>
      </c>
      <c r="R199" s="79">
        <v>44.189</v>
      </c>
      <c r="S199" s="79">
        <v>56.372</v>
      </c>
      <c r="T199" s="79">
        <v>49.338000000000001</v>
      </c>
      <c r="U199" s="79">
        <v>36.631</v>
      </c>
    </row>
    <row r="200" spans="1:21" x14ac:dyDescent="0.35">
      <c r="A200" t="s">
        <v>48</v>
      </c>
      <c r="B200" t="s">
        <v>76</v>
      </c>
      <c r="C200" t="s">
        <v>75</v>
      </c>
      <c r="D200" t="s">
        <v>54</v>
      </c>
      <c r="E200" t="s">
        <v>53</v>
      </c>
      <c r="F200" s="79"/>
      <c r="G200" s="79"/>
      <c r="H200" s="79"/>
      <c r="I200" s="79"/>
      <c r="J200" s="79"/>
      <c r="K200" s="79"/>
      <c r="L200" s="79"/>
      <c r="M200" s="79"/>
      <c r="N200" s="79">
        <v>16.262</v>
      </c>
      <c r="O200" s="79">
        <v>14.797000000000001</v>
      </c>
      <c r="P200" s="79">
        <v>14.721</v>
      </c>
      <c r="Q200" s="79">
        <v>13.486000000000001</v>
      </c>
      <c r="R200" s="79">
        <v>15.994999999999999</v>
      </c>
      <c r="S200" s="79">
        <v>15.58</v>
      </c>
      <c r="T200" s="79">
        <v>16.48</v>
      </c>
      <c r="U200" s="79">
        <v>15.63</v>
      </c>
    </row>
    <row r="201" spans="1:21" x14ac:dyDescent="0.35">
      <c r="A201" t="s">
        <v>48</v>
      </c>
      <c r="B201" t="s">
        <v>74</v>
      </c>
      <c r="C201" t="s">
        <v>73</v>
      </c>
      <c r="D201" t="s">
        <v>54</v>
      </c>
      <c r="E201" t="s">
        <v>53</v>
      </c>
      <c r="F201" s="79"/>
      <c r="G201" s="79"/>
      <c r="H201" s="79"/>
      <c r="I201" s="79"/>
      <c r="J201" s="79"/>
      <c r="K201" s="79"/>
      <c r="L201" s="79"/>
      <c r="M201" s="79"/>
      <c r="N201" s="79">
        <v>110.84399999999999</v>
      </c>
      <c r="O201" s="79">
        <v>101.86199999999999</v>
      </c>
      <c r="P201" s="79">
        <v>90.177999999999997</v>
      </c>
      <c r="Q201" s="79">
        <v>98.864999999999995</v>
      </c>
      <c r="R201" s="79">
        <v>104.857</v>
      </c>
      <c r="S201" s="79">
        <v>100.887</v>
      </c>
      <c r="T201" s="79">
        <v>86.144999999999996</v>
      </c>
      <c r="U201" s="79">
        <v>71.953000000000003</v>
      </c>
    </row>
    <row r="202" spans="1:21" x14ac:dyDescent="0.35">
      <c r="A202" t="s">
        <v>48</v>
      </c>
      <c r="B202" t="s">
        <v>72</v>
      </c>
      <c r="C202" t="s">
        <v>71</v>
      </c>
      <c r="D202" t="s">
        <v>54</v>
      </c>
      <c r="E202" t="s">
        <v>53</v>
      </c>
      <c r="F202" s="79"/>
      <c r="G202" s="79"/>
      <c r="H202" s="79"/>
      <c r="I202" s="79"/>
      <c r="J202" s="79"/>
      <c r="K202" s="79"/>
      <c r="L202" s="79"/>
      <c r="M202" s="79"/>
      <c r="N202" s="79">
        <v>207.09200000000001</v>
      </c>
      <c r="O202" s="79">
        <v>262.03399999999999</v>
      </c>
      <c r="P202" s="79">
        <v>261.858</v>
      </c>
      <c r="Q202" s="79">
        <v>217.77699999999999</v>
      </c>
      <c r="R202" s="79">
        <v>214.48599999999999</v>
      </c>
      <c r="S202" s="79">
        <v>220.821</v>
      </c>
      <c r="T202" s="79">
        <v>224.71600000000001</v>
      </c>
      <c r="U202" s="79">
        <v>221.45</v>
      </c>
    </row>
    <row r="203" spans="1:21" x14ac:dyDescent="0.35">
      <c r="A203" t="s">
        <v>48</v>
      </c>
      <c r="B203" t="s">
        <v>70</v>
      </c>
      <c r="C203" t="s">
        <v>69</v>
      </c>
      <c r="D203" t="s">
        <v>54</v>
      </c>
      <c r="E203" t="s">
        <v>53</v>
      </c>
      <c r="F203" s="79"/>
      <c r="G203" s="79"/>
      <c r="H203" s="79"/>
      <c r="I203" s="79"/>
      <c r="J203" s="79"/>
      <c r="K203" s="79"/>
      <c r="L203" s="79"/>
      <c r="M203" s="79"/>
      <c r="N203" s="79">
        <v>121.343</v>
      </c>
      <c r="O203" s="79">
        <v>164.68299999999999</v>
      </c>
      <c r="P203" s="79">
        <v>138.947</v>
      </c>
      <c r="Q203" s="79">
        <v>219.38800000000001</v>
      </c>
      <c r="R203" s="79">
        <v>180.15899999999999</v>
      </c>
      <c r="S203" s="79">
        <v>157.001</v>
      </c>
      <c r="T203" s="79">
        <v>139.87200000000001</v>
      </c>
      <c r="U203" s="79">
        <v>134.291</v>
      </c>
    </row>
    <row r="204" spans="1:21" x14ac:dyDescent="0.35">
      <c r="A204" t="s">
        <v>48</v>
      </c>
      <c r="B204" t="s">
        <v>68</v>
      </c>
      <c r="C204" t="s">
        <v>67</v>
      </c>
      <c r="D204" t="s">
        <v>54</v>
      </c>
      <c r="E204" t="s">
        <v>53</v>
      </c>
      <c r="F204" s="79"/>
      <c r="G204" s="79"/>
      <c r="H204" s="79"/>
      <c r="I204" s="79"/>
      <c r="J204" s="79"/>
      <c r="K204" s="79"/>
      <c r="L204" s="79"/>
      <c r="M204" s="79"/>
      <c r="N204" s="79">
        <v>186.40899999999999</v>
      </c>
      <c r="O204" s="79">
        <v>254.31800000000001</v>
      </c>
      <c r="P204" s="79">
        <v>205.768</v>
      </c>
      <c r="Q204" s="79">
        <v>396.70699999999999</v>
      </c>
      <c r="R204" s="79">
        <v>438.82600000000002</v>
      </c>
      <c r="S204" s="79">
        <v>367.51299999999998</v>
      </c>
      <c r="T204" s="79">
        <v>281.04399999999998</v>
      </c>
      <c r="U204" s="79">
        <v>188.57499999999999</v>
      </c>
    </row>
    <row r="205" spans="1:21" x14ac:dyDescent="0.35">
      <c r="A205" t="s">
        <v>48</v>
      </c>
      <c r="B205" t="s">
        <v>66</v>
      </c>
      <c r="C205" t="s">
        <v>65</v>
      </c>
      <c r="D205" t="s">
        <v>54</v>
      </c>
      <c r="E205" t="s">
        <v>53</v>
      </c>
      <c r="F205" s="79"/>
      <c r="G205" s="79"/>
      <c r="H205" s="79"/>
      <c r="I205" s="79"/>
      <c r="J205" s="79"/>
      <c r="K205" s="79"/>
      <c r="L205" s="79"/>
      <c r="M205" s="79"/>
      <c r="N205" s="79">
        <v>183.72095637999999</v>
      </c>
      <c r="O205" s="79"/>
      <c r="P205" s="79"/>
      <c r="Q205" s="79"/>
      <c r="R205" s="79"/>
      <c r="S205" s="79"/>
      <c r="T205" s="79"/>
      <c r="U205" s="79"/>
    </row>
    <row r="206" spans="1:21" x14ac:dyDescent="0.35">
      <c r="A206" t="s">
        <v>48</v>
      </c>
      <c r="B206" t="s">
        <v>64</v>
      </c>
      <c r="C206" t="s">
        <v>63</v>
      </c>
      <c r="D206" t="s">
        <v>54</v>
      </c>
      <c r="E206" t="s">
        <v>53</v>
      </c>
      <c r="F206" s="79"/>
      <c r="G206" s="79"/>
      <c r="H206" s="79"/>
      <c r="I206" s="79"/>
      <c r="J206" s="79"/>
      <c r="K206" s="79"/>
      <c r="L206" s="79"/>
      <c r="M206" s="79"/>
      <c r="N206" s="79">
        <v>8.0570000000000004</v>
      </c>
      <c r="O206" s="79">
        <v>8.68</v>
      </c>
      <c r="P206" s="79">
        <v>7.6459999999999999</v>
      </c>
      <c r="Q206" s="79">
        <v>7.1769999999999996</v>
      </c>
      <c r="R206" s="79">
        <v>7.5880000000000001</v>
      </c>
      <c r="S206" s="79">
        <v>8.0440000000000005</v>
      </c>
      <c r="T206" s="79">
        <v>7.6369999999999996</v>
      </c>
      <c r="U206" s="79">
        <v>7.726</v>
      </c>
    </row>
    <row r="207" spans="1:21" x14ac:dyDescent="0.35">
      <c r="A207" t="s">
        <v>48</v>
      </c>
      <c r="B207" t="s">
        <v>62</v>
      </c>
      <c r="C207" t="s">
        <v>61</v>
      </c>
      <c r="D207" t="s">
        <v>54</v>
      </c>
      <c r="E207" t="s">
        <v>53</v>
      </c>
      <c r="F207" s="79"/>
      <c r="G207" s="79"/>
      <c r="H207" s="79"/>
      <c r="I207" s="79"/>
      <c r="J207" s="79"/>
      <c r="K207" s="79"/>
      <c r="L207" s="79"/>
      <c r="M207" s="79"/>
      <c r="N207" s="79">
        <v>9.0380000000000003</v>
      </c>
      <c r="O207" s="79">
        <v>10.163</v>
      </c>
      <c r="P207" s="79">
        <v>10.349</v>
      </c>
      <c r="Q207" s="79">
        <v>9.8930000000000007</v>
      </c>
      <c r="R207" s="79">
        <v>9.9710000000000001</v>
      </c>
      <c r="S207" s="79">
        <v>10.07</v>
      </c>
      <c r="T207" s="79">
        <v>10.128</v>
      </c>
      <c r="U207" s="79">
        <v>10.209</v>
      </c>
    </row>
    <row r="208" spans="1:21" x14ac:dyDescent="0.35">
      <c r="A208" t="s">
        <v>48</v>
      </c>
      <c r="B208" t="s">
        <v>60</v>
      </c>
      <c r="C208" t="s">
        <v>59</v>
      </c>
      <c r="D208" t="s">
        <v>54</v>
      </c>
      <c r="E208" t="s">
        <v>53</v>
      </c>
      <c r="F208" s="79"/>
      <c r="G208" s="79"/>
      <c r="H208" s="79"/>
      <c r="I208" s="79">
        <v>53.283000000000001</v>
      </c>
      <c r="J208" s="79">
        <v>55.427999999999997</v>
      </c>
      <c r="K208" s="79">
        <v>56.817</v>
      </c>
      <c r="L208" s="79">
        <v>56.063000000000002</v>
      </c>
      <c r="M208" s="79">
        <v>53.923000000000002</v>
      </c>
      <c r="N208" s="79">
        <v>57.851999999999997</v>
      </c>
      <c r="O208" s="79">
        <v>57.326999999999998</v>
      </c>
      <c r="P208" s="79">
        <v>57.677</v>
      </c>
      <c r="Q208" s="79">
        <v>56.2711954696099</v>
      </c>
      <c r="R208" s="79">
        <v>57.744718654521897</v>
      </c>
      <c r="S208" s="79">
        <v>55.479821271839903</v>
      </c>
      <c r="T208" s="79">
        <v>53.489321155879303</v>
      </c>
      <c r="U208" s="79">
        <v>52.827289842714301</v>
      </c>
    </row>
    <row r="209" spans="1:21" x14ac:dyDescent="0.35">
      <c r="A209" t="s">
        <v>48</v>
      </c>
      <c r="B209" t="s">
        <v>58</v>
      </c>
      <c r="C209" t="s">
        <v>57</v>
      </c>
      <c r="D209" t="s">
        <v>54</v>
      </c>
      <c r="E209" t="s">
        <v>53</v>
      </c>
      <c r="F209" s="79"/>
      <c r="G209" s="79"/>
      <c r="H209" s="79"/>
      <c r="I209" s="79">
        <v>0.248</v>
      </c>
      <c r="J209" s="79">
        <v>0.20499999999999999</v>
      </c>
      <c r="K209" s="79">
        <v>7.6999999999999999E-2</v>
      </c>
      <c r="L209" s="79">
        <v>0.96199999999999997</v>
      </c>
      <c r="M209" s="79">
        <v>0.442</v>
      </c>
      <c r="N209" s="79">
        <v>0.96299999999999997</v>
      </c>
      <c r="O209" s="79">
        <v>3.9830000000000001</v>
      </c>
      <c r="P209" s="79">
        <v>3.972</v>
      </c>
      <c r="Q209" s="79">
        <v>1.9470000000000001</v>
      </c>
      <c r="R209" s="79">
        <v>1.946</v>
      </c>
      <c r="S209" s="79">
        <v>1.948</v>
      </c>
      <c r="T209" s="79">
        <v>1.9470000000000001</v>
      </c>
      <c r="U209" s="79">
        <v>1.9470000000000001</v>
      </c>
    </row>
    <row r="210" spans="1:21" x14ac:dyDescent="0.35">
      <c r="A210" t="s">
        <v>48</v>
      </c>
      <c r="B210" t="s">
        <v>56</v>
      </c>
      <c r="C210" t="s">
        <v>55</v>
      </c>
      <c r="D210" t="s">
        <v>54</v>
      </c>
      <c r="E210" t="s">
        <v>53</v>
      </c>
      <c r="F210" s="79"/>
      <c r="G210" s="79"/>
      <c r="H210" s="79"/>
      <c r="I210" s="79">
        <v>7.9278702428645396</v>
      </c>
      <c r="J210" s="79">
        <v>6.4180923270556196</v>
      </c>
      <c r="K210" s="79">
        <v>6.3300167243728902</v>
      </c>
      <c r="L210" s="79">
        <v>5.9589999999999996</v>
      </c>
      <c r="M210" s="79">
        <v>9.2070000000000007</v>
      </c>
      <c r="N210" s="79">
        <v>11.70064243</v>
      </c>
      <c r="O210" s="79">
        <v>9.8043755825183805</v>
      </c>
      <c r="P210" s="79">
        <v>9.0278430220975903</v>
      </c>
      <c r="Q210" s="79">
        <v>8.8186334233471708</v>
      </c>
      <c r="R210" s="79">
        <v>8.7527694608179303</v>
      </c>
      <c r="S210" s="79">
        <v>6.97105801622138</v>
      </c>
      <c r="T210" s="79">
        <v>6.5862361357357404</v>
      </c>
      <c r="U210" s="79">
        <v>6.6670719438490798</v>
      </c>
    </row>
    <row r="211" spans="1:21" x14ac:dyDescent="0.35">
      <c r="A211" t="s">
        <v>48</v>
      </c>
      <c r="B211" t="s">
        <v>317</v>
      </c>
      <c r="C211" t="s">
        <v>316</v>
      </c>
      <c r="D211" t="s">
        <v>54</v>
      </c>
      <c r="E211" t="s">
        <v>53</v>
      </c>
      <c r="F211" s="79"/>
      <c r="G211" s="79"/>
      <c r="H211" s="79"/>
      <c r="I211" s="79"/>
      <c r="J211" s="79"/>
      <c r="K211" s="79"/>
      <c r="L211" s="79"/>
      <c r="M211" s="79"/>
      <c r="N211" s="79">
        <v>72.995000000000005</v>
      </c>
      <c r="O211" s="79">
        <v>81.334999999999994</v>
      </c>
      <c r="P211" s="79">
        <v>108.295</v>
      </c>
      <c r="Q211" s="79">
        <v>53.591999999999999</v>
      </c>
      <c r="R211" s="79">
        <v>54.081000000000003</v>
      </c>
      <c r="S211" s="79">
        <v>50.594000000000001</v>
      </c>
      <c r="T211" s="79">
        <v>77.105000000000004</v>
      </c>
      <c r="U211" s="79">
        <v>48.204000000000001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5"/>
  <sheetViews>
    <sheetView showGridLines="0" zoomScaleNormal="100" workbookViewId="0">
      <pane ySplit="1" topLeftCell="A2" activePane="bottomLeft" state="frozen"/>
      <selection pane="bottomLeft"/>
    </sheetView>
  </sheetViews>
  <sheetFormatPr defaultColWidth="8.81640625" defaultRowHeight="16" x14ac:dyDescent="0.5"/>
  <cols>
    <col min="1" max="1" width="2.1796875" style="1" customWidth="1"/>
    <col min="2" max="2" width="32.81640625" style="1" customWidth="1"/>
    <col min="3" max="3" width="20.26953125" style="1" customWidth="1"/>
    <col min="4" max="4" width="99.1796875" style="1" customWidth="1"/>
    <col min="5" max="5" width="8.54296875" style="1" customWidth="1"/>
    <col min="6" max="6" width="26.54296875" style="1" customWidth="1"/>
    <col min="7" max="8" width="8.54296875" style="1" customWidth="1"/>
    <col min="9" max="9" width="27.7265625" style="1" customWidth="1"/>
    <col min="10" max="10" width="21.7265625" style="1" customWidth="1"/>
    <col min="11" max="11" width="98.1796875" style="1" customWidth="1"/>
    <col min="12" max="12" width="8.54296875" style="1" customWidth="1"/>
    <col min="13" max="13" width="27.453125" style="1" customWidth="1"/>
    <col min="14" max="14" width="8.54296875" style="1" customWidth="1"/>
    <col min="15" max="16384" width="8.81640625" style="1"/>
  </cols>
  <sheetData>
    <row r="1" spans="2:13" s="3" customFormat="1" ht="21" x14ac:dyDescent="0.5">
      <c r="B1" s="12" t="s">
        <v>381</v>
      </c>
      <c r="C1" s="12"/>
      <c r="D1" s="12"/>
      <c r="E1" s="12"/>
      <c r="F1" s="12"/>
      <c r="G1" s="1"/>
      <c r="H1" s="4"/>
      <c r="I1" s="2"/>
    </row>
    <row r="2" spans="2:13" s="3" customFormat="1" ht="21" x14ac:dyDescent="0.5">
      <c r="B2" s="13" t="s">
        <v>20</v>
      </c>
      <c r="C2" s="20"/>
      <c r="D2" s="1"/>
      <c r="E2" s="1"/>
      <c r="F2" s="1"/>
      <c r="G2" s="1"/>
      <c r="H2" s="4"/>
      <c r="I2" s="2"/>
    </row>
    <row r="3" spans="2:13" x14ac:dyDescent="0.5">
      <c r="B3" s="19" t="s">
        <v>21</v>
      </c>
      <c r="C3" s="21"/>
    </row>
    <row r="4" spans="2:13" x14ac:dyDescent="0.5">
      <c r="B4" s="19" t="s">
        <v>22</v>
      </c>
      <c r="C4" s="22"/>
    </row>
    <row r="5" spans="2:13" x14ac:dyDescent="0.5">
      <c r="B5" s="19" t="s">
        <v>23</v>
      </c>
      <c r="C5" s="22"/>
    </row>
    <row r="6" spans="2:13" x14ac:dyDescent="0.5">
      <c r="B6" s="17"/>
      <c r="C6" s="18"/>
      <c r="D6" s="18"/>
    </row>
    <row r="7" spans="2:13" x14ac:dyDescent="0.5">
      <c r="B7" s="13" t="s">
        <v>24</v>
      </c>
    </row>
    <row r="8" spans="2:13" ht="32.25" customHeight="1" x14ac:dyDescent="0.5">
      <c r="B8" s="14" t="s">
        <v>25</v>
      </c>
      <c r="C8" s="147" t="s">
        <v>407</v>
      </c>
      <c r="D8" s="148"/>
    </row>
    <row r="9" spans="2:13" ht="21" x14ac:dyDescent="0.6">
      <c r="B9" s="14" t="s">
        <v>1</v>
      </c>
      <c r="C9" s="15" t="s">
        <v>48</v>
      </c>
      <c r="D9" s="16"/>
      <c r="I9" s="80" t="s">
        <v>390</v>
      </c>
      <c r="J9" s="81"/>
      <c r="K9" s="81"/>
      <c r="L9" s="81"/>
      <c r="M9" s="81"/>
    </row>
    <row r="10" spans="2:13" x14ac:dyDescent="0.5">
      <c r="B10" s="14" t="s">
        <v>26</v>
      </c>
      <c r="C10" s="6" t="s">
        <v>47</v>
      </c>
      <c r="I10" s="81"/>
      <c r="J10" s="81"/>
      <c r="K10" s="81"/>
      <c r="L10" s="81"/>
      <c r="M10" s="81"/>
    </row>
    <row r="11" spans="2:13" x14ac:dyDescent="0.5">
      <c r="B11" s="14" t="s">
        <v>27</v>
      </c>
      <c r="C11" s="6" t="str">
        <f>F_Inputs!A71&amp;"-"&amp;F_Inputs!B71</f>
        <v>YKY-WWN801001</v>
      </c>
      <c r="D11" s="16"/>
      <c r="I11" s="81"/>
      <c r="J11" s="81"/>
      <c r="K11" s="81"/>
      <c r="L11" s="81"/>
      <c r="M11" s="81"/>
    </row>
    <row r="12" spans="2:13" x14ac:dyDescent="0.5">
      <c r="B12" s="14" t="s">
        <v>28</v>
      </c>
      <c r="C12" s="5"/>
      <c r="I12" s="83" t="s">
        <v>28</v>
      </c>
      <c r="J12" s="84">
        <v>105.931</v>
      </c>
      <c r="K12" s="85"/>
      <c r="L12" s="85"/>
      <c r="M12" s="85"/>
    </row>
    <row r="13" spans="2:13" x14ac:dyDescent="0.5">
      <c r="I13" s="85"/>
      <c r="J13" s="85"/>
      <c r="K13" s="85"/>
      <c r="L13" s="85"/>
      <c r="M13" s="85"/>
    </row>
    <row r="14" spans="2:13" x14ac:dyDescent="0.5">
      <c r="B14" s="13" t="s">
        <v>391</v>
      </c>
      <c r="I14" s="86" t="s">
        <v>328</v>
      </c>
      <c r="J14" s="85"/>
      <c r="K14" s="85"/>
      <c r="L14" s="85"/>
      <c r="M14" s="85"/>
    </row>
    <row r="15" spans="2:13" ht="16.5" customHeight="1" x14ac:dyDescent="0.5">
      <c r="B15" s="6" t="s">
        <v>44</v>
      </c>
      <c r="C15" s="14"/>
      <c r="D15" s="36"/>
      <c r="I15" s="87" t="s">
        <v>44</v>
      </c>
      <c r="J15" s="83" t="s">
        <v>52</v>
      </c>
      <c r="K15" s="88" t="s">
        <v>337</v>
      </c>
      <c r="L15" s="85"/>
      <c r="M15" s="85"/>
    </row>
    <row r="16" spans="2:13" x14ac:dyDescent="0.5">
      <c r="B16" s="6" t="s">
        <v>329</v>
      </c>
      <c r="C16" s="5"/>
      <c r="I16" s="87" t="s">
        <v>329</v>
      </c>
      <c r="J16" s="84">
        <v>0</v>
      </c>
      <c r="K16" s="85"/>
      <c r="L16" s="85"/>
      <c r="M16" s="85"/>
    </row>
    <row r="17" spans="2:13" x14ac:dyDescent="0.5">
      <c r="B17" s="37" t="s">
        <v>355</v>
      </c>
      <c r="C17" s="38"/>
      <c r="I17" s="87" t="s">
        <v>355</v>
      </c>
      <c r="J17" s="89"/>
      <c r="K17" s="85"/>
      <c r="L17" s="85"/>
      <c r="M17" s="85"/>
    </row>
    <row r="18" spans="2:13" x14ac:dyDescent="0.5">
      <c r="B18" s="37" t="s">
        <v>19</v>
      </c>
      <c r="C18" s="38"/>
      <c r="I18" s="87" t="s">
        <v>356</v>
      </c>
      <c r="J18" s="89"/>
      <c r="K18" s="85"/>
      <c r="L18" s="85"/>
      <c r="M18" s="85"/>
    </row>
    <row r="19" spans="2:13" x14ac:dyDescent="0.5">
      <c r="B19" s="37" t="s">
        <v>19</v>
      </c>
      <c r="C19" s="38"/>
      <c r="I19" s="87" t="s">
        <v>357</v>
      </c>
      <c r="J19" s="89"/>
      <c r="K19" s="85"/>
      <c r="L19" s="85"/>
      <c r="M19" s="85"/>
    </row>
    <row r="20" spans="2:13" x14ac:dyDescent="0.5">
      <c r="B20" s="37" t="s">
        <v>19</v>
      </c>
      <c r="C20" s="37"/>
      <c r="I20" s="87" t="s">
        <v>358</v>
      </c>
      <c r="J20" s="87"/>
      <c r="K20" s="85"/>
      <c r="L20" s="85"/>
      <c r="M20" s="85"/>
    </row>
    <row r="21" spans="2:13" x14ac:dyDescent="0.5">
      <c r="B21" s="62" t="s">
        <v>359</v>
      </c>
      <c r="C21" s="1" t="b">
        <f>SUM(C17:C20)=C16</f>
        <v>1</v>
      </c>
      <c r="I21" s="90"/>
      <c r="J21" s="85"/>
      <c r="K21" s="85"/>
      <c r="L21" s="85"/>
      <c r="M21" s="85"/>
    </row>
    <row r="22" spans="2:13" x14ac:dyDescent="0.5">
      <c r="B22" s="13"/>
      <c r="I22" s="86"/>
      <c r="J22" s="85"/>
      <c r="K22" s="85"/>
      <c r="L22" s="85"/>
      <c r="M22" s="85"/>
    </row>
    <row r="23" spans="2:13" x14ac:dyDescent="0.5">
      <c r="B23" s="13" t="s">
        <v>30</v>
      </c>
      <c r="I23" s="86" t="s">
        <v>30</v>
      </c>
      <c r="J23" s="85"/>
      <c r="K23" s="85"/>
      <c r="L23" s="85"/>
      <c r="M23" s="85"/>
    </row>
    <row r="24" spans="2:13" x14ac:dyDescent="0.5">
      <c r="B24" s="6" t="s">
        <v>31</v>
      </c>
      <c r="C24" s="6"/>
      <c r="I24" s="87" t="s">
        <v>31</v>
      </c>
      <c r="J24" s="87"/>
      <c r="K24" s="85"/>
      <c r="L24" s="85"/>
      <c r="M24" s="85"/>
    </row>
    <row r="25" spans="2:13" x14ac:dyDescent="0.5">
      <c r="B25" s="6" t="s">
        <v>29</v>
      </c>
      <c r="C25" s="40"/>
      <c r="I25" s="87" t="s">
        <v>29</v>
      </c>
      <c r="J25" s="91">
        <v>2504.2040000000002</v>
      </c>
      <c r="K25" s="85"/>
      <c r="L25" s="85"/>
      <c r="M25" s="85"/>
    </row>
    <row r="26" spans="2:13" ht="32" x14ac:dyDescent="0.5">
      <c r="B26" s="23" t="s">
        <v>32</v>
      </c>
      <c r="C26" s="29"/>
      <c r="I26" s="92" t="s">
        <v>32</v>
      </c>
      <c r="J26" s="93">
        <v>4.2301266190773588E-2</v>
      </c>
      <c r="K26" s="85"/>
      <c r="L26" s="85"/>
      <c r="M26" s="85"/>
    </row>
    <row r="27" spans="2:13" ht="32" x14ac:dyDescent="0.5">
      <c r="B27" s="23" t="s">
        <v>33</v>
      </c>
      <c r="C27" s="6"/>
      <c r="I27" s="92" t="s">
        <v>33</v>
      </c>
      <c r="J27" s="87" t="s">
        <v>313</v>
      </c>
      <c r="K27" s="85"/>
      <c r="L27" s="85"/>
      <c r="M27" s="85"/>
    </row>
    <row r="28" spans="2:13" x14ac:dyDescent="0.5">
      <c r="I28" s="85"/>
      <c r="J28" s="85"/>
      <c r="K28" s="85"/>
      <c r="L28" s="85"/>
      <c r="M28" s="85"/>
    </row>
    <row r="29" spans="2:13" x14ac:dyDescent="0.5">
      <c r="B29" s="13" t="s">
        <v>34</v>
      </c>
      <c r="F29" s="13" t="s">
        <v>35</v>
      </c>
      <c r="I29" s="86" t="s">
        <v>34</v>
      </c>
      <c r="J29" s="85"/>
      <c r="K29" s="85"/>
      <c r="L29" s="85"/>
      <c r="M29" s="86" t="s">
        <v>35</v>
      </c>
    </row>
    <row r="30" spans="2:13" ht="240" customHeight="1" x14ac:dyDescent="0.5">
      <c r="B30" s="14" t="s">
        <v>36</v>
      </c>
      <c r="C30" s="14"/>
      <c r="D30" s="41"/>
      <c r="F30" s="149"/>
      <c r="I30" s="83" t="s">
        <v>36</v>
      </c>
      <c r="J30" s="83" t="s">
        <v>49</v>
      </c>
      <c r="K30" s="82" t="s">
        <v>334</v>
      </c>
      <c r="L30" s="85"/>
      <c r="M30" s="152" t="s">
        <v>312</v>
      </c>
    </row>
    <row r="31" spans="2:13" x14ac:dyDescent="0.5">
      <c r="B31" s="14" t="s">
        <v>37</v>
      </c>
      <c r="C31" s="14"/>
      <c r="D31" s="61"/>
      <c r="F31" s="150"/>
      <c r="I31" s="83" t="s">
        <v>37</v>
      </c>
      <c r="J31" s="83" t="s">
        <v>49</v>
      </c>
      <c r="K31" s="87" t="s">
        <v>336</v>
      </c>
      <c r="L31" s="85"/>
      <c r="M31" s="153"/>
    </row>
    <row r="32" spans="2:13" ht="33.75" customHeight="1" x14ac:dyDescent="0.5">
      <c r="B32" s="14" t="s">
        <v>38</v>
      </c>
      <c r="C32" s="14"/>
      <c r="D32" s="36"/>
      <c r="F32" s="150"/>
      <c r="I32" s="83" t="s">
        <v>38</v>
      </c>
      <c r="J32" s="83" t="s">
        <v>51</v>
      </c>
      <c r="K32" s="88" t="s">
        <v>324</v>
      </c>
      <c r="L32" s="85"/>
      <c r="M32" s="153"/>
    </row>
    <row r="33" spans="2:14" ht="83.25" customHeight="1" x14ac:dyDescent="0.5">
      <c r="B33" s="14" t="s">
        <v>39</v>
      </c>
      <c r="C33" s="14"/>
      <c r="D33" s="41"/>
      <c r="F33" s="150"/>
      <c r="I33" s="83" t="s">
        <v>39</v>
      </c>
      <c r="J33" s="83" t="s">
        <v>49</v>
      </c>
      <c r="K33" s="82" t="s">
        <v>422</v>
      </c>
      <c r="L33" s="85"/>
      <c r="M33" s="153"/>
    </row>
    <row r="34" spans="2:14" ht="58.5" customHeight="1" x14ac:dyDescent="0.5">
      <c r="B34" s="14" t="s">
        <v>40</v>
      </c>
      <c r="C34" s="14"/>
      <c r="D34" s="41"/>
      <c r="F34" s="150"/>
      <c r="I34" s="83" t="s">
        <v>40</v>
      </c>
      <c r="J34" s="83" t="s">
        <v>50</v>
      </c>
      <c r="K34" s="82" t="s">
        <v>338</v>
      </c>
      <c r="L34" s="85"/>
      <c r="M34" s="153"/>
    </row>
    <row r="35" spans="2:14" ht="63.75" customHeight="1" x14ac:dyDescent="0.5">
      <c r="B35" s="14" t="s">
        <v>41</v>
      </c>
      <c r="C35" s="14"/>
      <c r="D35" s="41"/>
      <c r="F35" s="151"/>
      <c r="I35" s="83" t="s">
        <v>41</v>
      </c>
      <c r="J35" s="83" t="s">
        <v>51</v>
      </c>
      <c r="K35" s="82" t="s">
        <v>335</v>
      </c>
      <c r="L35" s="85"/>
      <c r="M35" s="154"/>
    </row>
    <row r="36" spans="2:14" x14ac:dyDescent="0.5">
      <c r="B36" s="14" t="s">
        <v>42</v>
      </c>
      <c r="C36" s="14"/>
      <c r="D36" s="41"/>
      <c r="F36" s="14"/>
      <c r="I36" s="83" t="s">
        <v>42</v>
      </c>
      <c r="J36" s="83" t="s">
        <v>19</v>
      </c>
      <c r="K36" s="82"/>
      <c r="L36" s="85"/>
      <c r="M36" s="83"/>
    </row>
    <row r="37" spans="2:14" x14ac:dyDescent="0.5">
      <c r="B37" s="14" t="s">
        <v>43</v>
      </c>
      <c r="C37" s="14"/>
      <c r="D37" s="41"/>
      <c r="F37" s="28"/>
      <c r="I37" s="83" t="s">
        <v>43</v>
      </c>
      <c r="J37" s="83" t="s">
        <v>19</v>
      </c>
      <c r="K37" s="82"/>
      <c r="L37" s="85"/>
      <c r="M37" s="94"/>
    </row>
    <row r="38" spans="2:14" s="25" customFormat="1" x14ac:dyDescent="0.5">
      <c r="B38" s="26"/>
      <c r="C38" s="26"/>
      <c r="D38" s="26"/>
      <c r="F38" s="24"/>
      <c r="I38" s="95"/>
      <c r="J38" s="95"/>
      <c r="K38" s="95"/>
      <c r="L38" s="95"/>
      <c r="M38" s="95"/>
    </row>
    <row r="39" spans="2:14" x14ac:dyDescent="0.5">
      <c r="B39" s="13"/>
      <c r="C39" s="35"/>
      <c r="I39" s="96"/>
      <c r="J39" s="96"/>
      <c r="K39" s="96"/>
      <c r="L39" s="96"/>
      <c r="M39" s="96"/>
    </row>
    <row r="40" spans="2:14" x14ac:dyDescent="0.5">
      <c r="B40" s="13"/>
      <c r="C40" s="35"/>
      <c r="I40" s="96"/>
      <c r="J40" s="96"/>
      <c r="K40" s="96"/>
      <c r="L40" s="96"/>
      <c r="M40" s="96"/>
    </row>
    <row r="41" spans="2:14" x14ac:dyDescent="0.5">
      <c r="I41" s="96"/>
      <c r="J41" s="96"/>
      <c r="K41" s="96"/>
      <c r="L41" s="96"/>
      <c r="M41" s="96"/>
    </row>
    <row r="42" spans="2:14" x14ac:dyDescent="0.5">
      <c r="I42" s="96"/>
      <c r="J42" s="96"/>
      <c r="K42" s="96"/>
      <c r="L42" s="96"/>
      <c r="M42" s="96"/>
    </row>
    <row r="45" spans="2:14" x14ac:dyDescent="0.5">
      <c r="N45" s="4"/>
    </row>
  </sheetData>
  <mergeCells count="3">
    <mergeCell ref="C8:D8"/>
    <mergeCell ref="F30:F35"/>
    <mergeCell ref="M30:M35"/>
  </mergeCells>
  <conditionalFormatting sqref="C21">
    <cfRule type="containsText" dxfId="19" priority="3" operator="containsText" text="TRUE">
      <formula>NOT(ISERROR(SEARCH("TRUE",C21)))</formula>
    </cfRule>
  </conditionalFormatting>
  <conditionalFormatting sqref="J21">
    <cfRule type="containsText" dxfId="18" priority="1" operator="containsText" text="TRUE">
      <formula>NOT(ISERROR(SEARCH("TRUE",J21)))</formula>
    </cfRule>
  </conditionalFormatting>
  <dataValidations count="6">
    <dataValidation type="list" allowBlank="1" showInputMessage="1" showErrorMessage="1" sqref="C27 J27">
      <formula1>"Yes,No"</formula1>
    </dataValidation>
    <dataValidation type="list" allowBlank="1" showInputMessage="1" showErrorMessage="1" sqref="C9">
      <formula1>"ANH,NES,NWT,SRN,SVE,SWB,TMS,WSH,WSX,YKY,AFW,BRL,HDD,PRT,SES,SEW,SSC"</formula1>
    </dataValidation>
    <dataValidation type="list" allowBlank="1" showInputMessage="1" showErrorMessage="1" sqref="C15 J15">
      <formula1>"Accept, Partial accept, Reject"</formula1>
    </dataValidation>
    <dataValidation type="list" allowBlank="1" showInputMessage="1" showErrorMessage="1" sqref="C10">
      <formula1>#REF!</formula1>
    </dataValidation>
    <dataValidation type="list" allowBlank="1" showInputMessage="1" showErrorMessage="1" sqref="C30:C38 J30:J37">
      <formula1>"Pass, Partial pass, Fail, Not assessed, N/A"</formula1>
    </dataValidation>
    <dataValidation type="list" allowBlank="1" showInputMessage="1" showErrorMessage="1" sqref="I18:I20 B18:B20">
      <formula1>#REF!</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45"/>
  <sheetViews>
    <sheetView showGridLines="0" zoomScaleNormal="100" workbookViewId="0">
      <pane ySplit="1" topLeftCell="A2" activePane="bottomLeft" state="frozen"/>
      <selection activeCell="P19" sqref="P19"/>
      <selection pane="bottomLeft"/>
    </sheetView>
  </sheetViews>
  <sheetFormatPr defaultColWidth="8.81640625" defaultRowHeight="16" x14ac:dyDescent="0.5"/>
  <cols>
    <col min="1" max="1" width="2.1796875" style="1" customWidth="1"/>
    <col min="2" max="2" width="32.1796875" style="1" customWidth="1"/>
    <col min="3" max="3" width="19.81640625" style="1" customWidth="1"/>
    <col min="4" max="4" width="137.453125" style="1" customWidth="1"/>
    <col min="5" max="5" width="5.81640625" style="1" customWidth="1"/>
    <col min="6" max="6" width="45.81640625" style="1" customWidth="1"/>
    <col min="7" max="8" width="8.54296875" style="1" customWidth="1"/>
    <col min="9" max="10" width="28.1796875" style="1" customWidth="1"/>
    <col min="11" max="11" width="137.81640625" style="1" customWidth="1"/>
    <col min="12" max="12" width="8.54296875" style="1" customWidth="1"/>
    <col min="13" max="13" width="48.26953125" style="1" customWidth="1"/>
    <col min="14" max="14" width="8.54296875" style="1" customWidth="1"/>
    <col min="15" max="16384" width="8.81640625" style="1"/>
  </cols>
  <sheetData>
    <row r="1" spans="2:13" s="3" customFormat="1" ht="21" x14ac:dyDescent="0.5">
      <c r="B1" s="12" t="s">
        <v>314</v>
      </c>
      <c r="C1" s="12"/>
      <c r="D1" s="12"/>
      <c r="E1" s="12"/>
      <c r="F1" s="1"/>
      <c r="G1" s="1"/>
      <c r="H1" s="4"/>
      <c r="I1" s="2"/>
    </row>
    <row r="2" spans="2:13" s="3" customFormat="1" ht="21" x14ac:dyDescent="0.5">
      <c r="B2" s="13" t="s">
        <v>20</v>
      </c>
      <c r="C2" s="20"/>
      <c r="D2" s="60"/>
      <c r="E2" s="1"/>
      <c r="F2" s="1"/>
      <c r="G2" s="1"/>
      <c r="H2" s="4"/>
      <c r="I2" s="2"/>
    </row>
    <row r="3" spans="2:13" x14ac:dyDescent="0.5">
      <c r="B3" s="19" t="s">
        <v>21</v>
      </c>
      <c r="C3" s="21"/>
    </row>
    <row r="4" spans="2:13" x14ac:dyDescent="0.5">
      <c r="B4" s="19" t="s">
        <v>22</v>
      </c>
      <c r="C4" s="22"/>
    </row>
    <row r="5" spans="2:13" x14ac:dyDescent="0.5">
      <c r="B5" s="19" t="s">
        <v>23</v>
      </c>
      <c r="C5" s="22"/>
    </row>
    <row r="6" spans="2:13" x14ac:dyDescent="0.5">
      <c r="B6" s="17"/>
      <c r="C6" s="18"/>
      <c r="D6" s="18"/>
    </row>
    <row r="7" spans="2:13" x14ac:dyDescent="0.5">
      <c r="B7" s="13" t="s">
        <v>24</v>
      </c>
    </row>
    <row r="8" spans="2:13" ht="35.25" customHeight="1" x14ac:dyDescent="0.5">
      <c r="B8" s="14" t="s">
        <v>25</v>
      </c>
      <c r="C8" s="155" t="s">
        <v>407</v>
      </c>
      <c r="D8" s="155"/>
    </row>
    <row r="9" spans="2:13" ht="24" x14ac:dyDescent="0.7">
      <c r="B9" s="14" t="s">
        <v>1</v>
      </c>
      <c r="C9" s="34" t="s">
        <v>48</v>
      </c>
      <c r="D9" s="16"/>
      <c r="I9" s="97" t="s">
        <v>392</v>
      </c>
      <c r="J9" s="81"/>
      <c r="K9" s="81"/>
      <c r="L9" s="81"/>
      <c r="M9" s="81"/>
    </row>
    <row r="10" spans="2:13" x14ac:dyDescent="0.5">
      <c r="B10" s="14" t="s">
        <v>26</v>
      </c>
      <c r="C10" s="6" t="s">
        <v>47</v>
      </c>
      <c r="I10" s="81"/>
      <c r="J10" s="81"/>
      <c r="K10" s="81"/>
      <c r="L10" s="81"/>
      <c r="M10" s="81"/>
    </row>
    <row r="11" spans="2:13" x14ac:dyDescent="0.5">
      <c r="B11" s="14" t="s">
        <v>27</v>
      </c>
      <c r="C11" s="6" t="str">
        <f>F_Inputs!A75&amp;"-"&amp;F_Inputs!B75</f>
        <v>YKY-WWN802001</v>
      </c>
      <c r="D11" s="16"/>
      <c r="I11" s="81"/>
      <c r="J11" s="81"/>
      <c r="K11" s="81"/>
      <c r="L11" s="81"/>
      <c r="M11" s="81"/>
    </row>
    <row r="12" spans="2:13" x14ac:dyDescent="0.5">
      <c r="B12" s="14" t="s">
        <v>28</v>
      </c>
      <c r="C12" s="59">
        <f>SUM(F_Inputs!Q77:U77)</f>
        <v>55.311000000000007</v>
      </c>
      <c r="I12" s="83" t="s">
        <v>28</v>
      </c>
      <c r="J12" s="84">
        <v>55.311000000000007</v>
      </c>
      <c r="K12" s="85"/>
      <c r="L12" s="85"/>
      <c r="M12" s="85"/>
    </row>
    <row r="13" spans="2:13" x14ac:dyDescent="0.5">
      <c r="I13" s="85"/>
      <c r="J13" s="85"/>
      <c r="K13" s="85"/>
      <c r="L13" s="85"/>
      <c r="M13" s="85"/>
    </row>
    <row r="14" spans="2:13" x14ac:dyDescent="0.5">
      <c r="B14" s="13" t="s">
        <v>328</v>
      </c>
      <c r="I14" s="86" t="s">
        <v>328</v>
      </c>
      <c r="J14" s="85"/>
      <c r="K14" s="85"/>
      <c r="L14" s="85"/>
      <c r="M14" s="85"/>
    </row>
    <row r="15" spans="2:13" ht="77.25" customHeight="1" x14ac:dyDescent="0.5">
      <c r="B15" s="6" t="s">
        <v>44</v>
      </c>
      <c r="C15" s="14"/>
      <c r="D15" s="23"/>
      <c r="I15" s="87" t="s">
        <v>44</v>
      </c>
      <c r="J15" s="83" t="s">
        <v>52</v>
      </c>
      <c r="K15" s="92" t="s">
        <v>339</v>
      </c>
      <c r="L15" s="85"/>
      <c r="M15" s="85"/>
    </row>
    <row r="16" spans="2:13" x14ac:dyDescent="0.5">
      <c r="B16" s="6" t="s">
        <v>329</v>
      </c>
      <c r="C16" s="5"/>
      <c r="I16" s="87" t="s">
        <v>329</v>
      </c>
      <c r="J16" s="84">
        <v>0</v>
      </c>
      <c r="K16" s="85"/>
      <c r="L16" s="85"/>
      <c r="M16" s="85"/>
    </row>
    <row r="17" spans="2:13" x14ac:dyDescent="0.5">
      <c r="B17" s="37" t="s">
        <v>355</v>
      </c>
      <c r="C17" s="38"/>
      <c r="I17" s="87" t="s">
        <v>355</v>
      </c>
      <c r="J17" s="89"/>
      <c r="K17" s="85"/>
      <c r="L17" s="85"/>
      <c r="M17" s="85"/>
    </row>
    <row r="18" spans="2:13" x14ac:dyDescent="0.5">
      <c r="B18" s="37" t="s">
        <v>19</v>
      </c>
      <c r="C18" s="38"/>
      <c r="I18" s="87" t="s">
        <v>356</v>
      </c>
      <c r="J18" s="89"/>
      <c r="K18" s="85"/>
      <c r="L18" s="85"/>
      <c r="M18" s="85"/>
    </row>
    <row r="19" spans="2:13" x14ac:dyDescent="0.5">
      <c r="B19" s="37" t="s">
        <v>19</v>
      </c>
      <c r="C19" s="38"/>
      <c r="I19" s="87" t="s">
        <v>357</v>
      </c>
      <c r="J19" s="89"/>
      <c r="K19" s="85"/>
      <c r="L19" s="85"/>
      <c r="M19" s="85"/>
    </row>
    <row r="20" spans="2:13" x14ac:dyDescent="0.5">
      <c r="B20" s="37" t="s">
        <v>19</v>
      </c>
      <c r="C20" s="37"/>
      <c r="I20" s="87" t="s">
        <v>358</v>
      </c>
      <c r="J20" s="87"/>
      <c r="K20" s="85"/>
      <c r="L20" s="85"/>
      <c r="M20" s="85"/>
    </row>
    <row r="21" spans="2:13" x14ac:dyDescent="0.5">
      <c r="B21" s="63" t="s">
        <v>359</v>
      </c>
      <c r="C21" s="64" t="b">
        <f>SUM(C17:C20)=C16</f>
        <v>1</v>
      </c>
      <c r="I21" s="85"/>
      <c r="J21" s="85"/>
      <c r="K21" s="85"/>
      <c r="L21" s="85"/>
      <c r="M21" s="85"/>
    </row>
    <row r="22" spans="2:13" x14ac:dyDescent="0.5">
      <c r="B22" s="13"/>
      <c r="I22" s="85"/>
      <c r="J22" s="85"/>
      <c r="K22" s="85"/>
      <c r="L22" s="85"/>
      <c r="M22" s="85"/>
    </row>
    <row r="23" spans="2:13" x14ac:dyDescent="0.5">
      <c r="B23" s="13" t="s">
        <v>30</v>
      </c>
      <c r="I23" s="86" t="s">
        <v>30</v>
      </c>
      <c r="J23" s="85"/>
      <c r="K23" s="85"/>
      <c r="L23" s="85"/>
      <c r="M23" s="85"/>
    </row>
    <row r="24" spans="2:13" x14ac:dyDescent="0.5">
      <c r="B24" s="6" t="s">
        <v>31</v>
      </c>
      <c r="C24" s="5"/>
      <c r="I24" s="87" t="s">
        <v>31</v>
      </c>
      <c r="J24" s="84"/>
      <c r="K24" s="85"/>
      <c r="L24" s="85"/>
      <c r="M24" s="85"/>
    </row>
    <row r="25" spans="2:13" x14ac:dyDescent="0.5">
      <c r="B25" s="6" t="s">
        <v>29</v>
      </c>
      <c r="C25" s="40"/>
      <c r="I25" s="87" t="s">
        <v>29</v>
      </c>
      <c r="J25" s="91">
        <v>2504.2040000000002</v>
      </c>
      <c r="K25" s="85"/>
      <c r="L25" s="85"/>
      <c r="M25" s="85"/>
    </row>
    <row r="26" spans="2:13" ht="32" x14ac:dyDescent="0.5">
      <c r="B26" s="23" t="s">
        <v>32</v>
      </c>
      <c r="C26" s="29"/>
      <c r="I26" s="92" t="s">
        <v>32</v>
      </c>
      <c r="J26" s="93">
        <v>2.208725806683481E-2</v>
      </c>
      <c r="K26" s="85"/>
      <c r="L26" s="85"/>
      <c r="M26" s="85"/>
    </row>
    <row r="27" spans="2:13" ht="32" x14ac:dyDescent="0.5">
      <c r="B27" s="23" t="s">
        <v>33</v>
      </c>
      <c r="C27" s="6"/>
      <c r="I27" s="92" t="s">
        <v>33</v>
      </c>
      <c r="J27" s="87" t="s">
        <v>313</v>
      </c>
      <c r="K27" s="85"/>
      <c r="L27" s="85"/>
      <c r="M27" s="85"/>
    </row>
    <row r="28" spans="2:13" x14ac:dyDescent="0.5">
      <c r="I28" s="85"/>
      <c r="J28" s="85"/>
      <c r="K28" s="85"/>
      <c r="L28" s="85"/>
      <c r="M28" s="85"/>
    </row>
    <row r="29" spans="2:13" x14ac:dyDescent="0.5">
      <c r="B29" s="13" t="s">
        <v>34</v>
      </c>
      <c r="F29" s="13" t="s">
        <v>35</v>
      </c>
      <c r="I29" s="86" t="s">
        <v>34</v>
      </c>
      <c r="J29" s="85"/>
      <c r="K29" s="85"/>
      <c r="L29" s="85"/>
      <c r="M29" s="86" t="s">
        <v>35</v>
      </c>
    </row>
    <row r="30" spans="2:13" ht="157.5" customHeight="1" x14ac:dyDescent="0.5">
      <c r="B30" s="14"/>
      <c r="C30" s="14"/>
      <c r="D30" s="30"/>
      <c r="F30" s="30"/>
      <c r="I30" s="83" t="s">
        <v>36</v>
      </c>
      <c r="J30" s="83" t="s">
        <v>49</v>
      </c>
      <c r="K30" s="98" t="s">
        <v>340</v>
      </c>
      <c r="L30" s="85"/>
      <c r="M30" s="98" t="s">
        <v>341</v>
      </c>
    </row>
    <row r="31" spans="2:13" ht="181.5" customHeight="1" x14ac:dyDescent="0.5">
      <c r="B31" s="14"/>
      <c r="C31" s="14"/>
      <c r="D31" s="30"/>
      <c r="F31" s="30"/>
      <c r="I31" s="83" t="s">
        <v>37</v>
      </c>
      <c r="J31" s="83" t="s">
        <v>49</v>
      </c>
      <c r="K31" s="98" t="s">
        <v>342</v>
      </c>
      <c r="L31" s="85"/>
      <c r="M31" s="98" t="s">
        <v>344</v>
      </c>
    </row>
    <row r="32" spans="2:13" x14ac:dyDescent="0.5">
      <c r="B32" s="14"/>
      <c r="C32" s="14"/>
      <c r="D32" s="30"/>
      <c r="F32" s="14"/>
      <c r="I32" s="83" t="s">
        <v>38</v>
      </c>
      <c r="J32" s="83" t="s">
        <v>19</v>
      </c>
      <c r="K32" s="98"/>
      <c r="L32" s="85"/>
      <c r="M32" s="83"/>
    </row>
    <row r="33" spans="2:14" ht="184.5" customHeight="1" x14ac:dyDescent="0.5">
      <c r="B33" s="14"/>
      <c r="C33" s="14"/>
      <c r="D33" s="30"/>
      <c r="F33" s="30"/>
      <c r="I33" s="83" t="s">
        <v>39</v>
      </c>
      <c r="J33" s="83" t="s">
        <v>49</v>
      </c>
      <c r="K33" s="98" t="s">
        <v>345</v>
      </c>
      <c r="L33" s="85"/>
      <c r="M33" s="98" t="s">
        <v>343</v>
      </c>
    </row>
    <row r="34" spans="2:14" ht="98.25" customHeight="1" x14ac:dyDescent="0.5">
      <c r="B34" s="14"/>
      <c r="C34" s="14"/>
      <c r="D34" s="30"/>
      <c r="E34" s="30"/>
      <c r="F34" s="30"/>
      <c r="I34" s="83" t="s">
        <v>40</v>
      </c>
      <c r="J34" s="83" t="s">
        <v>50</v>
      </c>
      <c r="K34" s="98" t="s">
        <v>348</v>
      </c>
      <c r="L34" s="98"/>
      <c r="M34" s="98" t="s">
        <v>344</v>
      </c>
    </row>
    <row r="35" spans="2:14" ht="64.5" customHeight="1" x14ac:dyDescent="0.5">
      <c r="B35" s="14"/>
      <c r="C35" s="14"/>
      <c r="D35" s="32"/>
      <c r="F35" s="30"/>
      <c r="I35" s="83" t="s">
        <v>41</v>
      </c>
      <c r="J35" s="83" t="s">
        <v>49</v>
      </c>
      <c r="K35" s="99" t="s">
        <v>346</v>
      </c>
      <c r="L35" s="85"/>
      <c r="M35" s="98" t="s">
        <v>347</v>
      </c>
    </row>
    <row r="36" spans="2:14" ht="24" customHeight="1" x14ac:dyDescent="0.5">
      <c r="B36" s="14"/>
      <c r="C36" s="14"/>
      <c r="D36" s="32"/>
      <c r="F36" s="30"/>
      <c r="I36" s="83" t="s">
        <v>42</v>
      </c>
      <c r="J36" s="83" t="s">
        <v>19</v>
      </c>
      <c r="K36" s="99"/>
      <c r="L36" s="85"/>
      <c r="M36" s="98"/>
    </row>
    <row r="37" spans="2:14" ht="24" customHeight="1" x14ac:dyDescent="0.5">
      <c r="B37" s="14"/>
      <c r="C37" s="14"/>
      <c r="D37" s="30"/>
      <c r="F37" s="33"/>
      <c r="I37" s="83" t="s">
        <v>43</v>
      </c>
      <c r="J37" s="83" t="s">
        <v>19</v>
      </c>
      <c r="K37" s="98"/>
      <c r="L37" s="85"/>
      <c r="M37" s="100"/>
    </row>
    <row r="38" spans="2:14" x14ac:dyDescent="0.5">
      <c r="B38" s="24"/>
      <c r="C38" s="26"/>
      <c r="D38" s="26"/>
      <c r="F38" s="27"/>
      <c r="I38" s="96"/>
      <c r="J38" s="96"/>
      <c r="K38" s="96"/>
      <c r="L38" s="96"/>
      <c r="M38" s="96"/>
    </row>
    <row r="39" spans="2:14" x14ac:dyDescent="0.5">
      <c r="B39" s="13"/>
      <c r="C39" s="35"/>
    </row>
    <row r="40" spans="2:14" x14ac:dyDescent="0.5">
      <c r="B40" s="13"/>
      <c r="C40" s="35"/>
    </row>
    <row r="45" spans="2:14" x14ac:dyDescent="0.5">
      <c r="N45" s="4"/>
    </row>
  </sheetData>
  <mergeCells count="1">
    <mergeCell ref="C8:D8"/>
  </mergeCells>
  <conditionalFormatting sqref="C21">
    <cfRule type="containsText" dxfId="17" priority="1" operator="containsText" text="FALSE">
      <formula>NOT(ISERROR(SEARCH("FALSE",C21)))</formula>
    </cfRule>
    <cfRule type="containsText" dxfId="16" priority="2" operator="containsText" text="TRUE">
      <formula>NOT(ISERROR(SEARCH("TRUE",C21)))</formula>
    </cfRule>
  </conditionalFormatting>
  <dataValidations count="6">
    <dataValidation type="list" allowBlank="1" showInputMessage="1" showErrorMessage="1" sqref="C27 J27">
      <formula1>"Yes,No"</formula1>
    </dataValidation>
    <dataValidation type="list" allowBlank="1" showInputMessage="1" showErrorMessage="1" sqref="C15 J15">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30:C38 J30:J37">
      <formula1>"Pass, Partial pass, Fail, Not assessed, N/A"</formula1>
    </dataValidation>
    <dataValidation type="list" allowBlank="1" showInputMessage="1" showErrorMessage="1" sqref="I18:I20 B18:B20">
      <formula1>#REF!</formula1>
    </dataValidation>
  </dataValidations>
  <pageMargins left="0.7" right="0.7" top="0.75" bottom="0.75" header="0.3" footer="0.3"/>
  <pageSetup paperSize="8" scale="5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X45"/>
  <sheetViews>
    <sheetView showGridLines="0" tabSelected="1" zoomScaleNormal="100" workbookViewId="0">
      <pane ySplit="1" topLeftCell="A5" activePane="bottomLeft" state="frozen"/>
      <selection pane="bottomLeft"/>
    </sheetView>
  </sheetViews>
  <sheetFormatPr defaultColWidth="8.81640625" defaultRowHeight="16" x14ac:dyDescent="0.5"/>
  <cols>
    <col min="1" max="1" width="2.1796875" style="1" customWidth="1"/>
    <col min="2" max="2" width="38.54296875" style="1" customWidth="1"/>
    <col min="3" max="3" width="16.54296875" style="1" customWidth="1"/>
    <col min="4" max="4" width="80.81640625" style="1" customWidth="1"/>
    <col min="5" max="5" width="3.54296875" style="1" customWidth="1"/>
    <col min="6" max="6" width="26.54296875" style="1" customWidth="1"/>
    <col min="7" max="8" width="8.54296875" style="1" customWidth="1"/>
    <col min="9" max="9" width="38.54296875" style="1" customWidth="1"/>
    <col min="10" max="10" width="16.54296875" style="1" customWidth="1"/>
    <col min="11" max="11" width="80.81640625" style="1" customWidth="1"/>
    <col min="12" max="12" width="3.54296875" style="1" customWidth="1"/>
    <col min="13" max="13" width="26.54296875" style="1" customWidth="1"/>
    <col min="14" max="14" width="8.54296875" style="1" customWidth="1"/>
    <col min="15" max="15" width="32.54296875" style="1" customWidth="1"/>
    <col min="16" max="16" width="13.26953125" style="1" customWidth="1"/>
    <col min="17" max="17" width="77" style="1" customWidth="1"/>
    <col min="18" max="18" width="8.54296875" style="1" customWidth="1"/>
    <col min="19" max="19" width="17.7265625" style="1" customWidth="1"/>
    <col min="20" max="20" width="8.54296875" style="1" customWidth="1"/>
    <col min="21" max="16384" width="8.81640625" style="1"/>
  </cols>
  <sheetData>
    <row r="1" spans="2:24" s="3" customFormat="1" ht="21" x14ac:dyDescent="0.5">
      <c r="B1" s="12" t="s">
        <v>315</v>
      </c>
      <c r="C1" s="12"/>
      <c r="D1" s="12"/>
      <c r="E1" s="12"/>
      <c r="F1" s="12"/>
      <c r="G1" s="1"/>
      <c r="H1" s="4"/>
      <c r="I1" s="114" t="s">
        <v>399</v>
      </c>
      <c r="J1" s="114"/>
      <c r="K1" s="114"/>
      <c r="L1" s="114"/>
      <c r="M1" s="114"/>
      <c r="N1" s="4"/>
      <c r="O1" s="2"/>
    </row>
    <row r="2" spans="2:24" s="3" customFormat="1" ht="21" x14ac:dyDescent="0.5">
      <c r="B2" s="13" t="s">
        <v>20</v>
      </c>
      <c r="C2" s="20"/>
      <c r="D2" s="20"/>
      <c r="E2" s="1"/>
      <c r="F2" s="1"/>
      <c r="G2" s="1"/>
      <c r="H2" s="4"/>
      <c r="I2" s="115" t="s">
        <v>20</v>
      </c>
      <c r="J2" s="114"/>
      <c r="K2" s="114"/>
      <c r="L2" s="116"/>
      <c r="M2" s="116"/>
      <c r="N2" s="4"/>
      <c r="O2" s="2"/>
    </row>
    <row r="3" spans="2:24" x14ac:dyDescent="0.5">
      <c r="B3" s="19" t="s">
        <v>21</v>
      </c>
      <c r="C3" s="21" t="s">
        <v>395</v>
      </c>
      <c r="I3" s="117" t="s">
        <v>21</v>
      </c>
      <c r="J3" s="118" t="s">
        <v>395</v>
      </c>
      <c r="K3" s="116"/>
      <c r="L3" s="116"/>
      <c r="M3" s="116"/>
    </row>
    <row r="4" spans="2:24" x14ac:dyDescent="0.5">
      <c r="B4" s="19" t="s">
        <v>22</v>
      </c>
      <c r="C4" s="22"/>
      <c r="I4" s="117" t="s">
        <v>22</v>
      </c>
      <c r="J4" s="119">
        <v>43570</v>
      </c>
      <c r="K4" s="116"/>
      <c r="L4" s="116"/>
      <c r="M4" s="116"/>
    </row>
    <row r="5" spans="2:24" x14ac:dyDescent="0.5">
      <c r="B5" s="19" t="s">
        <v>23</v>
      </c>
      <c r="C5" s="22">
        <v>43809</v>
      </c>
      <c r="I5" s="117" t="s">
        <v>23</v>
      </c>
      <c r="J5" s="119" t="s">
        <v>408</v>
      </c>
      <c r="K5" s="116"/>
      <c r="L5" s="116"/>
      <c r="M5" s="116"/>
    </row>
    <row r="6" spans="2:24" x14ac:dyDescent="0.5">
      <c r="B6" s="17"/>
      <c r="C6" s="18"/>
      <c r="D6" s="18"/>
      <c r="I6" s="120"/>
      <c r="J6" s="121"/>
      <c r="K6" s="121"/>
      <c r="L6" s="116"/>
      <c r="M6" s="116"/>
    </row>
    <row r="7" spans="2:24" x14ac:dyDescent="0.5">
      <c r="B7" s="13" t="s">
        <v>24</v>
      </c>
      <c r="I7" s="115" t="s">
        <v>24</v>
      </c>
      <c r="J7" s="116"/>
      <c r="K7" s="116"/>
      <c r="L7" s="116"/>
      <c r="M7" s="116"/>
    </row>
    <row r="8" spans="2:24" ht="82.75" customHeight="1" x14ac:dyDescent="0.5">
      <c r="B8" s="14" t="s">
        <v>25</v>
      </c>
      <c r="C8" s="147" t="s">
        <v>415</v>
      </c>
      <c r="D8" s="148"/>
      <c r="I8" s="122" t="s">
        <v>25</v>
      </c>
      <c r="J8" s="156" t="s">
        <v>415</v>
      </c>
      <c r="K8" s="156"/>
      <c r="L8" s="116"/>
      <c r="M8" s="116"/>
    </row>
    <row r="9" spans="2:24" ht="24" customHeight="1" x14ac:dyDescent="0.6">
      <c r="B9" s="14" t="s">
        <v>1</v>
      </c>
      <c r="C9" s="36" t="s">
        <v>48</v>
      </c>
      <c r="D9" s="60"/>
      <c r="I9" s="122" t="s">
        <v>1</v>
      </c>
      <c r="J9" s="124" t="s">
        <v>48</v>
      </c>
      <c r="K9" s="125"/>
      <c r="L9" s="116"/>
      <c r="M9" s="116"/>
      <c r="O9" s="107" t="s">
        <v>392</v>
      </c>
      <c r="P9" s="81"/>
      <c r="Q9" s="81"/>
      <c r="R9" s="81"/>
      <c r="S9" s="105"/>
      <c r="T9" s="31"/>
      <c r="U9" s="31"/>
      <c r="V9" s="31"/>
      <c r="W9" s="31"/>
      <c r="X9" s="31"/>
    </row>
    <row r="10" spans="2:24" x14ac:dyDescent="0.5">
      <c r="B10" s="14" t="s">
        <v>26</v>
      </c>
      <c r="C10" s="6" t="s">
        <v>18</v>
      </c>
      <c r="I10" s="122" t="s">
        <v>26</v>
      </c>
      <c r="J10" s="126" t="s">
        <v>18</v>
      </c>
      <c r="K10" s="116"/>
      <c r="L10" s="116"/>
      <c r="M10" s="116"/>
      <c r="O10" s="81"/>
      <c r="P10" s="81"/>
      <c r="Q10" s="81"/>
      <c r="R10" s="81"/>
      <c r="S10" s="106"/>
      <c r="T10" s="31"/>
      <c r="U10" s="31"/>
      <c r="V10" s="31"/>
      <c r="W10" s="31"/>
      <c r="X10" s="31"/>
    </row>
    <row r="11" spans="2:24" x14ac:dyDescent="0.5">
      <c r="B11" s="14" t="s">
        <v>27</v>
      </c>
      <c r="C11" s="23" t="s">
        <v>325</v>
      </c>
      <c r="I11" s="122" t="s">
        <v>27</v>
      </c>
      <c r="J11" s="127" t="s">
        <v>325</v>
      </c>
      <c r="K11" s="116"/>
      <c r="L11" s="116"/>
      <c r="M11" s="116"/>
      <c r="O11" s="81"/>
      <c r="P11" s="81"/>
      <c r="Q11" s="81"/>
      <c r="R11" s="81"/>
      <c r="S11" s="106"/>
      <c r="T11" s="31"/>
      <c r="U11" s="31"/>
      <c r="V11" s="31"/>
      <c r="W11" s="31"/>
      <c r="X11" s="31"/>
    </row>
    <row r="12" spans="2:24" x14ac:dyDescent="0.5">
      <c r="B12" s="14" t="s">
        <v>28</v>
      </c>
      <c r="C12" s="59">
        <v>35.549999999999997</v>
      </c>
      <c r="D12" s="1" t="s">
        <v>406</v>
      </c>
      <c r="I12" s="122" t="s">
        <v>28</v>
      </c>
      <c r="J12" s="128">
        <v>60.33</v>
      </c>
      <c r="K12" s="116"/>
      <c r="L12" s="116"/>
      <c r="M12" s="116"/>
      <c r="O12" s="83" t="s">
        <v>28</v>
      </c>
      <c r="P12" s="101">
        <v>60.365000000000009</v>
      </c>
      <c r="Q12" s="85"/>
      <c r="R12" s="85"/>
      <c r="S12" s="85"/>
      <c r="T12" s="31"/>
      <c r="U12" s="31"/>
      <c r="V12" s="31"/>
      <c r="W12" s="31"/>
      <c r="X12" s="31"/>
    </row>
    <row r="13" spans="2:24" x14ac:dyDescent="0.5">
      <c r="I13" s="116"/>
      <c r="J13" s="116"/>
      <c r="K13" s="116"/>
      <c r="L13" s="116"/>
      <c r="M13" s="116"/>
      <c r="O13" s="85"/>
      <c r="P13" s="85"/>
      <c r="Q13" s="85"/>
      <c r="R13" s="85"/>
      <c r="S13" s="85"/>
      <c r="T13" s="31"/>
      <c r="U13" s="31"/>
      <c r="V13" s="31"/>
      <c r="W13" s="31"/>
      <c r="X13" s="31"/>
    </row>
    <row r="14" spans="2:24" x14ac:dyDescent="0.5">
      <c r="B14" s="13" t="s">
        <v>328</v>
      </c>
      <c r="I14" s="115" t="s">
        <v>328</v>
      </c>
      <c r="J14" s="116"/>
      <c r="K14" s="116"/>
      <c r="L14" s="116"/>
      <c r="M14" s="116"/>
      <c r="O14" s="86" t="s">
        <v>328</v>
      </c>
      <c r="P14" s="85"/>
      <c r="Q14" s="85"/>
      <c r="R14" s="85"/>
      <c r="S14" s="85"/>
    </row>
    <row r="15" spans="2:24" ht="50" customHeight="1" x14ac:dyDescent="0.5">
      <c r="B15" s="6" t="s">
        <v>44</v>
      </c>
      <c r="C15" s="14" t="s">
        <v>396</v>
      </c>
      <c r="D15" s="30" t="s">
        <v>409</v>
      </c>
      <c r="I15" s="126" t="s">
        <v>44</v>
      </c>
      <c r="J15" s="122" t="s">
        <v>396</v>
      </c>
      <c r="K15" s="123"/>
      <c r="L15" s="116"/>
      <c r="M15" s="116"/>
      <c r="O15" s="87" t="s">
        <v>44</v>
      </c>
      <c r="P15" s="83" t="s">
        <v>52</v>
      </c>
      <c r="Q15" s="98" t="s">
        <v>383</v>
      </c>
      <c r="R15" s="85"/>
      <c r="S15" s="85"/>
    </row>
    <row r="16" spans="2:24" x14ac:dyDescent="0.5">
      <c r="B16" s="6" t="s">
        <v>329</v>
      </c>
      <c r="C16" s="108">
        <f>16.82+18.23+0.5</f>
        <v>35.549999999999997</v>
      </c>
      <c r="I16" s="126" t="s">
        <v>329</v>
      </c>
      <c r="J16" s="129">
        <v>35.549999999999997</v>
      </c>
      <c r="K16" s="116"/>
      <c r="L16" s="116"/>
      <c r="M16" s="116"/>
      <c r="O16" s="87" t="s">
        <v>329</v>
      </c>
      <c r="P16" s="102">
        <v>0</v>
      </c>
      <c r="Q16" s="85"/>
      <c r="R16" s="85"/>
      <c r="S16" s="85"/>
    </row>
    <row r="17" spans="2:24" x14ac:dyDescent="0.5">
      <c r="B17" s="37" t="s">
        <v>355</v>
      </c>
      <c r="C17" s="109">
        <v>0</v>
      </c>
      <c r="I17" s="126" t="s">
        <v>355</v>
      </c>
      <c r="J17" s="130">
        <v>0</v>
      </c>
      <c r="K17" s="116"/>
      <c r="L17" s="116"/>
      <c r="M17" s="116"/>
      <c r="O17" s="87" t="s">
        <v>355</v>
      </c>
      <c r="P17" s="89"/>
      <c r="Q17" s="85"/>
      <c r="R17" s="85"/>
      <c r="S17" s="85"/>
    </row>
    <row r="18" spans="2:24" x14ac:dyDescent="0.5">
      <c r="B18" s="37" t="s">
        <v>354</v>
      </c>
      <c r="C18" s="109">
        <f>C16</f>
        <v>35.549999999999997</v>
      </c>
      <c r="I18" s="126" t="s">
        <v>354</v>
      </c>
      <c r="J18" s="130">
        <v>35.549999999999997</v>
      </c>
      <c r="K18" s="116"/>
      <c r="L18" s="116"/>
      <c r="M18" s="116"/>
      <c r="O18" s="87" t="s">
        <v>354</v>
      </c>
      <c r="P18" s="89"/>
      <c r="Q18" s="85"/>
      <c r="R18" s="85"/>
      <c r="S18" s="85"/>
    </row>
    <row r="19" spans="2:24" x14ac:dyDescent="0.5">
      <c r="B19" s="37" t="s">
        <v>19</v>
      </c>
      <c r="C19" s="109"/>
      <c r="I19" s="126"/>
      <c r="J19" s="130"/>
      <c r="K19" s="116"/>
      <c r="L19" s="116"/>
      <c r="M19" s="116"/>
      <c r="O19" s="87"/>
      <c r="P19" s="89"/>
      <c r="Q19" s="85"/>
      <c r="R19" s="85"/>
      <c r="S19" s="85"/>
    </row>
    <row r="20" spans="2:24" x14ac:dyDescent="0.5">
      <c r="B20" s="37" t="s">
        <v>19</v>
      </c>
      <c r="C20" s="110"/>
      <c r="I20" s="126"/>
      <c r="J20" s="131"/>
      <c r="K20" s="116"/>
      <c r="L20" s="116"/>
      <c r="M20" s="116"/>
      <c r="O20" s="87"/>
      <c r="P20" s="87"/>
      <c r="Q20" s="85"/>
      <c r="R20" s="85"/>
      <c r="S20" s="85"/>
    </row>
    <row r="21" spans="2:24" x14ac:dyDescent="0.5">
      <c r="B21" s="63"/>
      <c r="C21" s="64" t="b">
        <f>SUM(C17:C20)=C16</f>
        <v>1</v>
      </c>
      <c r="I21" s="132"/>
      <c r="J21" s="133" t="b">
        <v>1</v>
      </c>
      <c r="K21" s="116"/>
      <c r="L21" s="116"/>
      <c r="M21" s="116"/>
      <c r="O21" s="103"/>
      <c r="P21" s="104" t="b">
        <v>1</v>
      </c>
      <c r="Q21" s="85"/>
      <c r="R21" s="85"/>
      <c r="S21" s="85"/>
      <c r="T21" s="31"/>
      <c r="U21" s="31"/>
      <c r="V21" s="31"/>
      <c r="W21" s="31"/>
      <c r="X21" s="31"/>
    </row>
    <row r="22" spans="2:24" x14ac:dyDescent="0.5">
      <c r="I22" s="116"/>
      <c r="J22" s="116"/>
      <c r="K22" s="116"/>
      <c r="L22" s="116"/>
      <c r="M22" s="116"/>
      <c r="O22" s="85"/>
      <c r="P22" s="85"/>
      <c r="Q22" s="85"/>
      <c r="R22" s="85"/>
      <c r="S22" s="85"/>
    </row>
    <row r="23" spans="2:24" x14ac:dyDescent="0.5">
      <c r="B23" s="13" t="s">
        <v>30</v>
      </c>
      <c r="I23" s="115" t="s">
        <v>30</v>
      </c>
      <c r="J23" s="116"/>
      <c r="K23" s="116"/>
      <c r="L23" s="116"/>
      <c r="M23" s="116"/>
      <c r="O23" s="86" t="s">
        <v>30</v>
      </c>
      <c r="P23" s="85"/>
      <c r="Q23" s="85"/>
      <c r="R23" s="85"/>
      <c r="S23" s="85"/>
      <c r="T23" s="31"/>
      <c r="U23" s="31"/>
      <c r="V23" s="31"/>
      <c r="W23" s="31"/>
      <c r="X23" s="31"/>
    </row>
    <row r="24" spans="2:24" x14ac:dyDescent="0.5">
      <c r="B24" s="6" t="s">
        <v>31</v>
      </c>
      <c r="C24" s="108">
        <v>0</v>
      </c>
      <c r="I24" s="126" t="s">
        <v>31</v>
      </c>
      <c r="J24" s="129">
        <v>0</v>
      </c>
      <c r="K24" s="116"/>
      <c r="L24" s="116"/>
      <c r="M24" s="116"/>
      <c r="O24" s="87" t="s">
        <v>31</v>
      </c>
      <c r="P24" s="101">
        <v>37</v>
      </c>
      <c r="Q24" s="85"/>
      <c r="R24" s="85"/>
      <c r="S24" s="85"/>
      <c r="T24" s="31"/>
      <c r="U24" s="31"/>
      <c r="V24" s="31"/>
      <c r="W24" s="31"/>
      <c r="X24" s="31"/>
    </row>
    <row r="25" spans="2:24" x14ac:dyDescent="0.5">
      <c r="B25" s="6" t="s">
        <v>29</v>
      </c>
      <c r="C25" s="59">
        <f>SUM(F_Inputs!Q206:U207,F_Inputs!Q211:U211)</f>
        <v>372.01900000000001</v>
      </c>
      <c r="I25" s="126" t="s">
        <v>29</v>
      </c>
      <c r="J25" s="128">
        <v>372.01900000000001</v>
      </c>
      <c r="K25" s="116"/>
      <c r="L25" s="116"/>
      <c r="M25" s="116"/>
      <c r="O25" s="87" t="s">
        <v>29</v>
      </c>
      <c r="P25" s="91">
        <v>377.702</v>
      </c>
      <c r="Q25" s="85"/>
      <c r="R25" s="85"/>
      <c r="S25" s="85"/>
      <c r="T25" s="31"/>
      <c r="U25" s="31"/>
      <c r="V25" s="31"/>
      <c r="W25" s="31"/>
      <c r="X25" s="31"/>
    </row>
    <row r="26" spans="2:24" x14ac:dyDescent="0.5">
      <c r="B26" s="23" t="s">
        <v>32</v>
      </c>
      <c r="C26" s="29">
        <f>(C12-C24)/C25</f>
        <v>9.5559635394966383E-2</v>
      </c>
      <c r="I26" s="127" t="s">
        <v>32</v>
      </c>
      <c r="J26" s="134">
        <v>0.16216913652259696</v>
      </c>
      <c r="K26" s="116"/>
      <c r="L26" s="116"/>
      <c r="M26" s="116"/>
      <c r="O26" s="92" t="s">
        <v>32</v>
      </c>
      <c r="P26" s="93">
        <v>6.1860937988149414E-2</v>
      </c>
      <c r="Q26" s="85"/>
      <c r="R26" s="85"/>
      <c r="S26" s="85"/>
      <c r="T26" s="31"/>
      <c r="U26" s="31"/>
      <c r="V26" s="31"/>
      <c r="W26" s="31"/>
      <c r="X26" s="31"/>
    </row>
    <row r="27" spans="2:24" ht="32" x14ac:dyDescent="0.5">
      <c r="B27" s="23" t="s">
        <v>33</v>
      </c>
      <c r="C27" s="6" t="s">
        <v>313</v>
      </c>
      <c r="I27" s="127" t="s">
        <v>33</v>
      </c>
      <c r="J27" s="126" t="s">
        <v>313</v>
      </c>
      <c r="K27" s="116"/>
      <c r="L27" s="116"/>
      <c r="M27" s="116"/>
      <c r="O27" s="92" t="s">
        <v>33</v>
      </c>
      <c r="P27" s="87" t="s">
        <v>313</v>
      </c>
      <c r="Q27" s="85"/>
      <c r="R27" s="85"/>
      <c r="S27" s="85"/>
      <c r="T27" s="31"/>
      <c r="U27" s="31"/>
      <c r="V27" s="31"/>
      <c r="W27" s="31"/>
      <c r="X27" s="31"/>
    </row>
    <row r="28" spans="2:24" x14ac:dyDescent="0.5">
      <c r="I28" s="116"/>
      <c r="J28" s="116"/>
      <c r="K28" s="116"/>
      <c r="L28" s="116"/>
      <c r="M28" s="116"/>
      <c r="O28" s="85"/>
      <c r="P28" s="85"/>
      <c r="Q28" s="85"/>
      <c r="R28" s="85"/>
      <c r="S28" s="85"/>
    </row>
    <row r="29" spans="2:24" x14ac:dyDescent="0.5">
      <c r="B29" s="13" t="s">
        <v>34</v>
      </c>
      <c r="F29" s="13" t="s">
        <v>35</v>
      </c>
      <c r="I29" s="115" t="s">
        <v>34</v>
      </c>
      <c r="J29" s="116"/>
      <c r="K29" s="116"/>
      <c r="L29" s="116"/>
      <c r="M29" s="115" t="s">
        <v>35</v>
      </c>
      <c r="O29" s="86" t="s">
        <v>34</v>
      </c>
      <c r="P29" s="85"/>
      <c r="Q29" s="85"/>
      <c r="R29" s="85"/>
      <c r="S29" s="86" t="s">
        <v>35</v>
      </c>
    </row>
    <row r="30" spans="2:24" ht="224" x14ac:dyDescent="0.5">
      <c r="B30" s="14" t="s">
        <v>36</v>
      </c>
      <c r="C30" s="14" t="s">
        <v>50</v>
      </c>
      <c r="D30" s="30" t="s">
        <v>410</v>
      </c>
      <c r="F30" s="30"/>
      <c r="I30" s="122" t="s">
        <v>36</v>
      </c>
      <c r="J30" s="122" t="s">
        <v>50</v>
      </c>
      <c r="K30" s="123" t="s">
        <v>416</v>
      </c>
      <c r="L30" s="116"/>
      <c r="M30" s="123" t="s">
        <v>397</v>
      </c>
      <c r="O30" s="83" t="s">
        <v>36</v>
      </c>
      <c r="P30" s="83" t="s">
        <v>50</v>
      </c>
      <c r="Q30" s="98" t="s">
        <v>349</v>
      </c>
      <c r="R30" s="85"/>
      <c r="S30" s="98" t="s">
        <v>318</v>
      </c>
    </row>
    <row r="31" spans="2:24" ht="64" x14ac:dyDescent="0.5">
      <c r="B31" s="14" t="s">
        <v>37</v>
      </c>
      <c r="C31" s="14" t="s">
        <v>51</v>
      </c>
      <c r="D31" s="30" t="s">
        <v>410</v>
      </c>
      <c r="F31" s="14"/>
      <c r="I31" s="122" t="s">
        <v>37</v>
      </c>
      <c r="J31" s="122" t="s">
        <v>51</v>
      </c>
      <c r="K31" s="123" t="s">
        <v>417</v>
      </c>
      <c r="L31" s="116"/>
      <c r="M31" s="123"/>
      <c r="O31" s="83" t="s">
        <v>37</v>
      </c>
      <c r="P31" s="83" t="s">
        <v>51</v>
      </c>
      <c r="Q31" s="98" t="s">
        <v>350</v>
      </c>
      <c r="R31" s="85"/>
      <c r="S31" s="83"/>
    </row>
    <row r="32" spans="2:24" ht="160" x14ac:dyDescent="0.5">
      <c r="B32" s="14" t="s">
        <v>38</v>
      </c>
      <c r="C32" s="14" t="s">
        <v>50</v>
      </c>
      <c r="D32" s="30" t="s">
        <v>410</v>
      </c>
      <c r="F32" s="30"/>
      <c r="I32" s="122" t="s">
        <v>38</v>
      </c>
      <c r="J32" s="122" t="s">
        <v>50</v>
      </c>
      <c r="K32" s="123" t="s">
        <v>418</v>
      </c>
      <c r="L32" s="116"/>
      <c r="M32" s="123" t="s">
        <v>419</v>
      </c>
      <c r="O32" s="83" t="s">
        <v>38</v>
      </c>
      <c r="P32" s="83" t="s">
        <v>50</v>
      </c>
      <c r="Q32" s="98" t="s">
        <v>351</v>
      </c>
      <c r="R32" s="85"/>
      <c r="S32" s="98" t="s">
        <v>322</v>
      </c>
    </row>
    <row r="33" spans="2:20" ht="240" x14ac:dyDescent="0.5">
      <c r="B33" s="14" t="s">
        <v>39</v>
      </c>
      <c r="C33" s="14" t="s">
        <v>50</v>
      </c>
      <c r="D33" s="30" t="s">
        <v>410</v>
      </c>
      <c r="F33" s="14"/>
      <c r="I33" s="122" t="s">
        <v>39</v>
      </c>
      <c r="J33" s="122" t="s">
        <v>50</v>
      </c>
      <c r="K33" s="123" t="s">
        <v>420</v>
      </c>
      <c r="L33" s="116"/>
      <c r="M33" s="123" t="s">
        <v>397</v>
      </c>
      <c r="O33" s="83" t="s">
        <v>39</v>
      </c>
      <c r="P33" s="83" t="s">
        <v>50</v>
      </c>
      <c r="Q33" s="98" t="s">
        <v>352</v>
      </c>
      <c r="R33" s="85"/>
      <c r="S33" s="83" t="s">
        <v>323</v>
      </c>
    </row>
    <row r="34" spans="2:20" ht="64" x14ac:dyDescent="0.5">
      <c r="B34" s="14" t="s">
        <v>40</v>
      </c>
      <c r="C34" s="14" t="s">
        <v>51</v>
      </c>
      <c r="D34" s="30" t="s">
        <v>410</v>
      </c>
      <c r="F34" s="14"/>
      <c r="I34" s="122" t="s">
        <v>40</v>
      </c>
      <c r="J34" s="122" t="s">
        <v>51</v>
      </c>
      <c r="K34" s="123" t="s">
        <v>417</v>
      </c>
      <c r="L34" s="116"/>
      <c r="M34" s="122"/>
      <c r="O34" s="83" t="s">
        <v>40</v>
      </c>
      <c r="P34" s="83" t="s">
        <v>51</v>
      </c>
      <c r="Q34" s="98" t="s">
        <v>353</v>
      </c>
      <c r="R34" s="85"/>
      <c r="S34" s="83" t="s">
        <v>321</v>
      </c>
    </row>
    <row r="35" spans="2:20" ht="320" x14ac:dyDescent="0.5">
      <c r="B35" s="14" t="s">
        <v>41</v>
      </c>
      <c r="C35" s="14" t="s">
        <v>51</v>
      </c>
      <c r="D35" s="30" t="s">
        <v>410</v>
      </c>
      <c r="F35" s="14"/>
      <c r="I35" s="122" t="s">
        <v>41</v>
      </c>
      <c r="J35" s="122" t="s">
        <v>51</v>
      </c>
      <c r="K35" s="123" t="s">
        <v>398</v>
      </c>
      <c r="L35" s="116"/>
      <c r="M35" s="123" t="s">
        <v>397</v>
      </c>
      <c r="O35" s="83" t="s">
        <v>41</v>
      </c>
      <c r="P35" s="83" t="s">
        <v>49</v>
      </c>
      <c r="Q35" s="98" t="s">
        <v>423</v>
      </c>
      <c r="R35" s="85"/>
      <c r="S35" s="83" t="s">
        <v>320</v>
      </c>
    </row>
    <row r="36" spans="2:20" x14ac:dyDescent="0.5">
      <c r="B36" s="14" t="s">
        <v>42</v>
      </c>
      <c r="C36" s="14" t="s">
        <v>19</v>
      </c>
      <c r="D36" s="30"/>
      <c r="F36" s="14"/>
      <c r="I36" s="122" t="s">
        <v>42</v>
      </c>
      <c r="J36" s="122" t="s">
        <v>19</v>
      </c>
      <c r="K36" s="123" t="s">
        <v>417</v>
      </c>
      <c r="L36" s="116"/>
      <c r="M36" s="122"/>
      <c r="O36" s="83" t="s">
        <v>42</v>
      </c>
      <c r="P36" s="83" t="s">
        <v>19</v>
      </c>
      <c r="Q36" s="98"/>
      <c r="R36" s="85"/>
      <c r="S36" s="83"/>
    </row>
    <row r="37" spans="2:20" x14ac:dyDescent="0.5">
      <c r="B37" s="14" t="s">
        <v>43</v>
      </c>
      <c r="C37" s="14" t="s">
        <v>19</v>
      </c>
      <c r="D37" s="30"/>
      <c r="F37" s="14"/>
      <c r="I37" s="122" t="s">
        <v>43</v>
      </c>
      <c r="J37" s="122" t="s">
        <v>19</v>
      </c>
      <c r="K37" s="123" t="s">
        <v>417</v>
      </c>
      <c r="L37" s="116"/>
      <c r="M37" s="122"/>
      <c r="O37" s="83" t="s">
        <v>43</v>
      </c>
      <c r="P37" s="83" t="s">
        <v>19</v>
      </c>
      <c r="Q37" s="98"/>
      <c r="R37" s="85"/>
      <c r="S37" s="83" t="s">
        <v>319</v>
      </c>
    </row>
    <row r="38" spans="2:20" x14ac:dyDescent="0.5">
      <c r="B38" s="24"/>
      <c r="C38" s="26"/>
      <c r="D38" s="26"/>
      <c r="F38" s="27"/>
      <c r="I38" s="24"/>
      <c r="J38" s="26"/>
      <c r="K38" s="26"/>
      <c r="M38" s="27"/>
    </row>
    <row r="39" spans="2:20" x14ac:dyDescent="0.5">
      <c r="B39" s="13"/>
      <c r="C39" s="35"/>
      <c r="I39" s="13"/>
      <c r="J39" s="35"/>
    </row>
    <row r="40" spans="2:20" x14ac:dyDescent="0.5">
      <c r="B40" s="13"/>
      <c r="C40" s="35"/>
      <c r="I40" s="13"/>
      <c r="J40" s="35"/>
    </row>
    <row r="45" spans="2:20" x14ac:dyDescent="0.5">
      <c r="T45" s="4"/>
    </row>
  </sheetData>
  <mergeCells count="2">
    <mergeCell ref="C8:D8"/>
    <mergeCell ref="J8:K8"/>
  </mergeCells>
  <conditionalFormatting sqref="C21">
    <cfRule type="containsText" dxfId="15" priority="5" operator="containsText" text="FALSE">
      <formula>NOT(ISERROR(SEARCH("FALSE",C21)))</formula>
    </cfRule>
    <cfRule type="containsText" dxfId="14" priority="6" operator="containsText" text="TRUE">
      <formula>NOT(ISERROR(SEARCH("TRUE",C21)))</formula>
    </cfRule>
  </conditionalFormatting>
  <conditionalFormatting sqref="P21">
    <cfRule type="containsText" dxfId="13" priority="3" operator="containsText" text="FALSE">
      <formula>NOT(ISERROR(SEARCH("FALSE",P21)))</formula>
    </cfRule>
    <cfRule type="containsText" dxfId="12" priority="4" operator="containsText" text="TRUE">
      <formula>NOT(ISERROR(SEARCH("TRUE",P21)))</formula>
    </cfRule>
  </conditionalFormatting>
  <conditionalFormatting sqref="J21">
    <cfRule type="containsText" dxfId="11" priority="1" operator="containsText" text="FALSE">
      <formula>NOT(ISERROR(SEARCH("FALSE",J21)))</formula>
    </cfRule>
    <cfRule type="containsText" dxfId="10" priority="2" operator="containsText" text="TRUE">
      <formula>NOT(ISERROR(SEARCH("TRUE",J21)))</formula>
    </cfRule>
  </conditionalFormatting>
  <dataValidations count="6">
    <dataValidation type="list" allowBlank="1" showInputMessage="1" showErrorMessage="1" sqref="C27 P27 J27">
      <formula1>"Yes,No"</formula1>
    </dataValidation>
    <dataValidation type="list" allowBlank="1" showInputMessage="1" showErrorMessage="1" sqref="C15 P15 J15">
      <formula1>"Accept, Partial accept, Reject"</formula1>
    </dataValidation>
    <dataValidation type="list" allowBlank="1" showInputMessage="1" showErrorMessage="1" sqref="C9 J9">
      <formula1>"ANH,NES,NWT,SRN,SVE,SWB,TMS,WSH,WSX,YKY,AFW,BRL,HDD,PRT,SES,SEW,SSC"</formula1>
    </dataValidation>
    <dataValidation type="list" allowBlank="1" showInputMessage="1" showErrorMessage="1" sqref="C30:C38 P30:P37 J30:J38">
      <formula1>"Pass, Partial pass, Fail, Not assessed, N/A"</formula1>
    </dataValidation>
    <dataValidation type="list" allowBlank="1" showInputMessage="1" showErrorMessage="1" sqref="C10 J10">
      <formula1>#REF!</formula1>
    </dataValidation>
    <dataValidation type="list" allowBlank="1" showInputMessage="1" showErrorMessage="1" sqref="I18:I20 O18:O20 B18:B20">
      <formula1>#REF!</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showGridLines="0" zoomScaleNormal="100" workbookViewId="0">
      <selection activeCell="D32" sqref="D32"/>
    </sheetView>
  </sheetViews>
  <sheetFormatPr defaultRowHeight="16" x14ac:dyDescent="0.5"/>
  <cols>
    <col min="1" max="1" width="3.7265625" customWidth="1"/>
    <col min="2" max="2" width="31.26953125" customWidth="1"/>
    <col min="3" max="3" width="24.453125" customWidth="1"/>
    <col min="4" max="4" width="100.1796875" customWidth="1"/>
    <col min="6" max="6" width="17.7265625" customWidth="1"/>
    <col min="9" max="9" width="38.54296875" style="1" customWidth="1"/>
    <col min="10" max="10" width="16.54296875" style="1" customWidth="1"/>
    <col min="11" max="11" width="80.81640625" style="1" customWidth="1"/>
    <col min="12" max="12" width="3.54296875" style="1" customWidth="1"/>
    <col min="13" max="13" width="26.54296875" style="1" customWidth="1"/>
  </cols>
  <sheetData>
    <row r="1" spans="2:13" ht="21" x14ac:dyDescent="0.35">
      <c r="B1" s="12" t="s">
        <v>402</v>
      </c>
      <c r="C1" s="12"/>
      <c r="D1" s="12"/>
      <c r="E1" s="12"/>
      <c r="F1" s="12"/>
      <c r="I1" s="114" t="s">
        <v>399</v>
      </c>
      <c r="J1" s="114"/>
      <c r="K1" s="114"/>
      <c r="L1" s="114"/>
      <c r="M1" s="114"/>
    </row>
    <row r="2" spans="2:13" ht="21" x14ac:dyDescent="0.5">
      <c r="B2" s="13" t="s">
        <v>20</v>
      </c>
      <c r="C2" s="20"/>
      <c r="D2" s="20"/>
      <c r="E2" s="1"/>
      <c r="F2" s="1"/>
      <c r="I2" s="114"/>
      <c r="J2" s="114"/>
      <c r="K2" s="114"/>
      <c r="L2" s="114"/>
      <c r="M2" s="114"/>
    </row>
    <row r="3" spans="2:13" ht="21" x14ac:dyDescent="0.5">
      <c r="B3" s="19" t="s">
        <v>21</v>
      </c>
      <c r="C3" s="21" t="s">
        <v>400</v>
      </c>
      <c r="D3" s="1"/>
      <c r="E3" s="1"/>
      <c r="F3" s="1"/>
      <c r="I3" s="140" t="s">
        <v>403</v>
      </c>
      <c r="J3" s="114"/>
      <c r="K3" s="114"/>
      <c r="L3" s="114"/>
      <c r="M3" s="114"/>
    </row>
    <row r="4" spans="2:13" ht="21" x14ac:dyDescent="0.5">
      <c r="B4" s="19" t="s">
        <v>22</v>
      </c>
      <c r="C4" s="22">
        <v>43766</v>
      </c>
      <c r="D4" s="1"/>
      <c r="E4" s="1"/>
      <c r="F4" s="1"/>
      <c r="I4" s="114"/>
      <c r="J4" s="114"/>
      <c r="K4" s="114"/>
      <c r="L4" s="114"/>
      <c r="M4" s="114"/>
    </row>
    <row r="5" spans="2:13" ht="21" x14ac:dyDescent="0.5">
      <c r="B5" s="19" t="s">
        <v>23</v>
      </c>
      <c r="C5" s="22" t="s">
        <v>405</v>
      </c>
      <c r="D5" s="1"/>
      <c r="E5" s="1"/>
      <c r="F5" s="1"/>
      <c r="I5" s="114"/>
      <c r="J5" s="114"/>
      <c r="K5" s="114"/>
      <c r="L5" s="114"/>
      <c r="M5" s="114"/>
    </row>
    <row r="6" spans="2:13" ht="21" x14ac:dyDescent="0.5">
      <c r="B6" s="17"/>
      <c r="C6" s="18"/>
      <c r="D6" s="18"/>
      <c r="E6" s="1"/>
      <c r="F6" s="1"/>
      <c r="I6" s="114"/>
      <c r="J6" s="114"/>
      <c r="K6" s="114"/>
      <c r="L6" s="114"/>
      <c r="M6" s="114"/>
    </row>
    <row r="7" spans="2:13" ht="21" x14ac:dyDescent="0.5">
      <c r="B7" s="13" t="s">
        <v>24</v>
      </c>
      <c r="C7" s="1"/>
      <c r="D7" s="1"/>
      <c r="E7" s="1"/>
      <c r="F7" s="1"/>
      <c r="I7" s="114"/>
      <c r="J7" s="114"/>
      <c r="K7" s="114"/>
      <c r="L7" s="114"/>
      <c r="M7" s="114"/>
    </row>
    <row r="8" spans="2:13" ht="40" customHeight="1" x14ac:dyDescent="0.5">
      <c r="B8" s="14" t="s">
        <v>25</v>
      </c>
      <c r="C8" s="157" t="s">
        <v>421</v>
      </c>
      <c r="D8" s="158"/>
      <c r="E8" s="1"/>
      <c r="F8" s="1"/>
      <c r="I8" s="114"/>
      <c r="J8" s="114"/>
      <c r="K8" s="114"/>
      <c r="L8" s="114"/>
      <c r="M8" s="114"/>
    </row>
    <row r="9" spans="2:13" ht="21" x14ac:dyDescent="0.5">
      <c r="B9" s="14" t="s">
        <v>1</v>
      </c>
      <c r="C9" s="36" t="s">
        <v>48</v>
      </c>
      <c r="D9" s="60"/>
      <c r="E9" s="1"/>
      <c r="F9" s="1"/>
      <c r="I9" s="114"/>
      <c r="J9" s="114"/>
      <c r="K9" s="114"/>
      <c r="L9" s="114"/>
      <c r="M9" s="114"/>
    </row>
    <row r="10" spans="2:13" ht="21" x14ac:dyDescent="0.5">
      <c r="B10" s="14" t="s">
        <v>26</v>
      </c>
      <c r="C10" s="6" t="s">
        <v>401</v>
      </c>
      <c r="D10" s="1"/>
      <c r="E10" s="1"/>
      <c r="F10" s="1"/>
      <c r="I10" s="114"/>
      <c r="J10" s="114"/>
      <c r="K10" s="114"/>
      <c r="L10" s="114"/>
      <c r="M10" s="114"/>
    </row>
    <row r="11" spans="2:13" ht="21" x14ac:dyDescent="0.5">
      <c r="B11" s="14" t="s">
        <v>27</v>
      </c>
      <c r="C11" s="23"/>
      <c r="D11" s="1"/>
      <c r="E11" s="1"/>
      <c r="F11" s="1"/>
      <c r="I11" s="114"/>
      <c r="J11" s="114"/>
      <c r="K11" s="114"/>
      <c r="L11" s="114"/>
      <c r="M11" s="114"/>
    </row>
    <row r="12" spans="2:13" ht="21" x14ac:dyDescent="0.5">
      <c r="B12" s="14" t="s">
        <v>28</v>
      </c>
      <c r="C12" s="139">
        <v>28.588999999999999</v>
      </c>
      <c r="D12" s="1" t="s">
        <v>404</v>
      </c>
      <c r="E12" s="1"/>
      <c r="F12" s="1"/>
      <c r="I12" s="114"/>
      <c r="J12" s="114"/>
      <c r="K12" s="114"/>
      <c r="L12" s="114"/>
      <c r="M12" s="114"/>
    </row>
    <row r="13" spans="2:13" ht="21" x14ac:dyDescent="0.5">
      <c r="B13" s="1"/>
      <c r="C13" s="1"/>
      <c r="D13" s="1"/>
      <c r="E13" s="1"/>
      <c r="F13" s="1"/>
      <c r="I13" s="114"/>
      <c r="J13" s="114"/>
      <c r="K13" s="114"/>
      <c r="L13" s="114"/>
      <c r="M13" s="114"/>
    </row>
    <row r="14" spans="2:13" ht="21" x14ac:dyDescent="0.5">
      <c r="B14" s="13" t="s">
        <v>328</v>
      </c>
      <c r="C14" s="1"/>
      <c r="D14" s="1"/>
      <c r="E14" s="1"/>
      <c r="F14" s="1"/>
      <c r="I14" s="114"/>
      <c r="J14" s="114"/>
      <c r="K14" s="114"/>
      <c r="L14" s="114"/>
      <c r="M14" s="114"/>
    </row>
    <row r="15" spans="2:13" ht="21" x14ac:dyDescent="0.5">
      <c r="B15" s="6" t="s">
        <v>44</v>
      </c>
      <c r="C15" s="14" t="s">
        <v>396</v>
      </c>
      <c r="D15" s="135"/>
      <c r="E15" s="1"/>
      <c r="F15" s="1"/>
      <c r="I15" s="114"/>
      <c r="J15" s="114"/>
      <c r="K15" s="114"/>
      <c r="L15" s="114"/>
      <c r="M15" s="114"/>
    </row>
    <row r="16" spans="2:13" ht="21" x14ac:dyDescent="0.5">
      <c r="B16" s="6" t="s">
        <v>329</v>
      </c>
      <c r="C16" s="141">
        <v>16.417000000000002</v>
      </c>
      <c r="D16" s="1"/>
      <c r="E16" s="1"/>
      <c r="F16" s="1"/>
      <c r="I16" s="114"/>
      <c r="J16" s="114"/>
      <c r="K16" s="114"/>
      <c r="L16" s="114"/>
      <c r="M16" s="114"/>
    </row>
    <row r="17" spans="2:13" ht="21" x14ac:dyDescent="0.5">
      <c r="B17" s="37" t="s">
        <v>355</v>
      </c>
      <c r="C17" s="109">
        <f>C16</f>
        <v>16.417000000000002</v>
      </c>
      <c r="D17" s="1"/>
      <c r="E17" s="1"/>
      <c r="F17" s="1"/>
      <c r="I17" s="114"/>
      <c r="J17" s="114"/>
      <c r="K17" s="114"/>
      <c r="L17" s="114"/>
      <c r="M17" s="114"/>
    </row>
    <row r="18" spans="2:13" ht="21" x14ac:dyDescent="0.5">
      <c r="B18" s="37" t="s">
        <v>19</v>
      </c>
      <c r="C18" s="136">
        <v>0</v>
      </c>
      <c r="D18" s="1"/>
      <c r="E18" s="1"/>
      <c r="F18" s="1"/>
      <c r="I18" s="114"/>
      <c r="J18" s="114"/>
      <c r="K18" s="114"/>
      <c r="L18" s="114"/>
      <c r="M18" s="114"/>
    </row>
    <row r="19" spans="2:13" ht="21" x14ac:dyDescent="0.5">
      <c r="B19" s="37" t="s">
        <v>19</v>
      </c>
      <c r="C19" s="136">
        <v>0</v>
      </c>
      <c r="D19" s="1"/>
      <c r="E19" s="1"/>
      <c r="F19" s="1"/>
      <c r="I19" s="114"/>
      <c r="J19" s="114"/>
      <c r="K19" s="114"/>
      <c r="L19" s="114"/>
      <c r="M19" s="114"/>
    </row>
    <row r="20" spans="2:13" ht="21" x14ac:dyDescent="0.5">
      <c r="B20" s="37" t="s">
        <v>19</v>
      </c>
      <c r="C20" s="137">
        <v>0</v>
      </c>
      <c r="D20" s="1"/>
      <c r="E20" s="1"/>
      <c r="F20" s="1"/>
      <c r="I20" s="114"/>
      <c r="J20" s="114"/>
      <c r="K20" s="114"/>
      <c r="L20" s="114"/>
      <c r="M20" s="114"/>
    </row>
    <row r="21" spans="2:13" ht="21" x14ac:dyDescent="0.5">
      <c r="B21" s="63"/>
      <c r="C21" s="64" t="b">
        <f>SUM(C17:C20)=C16</f>
        <v>1</v>
      </c>
      <c r="D21" s="1"/>
      <c r="E21" s="1"/>
      <c r="F21" s="1"/>
      <c r="I21" s="114"/>
      <c r="J21" s="114"/>
      <c r="K21" s="114"/>
      <c r="L21" s="114"/>
      <c r="M21" s="114"/>
    </row>
    <row r="22" spans="2:13" ht="21" x14ac:dyDescent="0.5">
      <c r="B22" s="1"/>
      <c r="C22" s="1"/>
      <c r="D22" s="1"/>
      <c r="E22" s="1"/>
      <c r="F22" s="1"/>
      <c r="I22" s="114"/>
      <c r="J22" s="114"/>
      <c r="K22" s="114"/>
      <c r="L22" s="114"/>
      <c r="M22" s="114"/>
    </row>
    <row r="23" spans="2:13" ht="21" x14ac:dyDescent="0.5">
      <c r="B23" s="13" t="s">
        <v>30</v>
      </c>
      <c r="C23" s="1"/>
      <c r="D23" s="1"/>
      <c r="E23" s="1"/>
      <c r="F23" s="1"/>
      <c r="I23" s="114"/>
      <c r="J23" s="114"/>
      <c r="K23" s="114"/>
      <c r="L23" s="114"/>
      <c r="M23" s="114"/>
    </row>
    <row r="24" spans="2:13" ht="21" x14ac:dyDescent="0.5">
      <c r="B24" s="6" t="s">
        <v>31</v>
      </c>
      <c r="C24" s="141">
        <v>3.968</v>
      </c>
      <c r="D24" s="1"/>
      <c r="E24" s="1"/>
      <c r="F24" s="1"/>
      <c r="I24" s="114"/>
      <c r="J24" s="114"/>
      <c r="K24" s="114"/>
      <c r="L24" s="114"/>
      <c r="M24" s="114"/>
    </row>
    <row r="25" spans="2:13" ht="21" x14ac:dyDescent="0.5">
      <c r="B25" s="6" t="s">
        <v>29</v>
      </c>
      <c r="C25" s="40">
        <f>SUM(F_Inputs!Q203:U204)</f>
        <v>2503.3759999999997</v>
      </c>
      <c r="D25" s="1"/>
      <c r="E25" s="1"/>
      <c r="F25" s="1"/>
      <c r="I25" s="114"/>
      <c r="J25" s="114"/>
      <c r="K25" s="114"/>
      <c r="L25" s="114"/>
      <c r="M25" s="114"/>
    </row>
    <row r="26" spans="2:13" ht="21" x14ac:dyDescent="0.5">
      <c r="B26" s="23" t="s">
        <v>32</v>
      </c>
      <c r="C26" s="29">
        <f>(C12-C24)/C25</f>
        <v>9.8351186557672516E-3</v>
      </c>
      <c r="D26" s="1"/>
      <c r="E26" s="1"/>
      <c r="F26" s="1"/>
      <c r="I26" s="114"/>
      <c r="J26" s="114"/>
      <c r="K26" s="114"/>
      <c r="L26" s="114"/>
      <c r="M26" s="114"/>
    </row>
    <row r="27" spans="2:13" ht="32" x14ac:dyDescent="0.5">
      <c r="B27" s="23" t="s">
        <v>33</v>
      </c>
      <c r="C27" s="6" t="s">
        <v>313</v>
      </c>
      <c r="D27" s="1"/>
      <c r="E27" s="1"/>
      <c r="F27" s="1"/>
      <c r="I27" s="114"/>
      <c r="J27" s="114"/>
      <c r="K27" s="114"/>
      <c r="L27" s="114"/>
      <c r="M27" s="114"/>
    </row>
    <row r="28" spans="2:13" ht="21" x14ac:dyDescent="0.5">
      <c r="B28" s="1"/>
      <c r="C28" s="1"/>
      <c r="D28" s="1"/>
      <c r="E28" s="1"/>
      <c r="F28" s="1"/>
      <c r="I28" s="114"/>
      <c r="J28" s="114"/>
      <c r="K28" s="114"/>
      <c r="L28" s="114"/>
      <c r="M28" s="114"/>
    </row>
    <row r="29" spans="2:13" ht="21" x14ac:dyDescent="0.5">
      <c r="B29" s="13" t="s">
        <v>34</v>
      </c>
      <c r="C29" s="1"/>
      <c r="D29" s="1"/>
      <c r="E29" s="1"/>
      <c r="F29" s="13" t="s">
        <v>35</v>
      </c>
      <c r="I29" s="114"/>
      <c r="J29" s="114"/>
      <c r="K29" s="114"/>
      <c r="L29" s="114"/>
      <c r="M29" s="114"/>
    </row>
    <row r="30" spans="2:13" ht="288" x14ac:dyDescent="0.5">
      <c r="B30" s="14" t="s">
        <v>36</v>
      </c>
      <c r="C30" s="14" t="s">
        <v>51</v>
      </c>
      <c r="D30" s="30" t="s">
        <v>424</v>
      </c>
      <c r="E30" s="1"/>
      <c r="F30" s="30" t="s">
        <v>404</v>
      </c>
      <c r="I30" s="114"/>
      <c r="J30" s="114"/>
      <c r="K30" s="114"/>
      <c r="L30" s="114"/>
      <c r="M30" s="114"/>
    </row>
    <row r="31" spans="2:13" ht="336" x14ac:dyDescent="0.5">
      <c r="B31" s="14" t="s">
        <v>37</v>
      </c>
      <c r="C31" s="14" t="s">
        <v>50</v>
      </c>
      <c r="D31" s="30" t="s">
        <v>425</v>
      </c>
      <c r="E31" s="1"/>
      <c r="F31" s="30" t="s">
        <v>404</v>
      </c>
      <c r="I31" s="114"/>
      <c r="J31" s="114"/>
      <c r="K31" s="114"/>
      <c r="L31" s="114"/>
      <c r="M31" s="114"/>
    </row>
    <row r="32" spans="2:13" ht="21" x14ac:dyDescent="0.5">
      <c r="B32" s="14" t="s">
        <v>38</v>
      </c>
      <c r="C32" s="14" t="s">
        <v>19</v>
      </c>
      <c r="D32" s="30" t="s">
        <v>19</v>
      </c>
      <c r="E32" s="1"/>
      <c r="F32" s="30"/>
      <c r="I32" s="114"/>
      <c r="J32" s="114"/>
      <c r="K32" s="114"/>
      <c r="L32" s="114"/>
      <c r="M32" s="114"/>
    </row>
    <row r="33" spans="2:13" ht="32" x14ac:dyDescent="0.5">
      <c r="B33" s="14" t="s">
        <v>39</v>
      </c>
      <c r="C33" s="14" t="s">
        <v>19</v>
      </c>
      <c r="D33" s="30" t="s">
        <v>411</v>
      </c>
      <c r="E33" s="1"/>
      <c r="F33" s="14"/>
      <c r="I33" s="114"/>
      <c r="J33" s="114"/>
      <c r="K33" s="114"/>
      <c r="L33" s="114"/>
      <c r="M33" s="114"/>
    </row>
    <row r="34" spans="2:13" ht="48" x14ac:dyDescent="0.5">
      <c r="B34" s="14" t="s">
        <v>40</v>
      </c>
      <c r="C34" s="14" t="s">
        <v>19</v>
      </c>
      <c r="D34" s="30" t="s">
        <v>412</v>
      </c>
      <c r="E34" s="1"/>
      <c r="F34" s="14"/>
      <c r="I34" s="114"/>
      <c r="J34" s="114"/>
      <c r="K34" s="114"/>
      <c r="L34" s="114"/>
      <c r="M34" s="114"/>
    </row>
    <row r="35" spans="2:13" ht="64" x14ac:dyDescent="0.5">
      <c r="B35" s="14" t="s">
        <v>41</v>
      </c>
      <c r="C35" s="14" t="s">
        <v>414</v>
      </c>
      <c r="D35" s="30" t="s">
        <v>413</v>
      </c>
      <c r="E35" s="1"/>
      <c r="F35" s="14"/>
      <c r="I35" s="114"/>
      <c r="J35" s="114"/>
      <c r="K35" s="114"/>
      <c r="L35" s="114"/>
      <c r="M35" s="114"/>
    </row>
    <row r="36" spans="2:13" ht="21" x14ac:dyDescent="0.5">
      <c r="B36" s="14" t="s">
        <v>42</v>
      </c>
      <c r="C36" s="14" t="s">
        <v>19</v>
      </c>
      <c r="D36" s="30" t="s">
        <v>19</v>
      </c>
      <c r="E36" s="1"/>
      <c r="F36" s="14"/>
      <c r="I36" s="114"/>
      <c r="J36" s="114"/>
      <c r="K36" s="114"/>
      <c r="L36" s="114"/>
      <c r="M36" s="114"/>
    </row>
    <row r="37" spans="2:13" ht="21" x14ac:dyDescent="0.5">
      <c r="B37" s="14" t="s">
        <v>43</v>
      </c>
      <c r="C37" s="14" t="s">
        <v>19</v>
      </c>
      <c r="D37" s="30" t="s">
        <v>19</v>
      </c>
      <c r="E37" s="1"/>
      <c r="F37" s="14"/>
      <c r="I37" s="114"/>
      <c r="J37" s="114"/>
      <c r="K37" s="114"/>
      <c r="L37" s="114"/>
      <c r="M37" s="114"/>
    </row>
    <row r="38" spans="2:13" x14ac:dyDescent="0.5">
      <c r="B38" s="24"/>
      <c r="C38" s="26"/>
      <c r="D38" s="26"/>
      <c r="E38" s="1"/>
      <c r="F38" s="27"/>
      <c r="I38" s="24"/>
      <c r="J38" s="26"/>
      <c r="K38" s="26"/>
      <c r="M38" s="27"/>
    </row>
    <row r="39" spans="2:13" x14ac:dyDescent="0.5">
      <c r="B39" s="13"/>
      <c r="C39" s="35"/>
      <c r="D39" s="1"/>
      <c r="E39" s="1"/>
      <c r="F39" s="1"/>
      <c r="I39" s="13"/>
      <c r="J39" s="35"/>
    </row>
    <row r="40" spans="2:13" x14ac:dyDescent="0.5">
      <c r="I40" s="13"/>
      <c r="J40" s="35"/>
    </row>
  </sheetData>
  <mergeCells count="1">
    <mergeCell ref="C8:D8"/>
  </mergeCells>
  <conditionalFormatting sqref="C21">
    <cfRule type="containsText" dxfId="9" priority="3" operator="containsText" text="FALSE">
      <formula>NOT(ISERROR(SEARCH("FALSE",C21)))</formula>
    </cfRule>
    <cfRule type="containsText" dxfId="8" priority="4" operator="containsText" text="TRUE">
      <formula>NOT(ISERROR(SEARCH("TRUE",C21)))</formula>
    </cfRule>
  </conditionalFormatting>
  <conditionalFormatting sqref="J21">
    <cfRule type="containsText" dxfId="7" priority="1" operator="containsText" text="FALSE">
      <formula>NOT(ISERROR(SEARCH("FALSE",J21)))</formula>
    </cfRule>
    <cfRule type="containsText" dxfId="6" priority="2" operator="containsText" text="TRUE">
      <formula>NOT(ISERROR(SEARCH("TRUE",J21)))</formula>
    </cfRule>
  </conditionalFormatting>
  <dataValidations disablePrompts="1" count="5">
    <dataValidation type="list" allowBlank="1" showInputMessage="1" showErrorMessage="1" sqref="C30:C38 J38">
      <formula1>"Pass, Partial pass, Fail, Not assessed, N/A"</formula1>
    </dataValidation>
    <dataValidation type="list" allowBlank="1" showInputMessage="1" showErrorMessage="1" sqref="C9">
      <formula1>"ANH,NES,NWT,SRN,SVE,SWB,TMS,WSH,WSX,YKY,AFW,BRL,HDD,PRT,SES,SEW,SSC"</formula1>
    </dataValidation>
    <dataValidation type="list" allowBlank="1" showInputMessage="1" showErrorMessage="1" sqref="C15">
      <formula1>"Accept, Partial accept, Reject"</formula1>
    </dataValidation>
    <dataValidation type="list" allowBlank="1" showInputMessage="1" showErrorMessage="1" sqref="C27">
      <formula1>"Yes,No"</formula1>
    </dataValidation>
    <dataValidation type="list" allowBlank="1" showInputMessage="1" showErrorMessage="1" sqref="B18:B20">
      <formula1>#REF!</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91"/>
  <sheetViews>
    <sheetView showGridLines="0" zoomScaleNormal="100" workbookViewId="0">
      <pane ySplit="2" topLeftCell="A3" activePane="bottomLeft" state="frozen"/>
      <selection activeCell="P19" sqref="P19"/>
      <selection pane="bottomLeft"/>
    </sheetView>
  </sheetViews>
  <sheetFormatPr defaultColWidth="8.81640625" defaultRowHeight="13" x14ac:dyDescent="0.3"/>
  <cols>
    <col min="1" max="1" width="2.453125" style="42" customWidth="1"/>
    <col min="2" max="2" width="23.453125" style="43" customWidth="1"/>
    <col min="3" max="3" width="24.26953125" style="42" customWidth="1"/>
    <col min="4" max="4" width="21.1796875" style="42" customWidth="1"/>
    <col min="5" max="5" width="12" style="42" customWidth="1"/>
    <col min="6" max="6" width="11.81640625" style="42" customWidth="1"/>
    <col min="7" max="7" width="12.453125" style="42" customWidth="1"/>
    <col min="8" max="8" width="8.453125" style="42" bestFit="1" customWidth="1"/>
    <col min="9" max="9" width="16.54296875" style="42" bestFit="1" customWidth="1"/>
    <col min="10" max="10" width="9.81640625" style="42" customWidth="1"/>
    <col min="11" max="11" width="16.54296875" style="42" bestFit="1" customWidth="1"/>
    <col min="12" max="12" width="10" style="42" customWidth="1"/>
    <col min="13" max="13" width="16.54296875" style="42" bestFit="1" customWidth="1"/>
    <col min="14" max="14" width="9.453125" style="42" customWidth="1"/>
    <col min="15" max="15" width="12.26953125" style="42" customWidth="1"/>
    <col min="16" max="19" width="17.54296875" style="42" customWidth="1"/>
    <col min="20" max="20" width="17.1796875" style="42" customWidth="1"/>
    <col min="21" max="21" width="21.26953125" style="42" customWidth="1"/>
    <col min="22" max="22" width="20.54296875" style="42" customWidth="1"/>
    <col min="23" max="23" width="22.7265625" style="42" customWidth="1"/>
    <col min="24" max="24" width="22.54296875" style="42" customWidth="1"/>
    <col min="25" max="25" width="19.26953125" style="42" customWidth="1"/>
    <col min="26" max="26" width="21.7265625" style="42" customWidth="1"/>
    <col min="27" max="16384" width="8.81640625" style="42"/>
  </cols>
  <sheetData>
    <row r="1" spans="2:20" s="44" customFormat="1" ht="15" customHeight="1" x14ac:dyDescent="0.3">
      <c r="B1" s="45" t="s">
        <v>361</v>
      </c>
      <c r="C1" s="46"/>
      <c r="D1" s="46"/>
      <c r="E1" s="46"/>
      <c r="F1" s="46"/>
      <c r="G1" s="47"/>
    </row>
    <row r="2" spans="2:20" ht="15" customHeight="1" x14ac:dyDescent="0.35">
      <c r="B2" s="48" t="s">
        <v>360</v>
      </c>
      <c r="C2" s="49"/>
      <c r="D2" s="49"/>
      <c r="E2" s="49"/>
      <c r="F2" s="49"/>
    </row>
    <row r="3" spans="2:20" x14ac:dyDescent="0.3">
      <c r="I3" s="50" t="s">
        <v>384</v>
      </c>
      <c r="J3" s="51"/>
      <c r="K3" s="50" t="s">
        <v>385</v>
      </c>
      <c r="L3" s="51"/>
      <c r="M3" s="50" t="s">
        <v>386</v>
      </c>
      <c r="N3" s="51"/>
    </row>
    <row r="4" spans="2:20" ht="60" customHeight="1" x14ac:dyDescent="0.3">
      <c r="B4" s="54" t="s">
        <v>45</v>
      </c>
      <c r="C4" s="53" t="s">
        <v>46</v>
      </c>
      <c r="D4" s="53" t="s">
        <v>26</v>
      </c>
      <c r="E4" s="53" t="s">
        <v>326</v>
      </c>
      <c r="F4" s="53" t="s">
        <v>330</v>
      </c>
      <c r="G4" s="53" t="s">
        <v>331</v>
      </c>
      <c r="H4" s="55" t="s">
        <v>327</v>
      </c>
      <c r="I4" s="55" t="s">
        <v>332</v>
      </c>
      <c r="J4" s="55" t="s">
        <v>333</v>
      </c>
      <c r="K4" s="55" t="s">
        <v>332</v>
      </c>
      <c r="L4" s="55" t="s">
        <v>333</v>
      </c>
      <c r="M4" s="55" t="s">
        <v>332</v>
      </c>
      <c r="N4" s="55" t="s">
        <v>333</v>
      </c>
      <c r="P4" s="65"/>
      <c r="Q4" s="65"/>
      <c r="R4" s="65"/>
      <c r="S4" s="65"/>
      <c r="T4" s="66"/>
    </row>
    <row r="5" spans="2:20" ht="26" x14ac:dyDescent="0.3">
      <c r="B5" s="56" t="str">
        <f>'WWN_cellared properties'!$C$11</f>
        <v>YKY-WWN801001</v>
      </c>
      <c r="C5" s="52" t="str">
        <f>'WWN_cellared properties'!$B$1</f>
        <v>YKY-WWN801001 - Cellared properties</v>
      </c>
      <c r="D5" s="56" t="str">
        <f>'WWN_cellared properties'!C10</f>
        <v>Wastewater network plus</v>
      </c>
      <c r="E5" s="111">
        <f>'WWN_cellared properties'!C12</f>
        <v>0</v>
      </c>
      <c r="F5" s="112">
        <f>'WWN_cellared properties'!$C$16</f>
        <v>0</v>
      </c>
      <c r="G5" s="52">
        <f>'WWN_cellared properties'!$C$15</f>
        <v>0</v>
      </c>
      <c r="H5" s="57">
        <f>'WWN_cellared properties'!C17</f>
        <v>0</v>
      </c>
      <c r="I5" s="57" t="str">
        <f>'WWN_cellared properties'!B18</f>
        <v>N/A</v>
      </c>
      <c r="J5" s="113">
        <f>'WWN_cellared properties'!C18</f>
        <v>0</v>
      </c>
      <c r="K5" s="57" t="str">
        <f>'WWN_cellared properties'!B19</f>
        <v>N/A</v>
      </c>
      <c r="L5" s="57">
        <f>'WWN_cellared properties'!C19</f>
        <v>0</v>
      </c>
      <c r="M5" s="57" t="str">
        <f>'WWN_cellared properties'!B20</f>
        <v>N/A</v>
      </c>
      <c r="N5" s="57">
        <f>'WWN_cellared properties'!C20</f>
        <v>0</v>
      </c>
      <c r="P5" s="67"/>
      <c r="Q5" s="67"/>
      <c r="R5" s="67"/>
      <c r="S5" s="67"/>
      <c r="T5" s="66"/>
    </row>
    <row r="6" spans="2:20" ht="26" x14ac:dyDescent="0.3">
      <c r="B6" s="56" t="str">
        <f>'WWN_wastewater growth'!$C$11</f>
        <v>YKY-WWN802001</v>
      </c>
      <c r="C6" s="52" t="str">
        <f>'WWN_wastewater growth'!$B$1</f>
        <v>YKY-WWN802001 - Wastewater Growth</v>
      </c>
      <c r="D6" s="56" t="str">
        <f>'WWN_wastewater growth'!C10</f>
        <v>Wastewater network plus</v>
      </c>
      <c r="E6" s="111">
        <f>'WWN_wastewater growth'!C12</f>
        <v>55.311000000000007</v>
      </c>
      <c r="F6" s="112">
        <f>'WWN_wastewater growth'!$C$16</f>
        <v>0</v>
      </c>
      <c r="G6" s="52">
        <f>'WWN_wastewater growth'!$C$15</f>
        <v>0</v>
      </c>
      <c r="H6" s="57">
        <f>'WWN_wastewater growth'!C17</f>
        <v>0</v>
      </c>
      <c r="I6" s="57" t="str">
        <f>'WWN_wastewater growth'!B18</f>
        <v>N/A</v>
      </c>
      <c r="J6" s="113">
        <f>'WWN_wastewater growth'!C18</f>
        <v>0</v>
      </c>
      <c r="K6" s="57" t="str">
        <f>'WWN_wastewater growth'!B19</f>
        <v>N/A</v>
      </c>
      <c r="L6" s="57">
        <f>'WWN_wastewater growth'!C19</f>
        <v>0</v>
      </c>
      <c r="M6" s="57" t="str">
        <f>'WWN_wastewater growth'!B20</f>
        <v>N/A</v>
      </c>
      <c r="N6" s="57">
        <f>'WWN_wastewater growth'!C20</f>
        <v>0</v>
      </c>
      <c r="P6" s="67"/>
      <c r="Q6" s="67"/>
      <c r="R6" s="67"/>
      <c r="S6" s="67"/>
      <c r="T6" s="66"/>
    </row>
    <row r="7" spans="2:20" ht="26" x14ac:dyDescent="0.3">
      <c r="B7" s="56" t="str">
        <f>'BR_WINEP enhancement'!$C$11</f>
        <v>YKY-BIO701001</v>
      </c>
      <c r="C7" s="52" t="str">
        <f>'BR_WINEP enhancement'!$B$1</f>
        <v>YKY-BIO701001 - WINEP enhancement expenditure</v>
      </c>
      <c r="D7" s="56" t="str">
        <f>'BR_WINEP enhancement'!C10</f>
        <v>Bioresources</v>
      </c>
      <c r="E7" s="111">
        <f>'BR_WINEP enhancement'!C12</f>
        <v>35.549999999999997</v>
      </c>
      <c r="F7" s="112">
        <f>'BR_WINEP enhancement'!$C$16</f>
        <v>35.549999999999997</v>
      </c>
      <c r="G7" s="52" t="str">
        <f>'BR_WINEP enhancement'!$C$15</f>
        <v>Partial accept</v>
      </c>
      <c r="H7" s="57">
        <f>'BR_WINEP enhancement'!C17</f>
        <v>0</v>
      </c>
      <c r="I7" s="57" t="str">
        <f>'BR_WINEP enhancement'!B18</f>
        <v>WWW_Sludge quality and growth</v>
      </c>
      <c r="J7" s="113">
        <f>'BR_WINEP enhancement'!C18</f>
        <v>35.549999999999997</v>
      </c>
      <c r="K7" s="57" t="str">
        <f>'BR_WINEP enhancement'!B19</f>
        <v>N/A</v>
      </c>
      <c r="L7" s="57">
        <f>'BR_WINEP enhancement'!C19</f>
        <v>0</v>
      </c>
      <c r="M7" s="57" t="str">
        <f>'BR_WINEP enhancement'!B20</f>
        <v>N/A</v>
      </c>
      <c r="N7" s="57">
        <f>'BR_WINEP enhancement'!C20</f>
        <v>0</v>
      </c>
      <c r="P7" s="67"/>
      <c r="Q7" s="67"/>
      <c r="R7" s="67"/>
      <c r="S7" s="67"/>
      <c r="T7" s="66"/>
    </row>
    <row r="8" spans="2:20" ht="26" x14ac:dyDescent="0.3">
      <c r="B8" s="142" t="str">
        <f xml:space="preserve"> 'WWN_Hull resilience'!$B$1</f>
        <v>Hull and Haltemprice Resilience Investment</v>
      </c>
      <c r="C8" s="57" t="str">
        <f>'WWN_Hull resilience'!B1</f>
        <v>Hull and Haltemprice Resilience Investment</v>
      </c>
      <c r="D8" s="142" t="str">
        <f>'WWN_Hull resilience'!C10</f>
        <v>Wastewater Network Plus</v>
      </c>
      <c r="E8" s="145">
        <f>'WWN_Hull resilience'!C12</f>
        <v>28.588999999999999</v>
      </c>
      <c r="F8" s="143">
        <f>'WWN_Hull resilience'!C16</f>
        <v>16.417000000000002</v>
      </c>
      <c r="G8" s="143" t="str">
        <f>'WWN_Hull resilience'!C15</f>
        <v>Partial accept</v>
      </c>
      <c r="H8" s="143">
        <f>'WWN_Hull resilience'!C17</f>
        <v>16.417000000000002</v>
      </c>
      <c r="I8" s="144" t="str">
        <f>'WWN_Hull resilience'!B18</f>
        <v>N/A</v>
      </c>
      <c r="J8" s="144">
        <f>'WWN_Hull resilience'!C18</f>
        <v>0</v>
      </c>
      <c r="K8" s="144" t="str">
        <f>'WWN_Hull resilience'!B19</f>
        <v>N/A</v>
      </c>
      <c r="L8" s="144">
        <f>'WWN_Hull resilience'!C19</f>
        <v>0</v>
      </c>
      <c r="M8" s="144" t="str">
        <f>'WWN_Hull resilience'!B20</f>
        <v>N/A</v>
      </c>
      <c r="N8" s="144">
        <f>'WWN_Hull resilience'!C20</f>
        <v>0</v>
      </c>
      <c r="P8" s="66"/>
      <c r="Q8" s="66"/>
      <c r="R8" s="66"/>
      <c r="S8" s="66"/>
      <c r="T8" s="66"/>
    </row>
    <row r="9" spans="2:20" x14ac:dyDescent="0.3">
      <c r="B9" s="56" t="s">
        <v>369</v>
      </c>
      <c r="C9" s="52" t="s">
        <v>362</v>
      </c>
      <c r="D9" s="56" t="s">
        <v>26</v>
      </c>
      <c r="E9" s="58" t="s">
        <v>363</v>
      </c>
      <c r="F9" s="76" t="s">
        <v>364</v>
      </c>
      <c r="G9" s="76" t="s">
        <v>365</v>
      </c>
      <c r="H9" s="76" t="s">
        <v>327</v>
      </c>
      <c r="I9" s="138" t="s">
        <v>366</v>
      </c>
      <c r="J9" s="138" t="s">
        <v>333</v>
      </c>
      <c r="K9" s="138" t="s">
        <v>367</v>
      </c>
      <c r="L9" s="138" t="s">
        <v>333</v>
      </c>
      <c r="M9" s="138" t="s">
        <v>368</v>
      </c>
      <c r="N9" s="138" t="s">
        <v>333</v>
      </c>
      <c r="P9" s="66"/>
      <c r="Q9" s="66"/>
      <c r="R9" s="66"/>
      <c r="S9" s="66"/>
      <c r="T9" s="66"/>
    </row>
    <row r="10" spans="2:20" x14ac:dyDescent="0.3">
      <c r="B10" s="56" t="s">
        <v>370</v>
      </c>
      <c r="C10" s="52" t="s">
        <v>362</v>
      </c>
      <c r="D10" s="56" t="s">
        <v>26</v>
      </c>
      <c r="E10" s="58" t="s">
        <v>363</v>
      </c>
      <c r="F10" s="76" t="s">
        <v>364</v>
      </c>
      <c r="G10" s="76" t="s">
        <v>365</v>
      </c>
      <c r="H10" s="76" t="s">
        <v>327</v>
      </c>
      <c r="I10" s="138" t="s">
        <v>366</v>
      </c>
      <c r="J10" s="138" t="s">
        <v>333</v>
      </c>
      <c r="K10" s="138" t="s">
        <v>367</v>
      </c>
      <c r="L10" s="138" t="s">
        <v>333</v>
      </c>
      <c r="M10" s="138" t="s">
        <v>368</v>
      </c>
      <c r="N10" s="138" t="s">
        <v>333</v>
      </c>
      <c r="P10" s="66"/>
      <c r="Q10" s="66"/>
      <c r="R10" s="66"/>
      <c r="S10" s="66"/>
      <c r="T10" s="66"/>
    </row>
    <row r="11" spans="2:20" x14ac:dyDescent="0.3">
      <c r="B11" s="56" t="s">
        <v>371</v>
      </c>
      <c r="C11" s="52" t="s">
        <v>362</v>
      </c>
      <c r="D11" s="56" t="s">
        <v>26</v>
      </c>
      <c r="E11" s="58" t="s">
        <v>363</v>
      </c>
      <c r="F11" s="76" t="s">
        <v>364</v>
      </c>
      <c r="G11" s="76" t="s">
        <v>365</v>
      </c>
      <c r="H11" s="76" t="s">
        <v>327</v>
      </c>
      <c r="I11" s="138" t="s">
        <v>366</v>
      </c>
      <c r="J11" s="138" t="s">
        <v>333</v>
      </c>
      <c r="K11" s="138" t="s">
        <v>367</v>
      </c>
      <c r="L11" s="138" t="s">
        <v>333</v>
      </c>
      <c r="M11" s="138" t="s">
        <v>368</v>
      </c>
      <c r="N11" s="138" t="s">
        <v>333</v>
      </c>
    </row>
    <row r="12" spans="2:20" x14ac:dyDescent="0.3">
      <c r="B12" s="56" t="s">
        <v>372</v>
      </c>
      <c r="C12" s="52" t="s">
        <v>362</v>
      </c>
      <c r="D12" s="56" t="s">
        <v>26</v>
      </c>
      <c r="E12" s="58" t="s">
        <v>363</v>
      </c>
      <c r="F12" s="76" t="s">
        <v>364</v>
      </c>
      <c r="G12" s="76" t="s">
        <v>365</v>
      </c>
      <c r="H12" s="76" t="s">
        <v>327</v>
      </c>
      <c r="I12" s="138" t="s">
        <v>366</v>
      </c>
      <c r="J12" s="138" t="s">
        <v>333</v>
      </c>
      <c r="K12" s="138" t="s">
        <v>367</v>
      </c>
      <c r="L12" s="138" t="s">
        <v>333</v>
      </c>
      <c r="M12" s="138" t="s">
        <v>368</v>
      </c>
      <c r="N12" s="138" t="s">
        <v>333</v>
      </c>
    </row>
    <row r="13" spans="2:20" x14ac:dyDescent="0.3">
      <c r="B13" s="56" t="s">
        <v>373</v>
      </c>
      <c r="C13" s="52" t="s">
        <v>362</v>
      </c>
      <c r="D13" s="56" t="s">
        <v>26</v>
      </c>
      <c r="E13" s="58" t="s">
        <v>363</v>
      </c>
      <c r="F13" s="76" t="s">
        <v>364</v>
      </c>
      <c r="G13" s="76" t="s">
        <v>365</v>
      </c>
      <c r="H13" s="76" t="s">
        <v>327</v>
      </c>
      <c r="I13" s="138" t="s">
        <v>366</v>
      </c>
      <c r="J13" s="138" t="s">
        <v>333</v>
      </c>
      <c r="K13" s="138" t="s">
        <v>367</v>
      </c>
      <c r="L13" s="138" t="s">
        <v>333</v>
      </c>
      <c r="M13" s="138" t="s">
        <v>368</v>
      </c>
      <c r="N13" s="138" t="s">
        <v>333</v>
      </c>
    </row>
    <row r="14" spans="2:20" x14ac:dyDescent="0.3">
      <c r="B14" s="56" t="s">
        <v>374</v>
      </c>
      <c r="C14" s="52" t="s">
        <v>362</v>
      </c>
      <c r="D14" s="56" t="s">
        <v>26</v>
      </c>
      <c r="E14" s="58" t="s">
        <v>363</v>
      </c>
      <c r="F14" s="76" t="s">
        <v>364</v>
      </c>
      <c r="G14" s="76" t="s">
        <v>365</v>
      </c>
      <c r="H14" s="76" t="s">
        <v>327</v>
      </c>
      <c r="I14" s="138" t="s">
        <v>366</v>
      </c>
      <c r="J14" s="138" t="s">
        <v>333</v>
      </c>
      <c r="K14" s="138" t="s">
        <v>367</v>
      </c>
      <c r="L14" s="138" t="s">
        <v>333</v>
      </c>
      <c r="M14" s="138" t="s">
        <v>368</v>
      </c>
      <c r="N14" s="138" t="s">
        <v>333</v>
      </c>
    </row>
    <row r="15" spans="2:20" x14ac:dyDescent="0.3">
      <c r="B15" s="56" t="s">
        <v>375</v>
      </c>
      <c r="C15" s="52" t="s">
        <v>362</v>
      </c>
      <c r="D15" s="56" t="s">
        <v>26</v>
      </c>
      <c r="E15" s="58" t="s">
        <v>363</v>
      </c>
      <c r="F15" s="76" t="s">
        <v>364</v>
      </c>
      <c r="G15" s="76" t="s">
        <v>365</v>
      </c>
      <c r="H15" s="76" t="s">
        <v>327</v>
      </c>
      <c r="I15" s="138" t="s">
        <v>366</v>
      </c>
      <c r="J15" s="138" t="s">
        <v>333</v>
      </c>
      <c r="K15" s="138" t="s">
        <v>367</v>
      </c>
      <c r="L15" s="138" t="s">
        <v>333</v>
      </c>
      <c r="M15" s="138" t="s">
        <v>368</v>
      </c>
      <c r="N15" s="138" t="s">
        <v>333</v>
      </c>
    </row>
    <row r="16" spans="2:20" x14ac:dyDescent="0.3">
      <c r="B16" s="56" t="s">
        <v>376</v>
      </c>
      <c r="C16" s="52" t="s">
        <v>362</v>
      </c>
      <c r="D16" s="56" t="s">
        <v>26</v>
      </c>
      <c r="E16" s="58" t="s">
        <v>363</v>
      </c>
      <c r="F16" s="76" t="s">
        <v>364</v>
      </c>
      <c r="G16" s="76" t="s">
        <v>365</v>
      </c>
      <c r="H16" s="76" t="s">
        <v>327</v>
      </c>
      <c r="I16" s="138" t="s">
        <v>366</v>
      </c>
      <c r="J16" s="138" t="s">
        <v>333</v>
      </c>
      <c r="K16" s="138" t="s">
        <v>367</v>
      </c>
      <c r="L16" s="138" t="s">
        <v>333</v>
      </c>
      <c r="M16" s="138" t="s">
        <v>368</v>
      </c>
      <c r="N16" s="138" t="s">
        <v>333</v>
      </c>
    </row>
    <row r="18" spans="1:9" x14ac:dyDescent="0.3">
      <c r="A18" s="68"/>
      <c r="B18" s="77" t="s">
        <v>377</v>
      </c>
      <c r="D18" s="68"/>
      <c r="E18" s="69" t="s">
        <v>382</v>
      </c>
      <c r="F18" s="68"/>
      <c r="G18" s="68"/>
      <c r="H18" s="68"/>
      <c r="I18" s="68"/>
    </row>
    <row r="19" spans="1:9" x14ac:dyDescent="0.3">
      <c r="A19" s="68"/>
      <c r="B19" s="78" t="s">
        <v>378</v>
      </c>
      <c r="C19" s="146">
        <f>SUMIF($D$5:$D$16,$B19,$F$5:$F$16)</f>
        <v>0</v>
      </c>
      <c r="D19" s="68"/>
      <c r="E19" s="72" t="b">
        <f>'WWN_cellared properties'!$C$21='WWN_wastewater growth'!$C$21='BR_WINEP enhancement'!$C$21=TRUE</f>
        <v>1</v>
      </c>
      <c r="F19" s="72"/>
      <c r="G19" s="72"/>
      <c r="H19" s="72"/>
      <c r="I19" s="68"/>
    </row>
    <row r="20" spans="1:9" x14ac:dyDescent="0.3">
      <c r="A20" s="68"/>
      <c r="B20" s="78" t="s">
        <v>379</v>
      </c>
      <c r="C20" s="146">
        <f>SUMIF($D$5:$D$16,$B20,$F$5:$F$16)</f>
        <v>0</v>
      </c>
      <c r="D20" s="68"/>
      <c r="E20" s="73"/>
      <c r="F20" s="73"/>
      <c r="G20" s="73"/>
      <c r="H20" s="73"/>
      <c r="I20" s="68"/>
    </row>
    <row r="21" spans="1:9" x14ac:dyDescent="0.3">
      <c r="A21" s="68"/>
      <c r="B21" s="78" t="s">
        <v>18</v>
      </c>
      <c r="C21" s="146">
        <f>SUMIF($D$5:$D$16,$B21,$F$5:$F$16)</f>
        <v>35.549999999999997</v>
      </c>
      <c r="D21" s="68"/>
      <c r="E21" s="68"/>
      <c r="F21" s="68"/>
      <c r="G21" s="68"/>
      <c r="H21" s="68"/>
      <c r="I21" s="68"/>
    </row>
    <row r="22" spans="1:9" x14ac:dyDescent="0.3">
      <c r="A22" s="68"/>
      <c r="B22" s="78" t="s">
        <v>47</v>
      </c>
      <c r="C22" s="146">
        <f>SUMIF($D$5:$D$16,$B22,$F$5:$F$16)</f>
        <v>16.417000000000002</v>
      </c>
      <c r="D22" s="68"/>
      <c r="E22" s="68"/>
      <c r="F22" s="68"/>
      <c r="G22" s="68"/>
      <c r="H22" s="68"/>
      <c r="I22" s="68"/>
    </row>
    <row r="23" spans="1:9" x14ac:dyDescent="0.3">
      <c r="A23" s="68"/>
      <c r="B23" s="78" t="s">
        <v>380</v>
      </c>
      <c r="C23" s="146">
        <f>SUMIF($D$5:$D$16,$B23,$F$5:$F$16)</f>
        <v>0</v>
      </c>
      <c r="D23" s="68"/>
      <c r="E23" s="68"/>
      <c r="F23" s="68"/>
      <c r="G23" s="68"/>
      <c r="H23" s="68"/>
      <c r="I23" s="68"/>
    </row>
    <row r="24" spans="1:9" x14ac:dyDescent="0.3">
      <c r="A24" s="68"/>
      <c r="B24" s="70"/>
      <c r="C24" s="71"/>
      <c r="D24" s="68"/>
      <c r="E24" s="68"/>
      <c r="F24" s="68"/>
      <c r="G24" s="68"/>
      <c r="H24" s="68"/>
      <c r="I24" s="68"/>
    </row>
    <row r="25" spans="1:9" x14ac:dyDescent="0.3">
      <c r="A25" s="68"/>
      <c r="B25" s="70"/>
      <c r="C25" s="71"/>
      <c r="D25" s="68"/>
      <c r="E25" s="68"/>
      <c r="F25" s="68"/>
      <c r="G25" s="68"/>
      <c r="H25" s="68"/>
      <c r="I25" s="68"/>
    </row>
    <row r="26" spans="1:9" x14ac:dyDescent="0.3">
      <c r="A26" s="68"/>
      <c r="B26" s="70"/>
      <c r="C26" s="68"/>
      <c r="D26" s="68"/>
      <c r="E26" s="68"/>
      <c r="F26" s="68"/>
      <c r="G26" s="68"/>
      <c r="H26" s="68"/>
      <c r="I26" s="68"/>
    </row>
    <row r="27" spans="1:9" x14ac:dyDescent="0.3">
      <c r="A27" s="68"/>
      <c r="B27" s="70"/>
      <c r="C27" s="68"/>
      <c r="D27" s="68"/>
      <c r="E27" s="68"/>
      <c r="F27" s="68"/>
      <c r="G27" s="68"/>
      <c r="H27" s="68"/>
      <c r="I27" s="68"/>
    </row>
    <row r="28" spans="1:9" x14ac:dyDescent="0.3">
      <c r="A28" s="68"/>
      <c r="B28" s="74"/>
      <c r="C28" s="68"/>
      <c r="D28" s="68"/>
      <c r="E28" s="68"/>
      <c r="F28" s="68"/>
      <c r="G28" s="68"/>
      <c r="H28" s="68"/>
      <c r="I28" s="68"/>
    </row>
    <row r="29" spans="1:9" x14ac:dyDescent="0.3">
      <c r="A29" s="68"/>
      <c r="B29" s="70"/>
      <c r="C29" s="70"/>
      <c r="D29" s="70"/>
      <c r="E29" s="70"/>
      <c r="F29" s="70"/>
      <c r="G29" s="68"/>
      <c r="H29" s="68"/>
      <c r="I29" s="68"/>
    </row>
    <row r="30" spans="1:9" x14ac:dyDescent="0.3">
      <c r="A30" s="68"/>
      <c r="B30" s="75"/>
      <c r="C30" s="75"/>
      <c r="D30" s="75"/>
      <c r="E30" s="75"/>
      <c r="F30" s="75"/>
      <c r="G30" s="68"/>
      <c r="H30" s="68"/>
      <c r="I30" s="68"/>
    </row>
    <row r="31" spans="1:9" x14ac:dyDescent="0.3">
      <c r="A31" s="68"/>
      <c r="B31" s="68"/>
      <c r="C31" s="68"/>
      <c r="D31" s="68"/>
      <c r="E31" s="68"/>
      <c r="F31" s="68"/>
      <c r="G31" s="68"/>
      <c r="H31" s="68"/>
      <c r="I31" s="68"/>
    </row>
    <row r="32" spans="1:9" x14ac:dyDescent="0.3">
      <c r="A32" s="68"/>
      <c r="B32" s="68"/>
      <c r="C32" s="68"/>
      <c r="D32" s="68"/>
      <c r="E32" s="68"/>
      <c r="F32" s="68"/>
      <c r="G32" s="68"/>
      <c r="H32" s="68"/>
      <c r="I32" s="68"/>
    </row>
    <row r="33" spans="1:9" x14ac:dyDescent="0.3">
      <c r="A33" s="68"/>
      <c r="B33" s="74"/>
      <c r="C33" s="68"/>
      <c r="D33" s="68"/>
      <c r="E33" s="68"/>
      <c r="F33" s="68"/>
      <c r="G33" s="68"/>
      <c r="H33" s="68"/>
      <c r="I33" s="68"/>
    </row>
    <row r="34" spans="1:9" x14ac:dyDescent="0.3">
      <c r="A34" s="68"/>
      <c r="B34" s="70"/>
      <c r="C34" s="70"/>
      <c r="D34" s="70"/>
      <c r="E34" s="70"/>
      <c r="F34" s="70"/>
      <c r="G34" s="68"/>
      <c r="H34" s="68"/>
      <c r="I34" s="68"/>
    </row>
    <row r="35" spans="1:9" x14ac:dyDescent="0.3">
      <c r="A35" s="68"/>
      <c r="B35" s="75"/>
      <c r="C35" s="75"/>
      <c r="D35" s="75"/>
      <c r="E35" s="75"/>
      <c r="F35" s="75"/>
      <c r="G35" s="68"/>
      <c r="H35" s="68"/>
      <c r="I35" s="68"/>
    </row>
    <row r="36" spans="1:9" x14ac:dyDescent="0.3">
      <c r="A36" s="68"/>
      <c r="B36" s="68"/>
      <c r="C36" s="68"/>
      <c r="D36" s="68"/>
      <c r="E36" s="68"/>
      <c r="F36" s="68"/>
      <c r="G36" s="68"/>
      <c r="H36" s="68"/>
      <c r="I36" s="68"/>
    </row>
    <row r="37" spans="1:9" x14ac:dyDescent="0.3">
      <c r="A37" s="68"/>
      <c r="B37" s="68"/>
      <c r="C37" s="68"/>
      <c r="D37" s="68"/>
      <c r="E37" s="68"/>
      <c r="F37" s="68"/>
      <c r="G37" s="68"/>
      <c r="H37" s="68"/>
      <c r="I37" s="68"/>
    </row>
    <row r="38" spans="1:9" x14ac:dyDescent="0.3">
      <c r="A38" s="68"/>
      <c r="B38" s="74"/>
      <c r="C38" s="68"/>
      <c r="D38" s="68"/>
      <c r="E38" s="68"/>
      <c r="F38" s="68"/>
      <c r="G38" s="68"/>
      <c r="H38" s="68"/>
      <c r="I38" s="68"/>
    </row>
    <row r="39" spans="1:9" x14ac:dyDescent="0.3">
      <c r="A39" s="68"/>
      <c r="B39" s="70"/>
      <c r="C39" s="70"/>
      <c r="D39" s="70"/>
      <c r="E39" s="70"/>
      <c r="F39" s="70"/>
      <c r="G39" s="68"/>
      <c r="H39" s="68"/>
      <c r="I39" s="68"/>
    </row>
    <row r="40" spans="1:9" x14ac:dyDescent="0.3">
      <c r="A40" s="68"/>
      <c r="B40" s="75"/>
      <c r="C40" s="75"/>
      <c r="D40" s="75"/>
      <c r="E40" s="75"/>
      <c r="F40" s="75"/>
      <c r="G40" s="68"/>
      <c r="H40" s="68"/>
      <c r="I40" s="68"/>
    </row>
    <row r="41" spans="1:9" x14ac:dyDescent="0.3">
      <c r="A41" s="68"/>
      <c r="B41" s="68"/>
      <c r="C41" s="68"/>
      <c r="D41" s="68"/>
      <c r="E41" s="68"/>
      <c r="F41" s="68"/>
      <c r="G41" s="68"/>
      <c r="H41" s="68"/>
      <c r="I41" s="68"/>
    </row>
    <row r="42" spans="1:9" x14ac:dyDescent="0.3">
      <c r="A42" s="68"/>
      <c r="B42" s="68"/>
      <c r="C42" s="68"/>
      <c r="D42" s="68"/>
      <c r="E42" s="68"/>
      <c r="F42" s="68"/>
      <c r="G42" s="68"/>
      <c r="H42" s="68"/>
      <c r="I42" s="68"/>
    </row>
    <row r="43" spans="1:9" x14ac:dyDescent="0.3">
      <c r="A43" s="68"/>
      <c r="B43" s="74"/>
      <c r="C43" s="68"/>
      <c r="D43" s="68"/>
      <c r="E43" s="68"/>
      <c r="F43" s="68"/>
      <c r="G43" s="68"/>
      <c r="H43" s="68"/>
      <c r="I43" s="68"/>
    </row>
    <row r="44" spans="1:9" x14ac:dyDescent="0.3">
      <c r="A44" s="68"/>
      <c r="B44" s="70"/>
      <c r="C44" s="70"/>
      <c r="D44" s="70"/>
      <c r="E44" s="70"/>
      <c r="F44" s="70"/>
      <c r="G44" s="68"/>
      <c r="H44" s="68"/>
      <c r="I44" s="68"/>
    </row>
    <row r="45" spans="1:9" x14ac:dyDescent="0.3">
      <c r="A45" s="68"/>
      <c r="B45" s="75"/>
      <c r="C45" s="75"/>
      <c r="D45" s="75"/>
      <c r="E45" s="75"/>
      <c r="F45" s="75"/>
      <c r="G45" s="68"/>
      <c r="H45" s="68"/>
      <c r="I45" s="68"/>
    </row>
    <row r="46" spans="1:9" x14ac:dyDescent="0.3">
      <c r="A46" s="68"/>
      <c r="B46" s="70"/>
      <c r="C46" s="75"/>
      <c r="D46" s="68"/>
      <c r="E46" s="68"/>
      <c r="F46" s="68"/>
      <c r="G46" s="68"/>
      <c r="H46" s="68"/>
      <c r="I46" s="68"/>
    </row>
    <row r="47" spans="1:9" x14ac:dyDescent="0.3">
      <c r="A47" s="68"/>
      <c r="B47" s="70"/>
      <c r="C47" s="68"/>
      <c r="D47" s="68"/>
      <c r="E47" s="68"/>
      <c r="F47" s="68"/>
      <c r="G47" s="68"/>
      <c r="H47" s="68"/>
      <c r="I47" s="68"/>
    </row>
    <row r="48" spans="1:9" x14ac:dyDescent="0.3">
      <c r="A48" s="68"/>
      <c r="B48" s="70"/>
      <c r="C48" s="68"/>
      <c r="D48" s="68"/>
      <c r="E48" s="68"/>
      <c r="F48" s="68"/>
      <c r="G48" s="68"/>
      <c r="H48" s="68"/>
      <c r="I48" s="68"/>
    </row>
    <row r="49" spans="1:9" x14ac:dyDescent="0.3">
      <c r="A49" s="68"/>
      <c r="B49" s="70"/>
      <c r="C49" s="68"/>
      <c r="D49" s="68"/>
      <c r="E49" s="68"/>
      <c r="F49" s="68"/>
      <c r="G49" s="68"/>
      <c r="H49" s="68"/>
      <c r="I49" s="68"/>
    </row>
    <row r="51" spans="1:9" x14ac:dyDescent="0.3">
      <c r="B51" s="39"/>
    </row>
    <row r="52" spans="1:9" x14ac:dyDescent="0.3">
      <c r="B52" s="39"/>
    </row>
    <row r="53" spans="1:9" x14ac:dyDescent="0.3">
      <c r="B53" s="39"/>
    </row>
    <row r="54" spans="1:9" x14ac:dyDescent="0.3">
      <c r="B54" s="39"/>
    </row>
    <row r="55" spans="1:9" x14ac:dyDescent="0.3">
      <c r="B55" s="39"/>
    </row>
    <row r="56" spans="1:9" x14ac:dyDescent="0.3">
      <c r="B56" s="39"/>
    </row>
    <row r="57" spans="1:9" x14ac:dyDescent="0.3">
      <c r="B57" s="39"/>
    </row>
    <row r="58" spans="1:9" x14ac:dyDescent="0.3">
      <c r="B58" s="39"/>
    </row>
    <row r="59" spans="1:9" x14ac:dyDescent="0.3">
      <c r="B59" s="39"/>
    </row>
    <row r="60" spans="1:9" x14ac:dyDescent="0.3">
      <c r="B60" s="39"/>
    </row>
    <row r="61" spans="1:9" x14ac:dyDescent="0.3">
      <c r="B61" s="39"/>
    </row>
    <row r="62" spans="1:9" x14ac:dyDescent="0.3">
      <c r="B62" s="39"/>
    </row>
    <row r="63" spans="1:9" x14ac:dyDescent="0.3">
      <c r="B63" s="39"/>
    </row>
    <row r="64" spans="1:9"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sheetData>
  <conditionalFormatting sqref="H19">
    <cfRule type="containsText" dxfId="5" priority="3" operator="containsText" text="Fail">
      <formula>NOT(ISERROR(SEARCH("Fail",H19)))</formula>
    </cfRule>
    <cfRule type="containsText" dxfId="4" priority="4" operator="containsText" text="Marginal pass">
      <formula>NOT(ISERROR(SEARCH("Marginal pass",H19)))</formula>
    </cfRule>
    <cfRule type="containsText" dxfId="3" priority="5" operator="containsText" text="Partial Pass">
      <formula>NOT(ISERROR(SEARCH("Partial Pass",H19)))</formula>
    </cfRule>
    <cfRule type="containsText" dxfId="2" priority="6" operator="containsText" text="Pass">
      <formula>NOT(ISERROR(SEARCH("Pass",H19)))</formula>
    </cfRule>
  </conditionalFormatting>
  <conditionalFormatting sqref="E19">
    <cfRule type="containsText" dxfId="1" priority="1" operator="containsText" text="TRUE">
      <formula>NOT(ISERROR(SEARCH("TRUE",E19)))</formula>
    </cfRule>
    <cfRule type="containsText" dxfId="0" priority="2" operator="containsText" text="FALSE">
      <formula>NOT(ISERROR(SEARCH("FALSE",E19)))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Cover</vt:lpstr>
      <vt:lpstr>F_Inputs</vt:lpstr>
      <vt:lpstr>WWN_cellared properties</vt:lpstr>
      <vt:lpstr>WWN_wastewater growth</vt:lpstr>
      <vt:lpstr>BR_WINEP enhancement</vt:lpstr>
      <vt:lpstr>WWN_Hull resilience</vt:lpstr>
      <vt:lpstr>Summary</vt:lpstr>
      <vt:lpstr>Cover!Print_Area</vt:lpstr>
      <vt:lpstr>'WWN_wastewater growth'!Print_Area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2019-12-13T10:40:23Z</dcterms:created>
  <dcterms:modified xsi:type="dcterms:W3CDTF">2019-12-13T10:40:29Z</dcterms:modified>
  <cp:category/>
  <cp:contentStatus/>
</cp:coreProperties>
</file>