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bookViews>
    <workbookView xWindow="0" yWindow="0" windowWidth="14220" windowHeight="6300" tabRatio="601"/>
  </bookViews>
  <sheets>
    <sheet name="Cover" sheetId="16" r:id="rId1"/>
    <sheet name="Inputs" sheetId="33" r:id="rId2"/>
    <sheet name="Controls" sheetId="29" r:id="rId3"/>
    <sheet name="Forecasts" sheetId="7" r:id="rId4"/>
    <sheet name="Interface" sheetId="2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7" l="1"/>
  <c r="D11" i="7"/>
  <c r="C12" i="7"/>
  <c r="D12" i="7"/>
  <c r="C13" i="7"/>
  <c r="D13" i="7"/>
  <c r="C14" i="7"/>
  <c r="D14" i="7"/>
  <c r="C15" i="7"/>
  <c r="D15" i="7"/>
  <c r="C16" i="7"/>
  <c r="D16" i="7"/>
  <c r="C17" i="7"/>
  <c r="D17" i="7"/>
  <c r="C18" i="7"/>
  <c r="D18" i="7"/>
  <c r="C19" i="7"/>
  <c r="D19" i="7"/>
  <c r="C20" i="7"/>
  <c r="D20" i="7"/>
  <c r="C21" i="7"/>
  <c r="D21" i="7"/>
  <c r="C22" i="7"/>
  <c r="D22" i="7"/>
  <c r="C23" i="7"/>
  <c r="D23" i="7"/>
  <c r="C24" i="7"/>
  <c r="D24" i="7"/>
  <c r="C25" i="7"/>
  <c r="D25" i="7"/>
  <c r="C26" i="7"/>
  <c r="D26" i="7"/>
  <c r="C27" i="7"/>
  <c r="D27" i="7"/>
  <c r="D183" i="7" l="1"/>
  <c r="C183" i="7"/>
  <c r="D182" i="7"/>
  <c r="C182" i="7"/>
  <c r="D181" i="7"/>
  <c r="C181" i="7"/>
  <c r="D180" i="7"/>
  <c r="C180" i="7"/>
  <c r="D179" i="7"/>
  <c r="C179" i="7"/>
  <c r="D178" i="7"/>
  <c r="C178" i="7"/>
  <c r="D177" i="7"/>
  <c r="C177" i="7"/>
  <c r="D176" i="7"/>
  <c r="C176" i="7"/>
  <c r="D175" i="7"/>
  <c r="C175" i="7"/>
  <c r="D174" i="7"/>
  <c r="C174" i="7"/>
  <c r="D173" i="7"/>
  <c r="C173" i="7"/>
  <c r="D172" i="7"/>
  <c r="C172" i="7"/>
  <c r="D171" i="7"/>
  <c r="C171" i="7"/>
  <c r="D170" i="7"/>
  <c r="C170" i="7"/>
  <c r="D169" i="7"/>
  <c r="C169" i="7"/>
  <c r="D168" i="7"/>
  <c r="C168" i="7"/>
  <c r="D167" i="7"/>
  <c r="C167"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72" i="7"/>
  <c r="C72" i="7"/>
  <c r="D71" i="7"/>
  <c r="C71" i="7"/>
  <c r="D70" i="7"/>
  <c r="C70" i="7"/>
  <c r="D69" i="7"/>
  <c r="C69" i="7"/>
  <c r="D68" i="7"/>
  <c r="C68" i="7"/>
  <c r="D67" i="7"/>
  <c r="C67" i="7"/>
  <c r="D66" i="7"/>
  <c r="C66" i="7"/>
  <c r="D65" i="7"/>
  <c r="C65" i="7"/>
  <c r="D64" i="7"/>
  <c r="C64" i="7"/>
  <c r="D63" i="7"/>
  <c r="C63"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AF37" i="7" l="1"/>
  <c r="D184" i="7" l="1"/>
  <c r="C184" i="7"/>
  <c r="C28" i="7"/>
  <c r="C106" i="7"/>
  <c r="D28" i="7"/>
  <c r="C80" i="7"/>
  <c r="D106" i="7"/>
  <c r="D80" i="7"/>
  <c r="AF183" i="7"/>
  <c r="AF182" i="7"/>
  <c r="AF181" i="7"/>
  <c r="AF180" i="7"/>
  <c r="AF179" i="7"/>
  <c r="AF178" i="7"/>
  <c r="AF177" i="7"/>
  <c r="AF176" i="7"/>
  <c r="AF175" i="7"/>
  <c r="AF174" i="7"/>
  <c r="AF173" i="7"/>
  <c r="AF172" i="7"/>
  <c r="AF171" i="7"/>
  <c r="AF170" i="7"/>
  <c r="AF169" i="7"/>
  <c r="AF168" i="7"/>
  <c r="AF167" i="7"/>
  <c r="AF157" i="7"/>
  <c r="AF156" i="7"/>
  <c r="AF155" i="7"/>
  <c r="AF154" i="7"/>
  <c r="AF153" i="7"/>
  <c r="AF152" i="7"/>
  <c r="AF151" i="7"/>
  <c r="AF150" i="7"/>
  <c r="AF149" i="7"/>
  <c r="AF148" i="7"/>
  <c r="AF147" i="7"/>
  <c r="AF146" i="7"/>
  <c r="AF145" i="7"/>
  <c r="AF144" i="7"/>
  <c r="AF143" i="7"/>
  <c r="AF142" i="7"/>
  <c r="AF141" i="7"/>
  <c r="AF131" i="7"/>
  <c r="AF130" i="7"/>
  <c r="AF129" i="7"/>
  <c r="AF128" i="7"/>
  <c r="AF127" i="7"/>
  <c r="AF126" i="7"/>
  <c r="AF125" i="7"/>
  <c r="AF124" i="7"/>
  <c r="AF123" i="7"/>
  <c r="AF122" i="7"/>
  <c r="AF121" i="7"/>
  <c r="AF120" i="7"/>
  <c r="AF119" i="7"/>
  <c r="AF118" i="7"/>
  <c r="AF117" i="7"/>
  <c r="AF116" i="7"/>
  <c r="AF115" i="7"/>
  <c r="AF105" i="7"/>
  <c r="AF104" i="7"/>
  <c r="AF103" i="7"/>
  <c r="AF102" i="7"/>
  <c r="AF101" i="7"/>
  <c r="AF100" i="7"/>
  <c r="AF99" i="7"/>
  <c r="AF98" i="7"/>
  <c r="AF97" i="7"/>
  <c r="AF96" i="7"/>
  <c r="AF95" i="7"/>
  <c r="AF94" i="7"/>
  <c r="AF93" i="7"/>
  <c r="AF92" i="7"/>
  <c r="AF91" i="7"/>
  <c r="AF90" i="7"/>
  <c r="AF89" i="7"/>
  <c r="AF72" i="7"/>
  <c r="AF71" i="7"/>
  <c r="AF70" i="7"/>
  <c r="AF69" i="7"/>
  <c r="AF68" i="7"/>
  <c r="AF67" i="7"/>
  <c r="AF66" i="7"/>
  <c r="AF65" i="7"/>
  <c r="AF64" i="7"/>
  <c r="AF63" i="7"/>
  <c r="AF53" i="7"/>
  <c r="AF52" i="7"/>
  <c r="AF51" i="7"/>
  <c r="AF50" i="7"/>
  <c r="AF49" i="7"/>
  <c r="AF48" i="7"/>
  <c r="AF47" i="7"/>
  <c r="AF46" i="7"/>
  <c r="AF45" i="7"/>
  <c r="AF44" i="7"/>
  <c r="AF43" i="7"/>
  <c r="AF42" i="7"/>
  <c r="AF41" i="7"/>
  <c r="AF40" i="7"/>
  <c r="AF39" i="7"/>
  <c r="AF38" i="7"/>
  <c r="AD183" i="7"/>
  <c r="AD182" i="7"/>
  <c r="AD181" i="7"/>
  <c r="AD180" i="7"/>
  <c r="AD179" i="7"/>
  <c r="AD178" i="7"/>
  <c r="AD177" i="7"/>
  <c r="AD176" i="7"/>
  <c r="AD175" i="7"/>
  <c r="AD174" i="7"/>
  <c r="AD173" i="7"/>
  <c r="AD172" i="7"/>
  <c r="AD171" i="7"/>
  <c r="AD170" i="7"/>
  <c r="AD169" i="7"/>
  <c r="AD168" i="7"/>
  <c r="AD167" i="7"/>
  <c r="AD157" i="7"/>
  <c r="AD156" i="7"/>
  <c r="AD155" i="7"/>
  <c r="AD154" i="7"/>
  <c r="AD153" i="7"/>
  <c r="AD152" i="7"/>
  <c r="AD151" i="7"/>
  <c r="AD150" i="7"/>
  <c r="AD149" i="7"/>
  <c r="AD148" i="7"/>
  <c r="AD147" i="7"/>
  <c r="AD146" i="7"/>
  <c r="AD145" i="7"/>
  <c r="AD144" i="7"/>
  <c r="AD143" i="7"/>
  <c r="AD142" i="7"/>
  <c r="AD141" i="7"/>
  <c r="AD131" i="7"/>
  <c r="AD130" i="7"/>
  <c r="AD129" i="7"/>
  <c r="AD128" i="7"/>
  <c r="AD127" i="7"/>
  <c r="AD126" i="7"/>
  <c r="AD125" i="7"/>
  <c r="AD124" i="7"/>
  <c r="AD123" i="7"/>
  <c r="AD122" i="7"/>
  <c r="AD121" i="7"/>
  <c r="AD120" i="7"/>
  <c r="AD119" i="7"/>
  <c r="AD118" i="7"/>
  <c r="AD117" i="7"/>
  <c r="AD116" i="7"/>
  <c r="AD115" i="7"/>
  <c r="AD105" i="7"/>
  <c r="AD104" i="7"/>
  <c r="AD103" i="7"/>
  <c r="AD102" i="7"/>
  <c r="AD101" i="7"/>
  <c r="AD100" i="7"/>
  <c r="AD99" i="7"/>
  <c r="AD98" i="7"/>
  <c r="AD97" i="7"/>
  <c r="AD96" i="7"/>
  <c r="AD95" i="7"/>
  <c r="AD94" i="7"/>
  <c r="AD93" i="7"/>
  <c r="AD92" i="7"/>
  <c r="AD91" i="7"/>
  <c r="AD90" i="7"/>
  <c r="AD89" i="7"/>
  <c r="AD72" i="7"/>
  <c r="AD71" i="7"/>
  <c r="AD70" i="7"/>
  <c r="AD69" i="7"/>
  <c r="AD68" i="7"/>
  <c r="AD67" i="7"/>
  <c r="AD66" i="7"/>
  <c r="AD65" i="7"/>
  <c r="AD64" i="7"/>
  <c r="AD63" i="7"/>
  <c r="AD53" i="7"/>
  <c r="AD52" i="7"/>
  <c r="AD51" i="7"/>
  <c r="AD50" i="7"/>
  <c r="AD49" i="7"/>
  <c r="AD48" i="7"/>
  <c r="AD47" i="7"/>
  <c r="AD46" i="7"/>
  <c r="AD45" i="7"/>
  <c r="AD44" i="7"/>
  <c r="AD43" i="7"/>
  <c r="AD42" i="7"/>
  <c r="AD41" i="7"/>
  <c r="AD40" i="7"/>
  <c r="AD39" i="7"/>
  <c r="AD38" i="7"/>
  <c r="AD37" i="7"/>
  <c r="AF23" i="7"/>
  <c r="AD27" i="7"/>
  <c r="AD26" i="7"/>
  <c r="AD25" i="7"/>
  <c r="AD24" i="7"/>
  <c r="AD23" i="7"/>
  <c r="AD22" i="7"/>
  <c r="AD21" i="7"/>
  <c r="AD20" i="7"/>
  <c r="AD19" i="7"/>
  <c r="AD18" i="7"/>
  <c r="AD17" i="7"/>
  <c r="AD16" i="7"/>
  <c r="AD15" i="7"/>
  <c r="AD14" i="7"/>
  <c r="AD13" i="7"/>
  <c r="AD12" i="7"/>
  <c r="AD11" i="7"/>
  <c r="AF27" i="7"/>
  <c r="AF26" i="7"/>
  <c r="AF25" i="7"/>
  <c r="AF24" i="7"/>
  <c r="AF22" i="7"/>
  <c r="AF21" i="7"/>
  <c r="AF20" i="7"/>
  <c r="AF19" i="7"/>
  <c r="AF18" i="7"/>
  <c r="AF17" i="7"/>
  <c r="AF16" i="7"/>
  <c r="AF15" i="7"/>
  <c r="AF14" i="7"/>
  <c r="AF13" i="7"/>
  <c r="AF12" i="7"/>
  <c r="AF11" i="7"/>
  <c r="AB101" i="7" l="1"/>
  <c r="AA101" i="7"/>
  <c r="Z101" i="7"/>
  <c r="Y101" i="7"/>
  <c r="X101" i="7"/>
  <c r="W101" i="7"/>
  <c r="AB93" i="7"/>
  <c r="AA93" i="7"/>
  <c r="Z93" i="7"/>
  <c r="Y93" i="7"/>
  <c r="X93" i="7"/>
  <c r="W93" i="7"/>
  <c r="F53" i="22" l="1"/>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G67" i="22" l="1"/>
  <c r="G66" i="22"/>
  <c r="G65" i="22"/>
  <c r="G64" i="22"/>
  <c r="G63" i="22"/>
  <c r="G27" i="22"/>
  <c r="G26" i="22"/>
  <c r="G25" i="22"/>
  <c r="G24" i="22"/>
  <c r="G23" i="22"/>
  <c r="U106" i="7" l="1"/>
  <c r="R106" i="7"/>
  <c r="V106" i="7"/>
  <c r="S106" i="7"/>
  <c r="T106" i="7"/>
  <c r="A87" i="22" l="1"/>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B89" i="22" l="1"/>
  <c r="M15" i="7" l="1"/>
  <c r="K41" i="7"/>
  <c r="O41" i="7"/>
  <c r="M23" i="7"/>
  <c r="K49" i="7"/>
  <c r="O49" i="7"/>
  <c r="J116" i="7"/>
  <c r="M93" i="7"/>
  <c r="K67" i="7"/>
  <c r="O67" i="7"/>
  <c r="J122" i="7"/>
  <c r="J126" i="7"/>
  <c r="L101" i="7"/>
  <c r="P101" i="7"/>
  <c r="J153" i="7"/>
  <c r="N15" i="7"/>
  <c r="L41" i="7"/>
  <c r="P41" i="7"/>
  <c r="N23" i="7"/>
  <c r="L49" i="7"/>
  <c r="P49" i="7"/>
  <c r="J115" i="7"/>
  <c r="Q115" i="7" s="1"/>
  <c r="N93" i="7"/>
  <c r="L67" i="7"/>
  <c r="P67" i="7"/>
  <c r="J121" i="7"/>
  <c r="J125" i="7"/>
  <c r="M101" i="7"/>
  <c r="J130" i="7"/>
  <c r="K15" i="7"/>
  <c r="O15" i="7"/>
  <c r="M41" i="7"/>
  <c r="K23" i="7"/>
  <c r="O23" i="7"/>
  <c r="M49" i="7"/>
  <c r="K93" i="7"/>
  <c r="O93" i="7"/>
  <c r="M67" i="7"/>
  <c r="J119" i="7"/>
  <c r="J120" i="7"/>
  <c r="J124" i="7"/>
  <c r="N101" i="7"/>
  <c r="J129" i="7"/>
  <c r="L15" i="7"/>
  <c r="P15" i="7"/>
  <c r="N41" i="7"/>
  <c r="L23" i="7"/>
  <c r="P23" i="7"/>
  <c r="N49" i="7"/>
  <c r="J117" i="7"/>
  <c r="L93" i="7"/>
  <c r="P93" i="7"/>
  <c r="N67" i="7"/>
  <c r="J145" i="7"/>
  <c r="J123" i="7"/>
  <c r="K101" i="7"/>
  <c r="O101" i="7"/>
  <c r="J127" i="7"/>
  <c r="J128" i="7"/>
  <c r="U128" i="7" l="1"/>
  <c r="AA128" i="7" s="1"/>
  <c r="H71" i="22" s="1"/>
  <c r="S128" i="7"/>
  <c r="Y128" i="7" s="1"/>
  <c r="H69" i="22" s="1"/>
  <c r="Q128" i="7"/>
  <c r="W128" i="7" s="1"/>
  <c r="V128" i="7"/>
  <c r="AB128" i="7" s="1"/>
  <c r="H72" i="22" s="1"/>
  <c r="T128" i="7"/>
  <c r="Z128" i="7" s="1"/>
  <c r="H70" i="22" s="1"/>
  <c r="R128" i="7"/>
  <c r="X128" i="7" s="1"/>
  <c r="H68" i="22" s="1"/>
  <c r="V145" i="7"/>
  <c r="AB145" i="7" s="1"/>
  <c r="I27" i="22" s="1"/>
  <c r="S145" i="7"/>
  <c r="Y145" i="7" s="1"/>
  <c r="I24" i="22" s="1"/>
  <c r="R145" i="7"/>
  <c r="X145" i="7" s="1"/>
  <c r="I23" i="22" s="1"/>
  <c r="T145" i="7"/>
  <c r="Z145" i="7" s="1"/>
  <c r="I25" i="22" s="1"/>
  <c r="U145" i="7"/>
  <c r="AA145" i="7" s="1"/>
  <c r="I26" i="22" s="1"/>
  <c r="Q145" i="7"/>
  <c r="W145" i="7" s="1"/>
  <c r="U117" i="7"/>
  <c r="AA117" i="7" s="1"/>
  <c r="H16" i="22" s="1"/>
  <c r="V117" i="7"/>
  <c r="AB117" i="7" s="1"/>
  <c r="H17" i="22" s="1"/>
  <c r="S117" i="7"/>
  <c r="Y117" i="7" s="1"/>
  <c r="H14" i="22" s="1"/>
  <c r="T117" i="7"/>
  <c r="Z117" i="7" s="1"/>
  <c r="H15" i="22" s="1"/>
  <c r="Q117" i="7"/>
  <c r="W117" i="7" s="1"/>
  <c r="R117" i="7"/>
  <c r="X117" i="7" s="1"/>
  <c r="H13" i="22" s="1"/>
  <c r="R124" i="7"/>
  <c r="X124" i="7" s="1"/>
  <c r="H48" i="22" s="1"/>
  <c r="S124" i="7"/>
  <c r="Y124" i="7" s="1"/>
  <c r="H49" i="22" s="1"/>
  <c r="T124" i="7"/>
  <c r="Z124" i="7" s="1"/>
  <c r="H50" i="22" s="1"/>
  <c r="U124" i="7"/>
  <c r="AA124" i="7" s="1"/>
  <c r="H51" i="22" s="1"/>
  <c r="V124" i="7"/>
  <c r="AB124" i="7" s="1"/>
  <c r="H52" i="22" s="1"/>
  <c r="Q124" i="7"/>
  <c r="W124" i="7" s="1"/>
  <c r="U119" i="7"/>
  <c r="AA119" i="7" s="1"/>
  <c r="H26" i="22" s="1"/>
  <c r="S119" i="7"/>
  <c r="Y119" i="7" s="1"/>
  <c r="H24" i="22" s="1"/>
  <c r="Q119" i="7"/>
  <c r="W119" i="7" s="1"/>
  <c r="V119" i="7"/>
  <c r="AB119" i="7" s="1"/>
  <c r="H27" i="22" s="1"/>
  <c r="T119" i="7"/>
  <c r="Z119" i="7" s="1"/>
  <c r="H25" i="22" s="1"/>
  <c r="R119" i="7"/>
  <c r="X119" i="7" s="1"/>
  <c r="H23" i="22" s="1"/>
  <c r="T130" i="7"/>
  <c r="Z130" i="7" s="1"/>
  <c r="H80" i="22" s="1"/>
  <c r="S130" i="7"/>
  <c r="Y130" i="7" s="1"/>
  <c r="H79" i="22" s="1"/>
  <c r="U130" i="7"/>
  <c r="AA130" i="7" s="1"/>
  <c r="H81" i="22" s="1"/>
  <c r="Q130" i="7"/>
  <c r="W130" i="7" s="1"/>
  <c r="R130" i="7"/>
  <c r="X130" i="7" s="1"/>
  <c r="H78" i="22" s="1"/>
  <c r="V130" i="7"/>
  <c r="AB130" i="7" s="1"/>
  <c r="H82" i="22" s="1"/>
  <c r="U121" i="7"/>
  <c r="AA121" i="7" s="1"/>
  <c r="H36" i="22" s="1"/>
  <c r="S121" i="7"/>
  <c r="Y121" i="7" s="1"/>
  <c r="H34" i="22" s="1"/>
  <c r="R121" i="7"/>
  <c r="X121" i="7" s="1"/>
  <c r="H33" i="22" s="1"/>
  <c r="T121" i="7"/>
  <c r="Z121" i="7" s="1"/>
  <c r="H35" i="22" s="1"/>
  <c r="Q121" i="7"/>
  <c r="W121" i="7" s="1"/>
  <c r="V121" i="7"/>
  <c r="AB121" i="7" s="1"/>
  <c r="H37" i="22" s="1"/>
  <c r="V153" i="7"/>
  <c r="AB153" i="7" s="1"/>
  <c r="I67" i="22" s="1"/>
  <c r="S153" i="7"/>
  <c r="Y153" i="7" s="1"/>
  <c r="I64" i="22" s="1"/>
  <c r="R153" i="7"/>
  <c r="X153" i="7" s="1"/>
  <c r="I63" i="22" s="1"/>
  <c r="T153" i="7"/>
  <c r="Z153" i="7" s="1"/>
  <c r="I65" i="22" s="1"/>
  <c r="U153" i="7"/>
  <c r="AA153" i="7" s="1"/>
  <c r="I66" i="22" s="1"/>
  <c r="Q153" i="7"/>
  <c r="W153" i="7" s="1"/>
  <c r="S126" i="7"/>
  <c r="Y126" i="7" s="1"/>
  <c r="H59" i="22" s="1"/>
  <c r="Q126" i="7"/>
  <c r="W126" i="7" s="1"/>
  <c r="T126" i="7"/>
  <c r="Z126" i="7" s="1"/>
  <c r="H60" i="22" s="1"/>
  <c r="U126" i="7"/>
  <c r="AA126" i="7" s="1"/>
  <c r="H61" i="22" s="1"/>
  <c r="V126" i="7"/>
  <c r="AB126" i="7" s="1"/>
  <c r="H62" i="22" s="1"/>
  <c r="R126" i="7"/>
  <c r="X126" i="7" s="1"/>
  <c r="H58" i="22" s="1"/>
  <c r="T116" i="7"/>
  <c r="Z116" i="7" s="1"/>
  <c r="H10" i="22" s="1"/>
  <c r="S116" i="7"/>
  <c r="Y116" i="7" s="1"/>
  <c r="H9" i="22" s="1"/>
  <c r="V116" i="7"/>
  <c r="AB116" i="7" s="1"/>
  <c r="H12" i="22" s="1"/>
  <c r="R116" i="7"/>
  <c r="X116" i="7" s="1"/>
  <c r="H8" i="22" s="1"/>
  <c r="Q116" i="7"/>
  <c r="W116" i="7" s="1"/>
  <c r="U116" i="7"/>
  <c r="AA116" i="7" s="1"/>
  <c r="H11" i="22" s="1"/>
  <c r="U127" i="7"/>
  <c r="AA127" i="7" s="1"/>
  <c r="H66" i="22" s="1"/>
  <c r="V127" i="7"/>
  <c r="AB127" i="7" s="1"/>
  <c r="H67" i="22" s="1"/>
  <c r="S127" i="7"/>
  <c r="Y127" i="7" s="1"/>
  <c r="H64" i="22" s="1"/>
  <c r="Q127" i="7"/>
  <c r="W127" i="7" s="1"/>
  <c r="T127" i="7"/>
  <c r="Z127" i="7" s="1"/>
  <c r="H65" i="22" s="1"/>
  <c r="R127" i="7"/>
  <c r="X127" i="7" s="1"/>
  <c r="H63" i="22" s="1"/>
  <c r="U123" i="7"/>
  <c r="AA123" i="7" s="1"/>
  <c r="H46" i="22" s="1"/>
  <c r="V123" i="7"/>
  <c r="AB123" i="7" s="1"/>
  <c r="H47" i="22" s="1"/>
  <c r="S123" i="7"/>
  <c r="Y123" i="7" s="1"/>
  <c r="H44" i="22" s="1"/>
  <c r="T123" i="7"/>
  <c r="Z123" i="7" s="1"/>
  <c r="H45" i="22" s="1"/>
  <c r="R123" i="7"/>
  <c r="X123" i="7" s="1"/>
  <c r="H43" i="22" s="1"/>
  <c r="Q123" i="7"/>
  <c r="W123" i="7" s="1"/>
  <c r="S129" i="7"/>
  <c r="Y129" i="7" s="1"/>
  <c r="H74" i="22" s="1"/>
  <c r="Q129" i="7"/>
  <c r="W129" i="7" s="1"/>
  <c r="U129" i="7"/>
  <c r="AA129" i="7" s="1"/>
  <c r="H76" i="22" s="1"/>
  <c r="V129" i="7"/>
  <c r="AB129" i="7" s="1"/>
  <c r="H77" i="22" s="1"/>
  <c r="R129" i="7"/>
  <c r="X129" i="7" s="1"/>
  <c r="H73" i="22" s="1"/>
  <c r="T129" i="7"/>
  <c r="Z129" i="7" s="1"/>
  <c r="H75" i="22" s="1"/>
  <c r="V120" i="7"/>
  <c r="AB120" i="7" s="1"/>
  <c r="H32" i="22" s="1"/>
  <c r="U120" i="7"/>
  <c r="AA120" i="7" s="1"/>
  <c r="H31" i="22" s="1"/>
  <c r="R120" i="7"/>
  <c r="X120" i="7" s="1"/>
  <c r="H28" i="22" s="1"/>
  <c r="Q120" i="7"/>
  <c r="W120" i="7" s="1"/>
  <c r="S120" i="7"/>
  <c r="Y120" i="7" s="1"/>
  <c r="H29" i="22" s="1"/>
  <c r="T120" i="7"/>
  <c r="Z120" i="7" s="1"/>
  <c r="H30" i="22" s="1"/>
  <c r="R125" i="7"/>
  <c r="X125" i="7" s="1"/>
  <c r="H53" i="22" s="1"/>
  <c r="U125" i="7"/>
  <c r="AA125" i="7" s="1"/>
  <c r="H56" i="22" s="1"/>
  <c r="V125" i="7"/>
  <c r="AB125" i="7" s="1"/>
  <c r="H57" i="22" s="1"/>
  <c r="T125" i="7"/>
  <c r="Z125" i="7" s="1"/>
  <c r="H55" i="22" s="1"/>
  <c r="Q125" i="7"/>
  <c r="W125" i="7" s="1"/>
  <c r="S125" i="7"/>
  <c r="Y125" i="7" s="1"/>
  <c r="H54" i="22" s="1"/>
  <c r="V115" i="7"/>
  <c r="U115" i="7"/>
  <c r="R115" i="7"/>
  <c r="T115" i="7"/>
  <c r="S115" i="7"/>
  <c r="S122" i="7"/>
  <c r="Y122" i="7" s="1"/>
  <c r="H39" i="22" s="1"/>
  <c r="R122" i="7"/>
  <c r="X122" i="7" s="1"/>
  <c r="H38" i="22" s="1"/>
  <c r="Q122" i="7"/>
  <c r="W122" i="7" s="1"/>
  <c r="V122" i="7"/>
  <c r="AB122" i="7" s="1"/>
  <c r="H42" i="22" s="1"/>
  <c r="T122" i="7"/>
  <c r="Z122" i="7" s="1"/>
  <c r="H40" i="22" s="1"/>
  <c r="U122" i="7"/>
  <c r="AA122" i="7" s="1"/>
  <c r="H41" i="22" s="1"/>
  <c r="Y115" i="7" l="1"/>
  <c r="AB115" i="7"/>
  <c r="Z115" i="7"/>
  <c r="W115" i="7"/>
  <c r="X115" i="7"/>
  <c r="F115" i="7"/>
  <c r="AA115" i="7"/>
  <c r="H6" i="22" l="1"/>
  <c r="H3" i="22"/>
  <c r="H5" i="22"/>
  <c r="H4" i="22"/>
  <c r="H7" i="22"/>
  <c r="I125" i="7" l="1"/>
  <c r="E130" i="7"/>
  <c r="F124" i="7"/>
  <c r="I119" i="7"/>
  <c r="F117" i="7"/>
  <c r="I124" i="7"/>
  <c r="G124" i="7"/>
  <c r="F126" i="7"/>
  <c r="F129" i="7"/>
  <c r="F123" i="7"/>
  <c r="E131" i="7"/>
  <c r="H180" i="7"/>
  <c r="G117" i="7"/>
  <c r="I116" i="7"/>
  <c r="E123" i="7"/>
  <c r="G116" i="7"/>
  <c r="H124" i="7"/>
  <c r="H181" i="7"/>
  <c r="F128" i="7"/>
  <c r="G119" i="7"/>
  <c r="G121" i="7"/>
  <c r="F121" i="7"/>
  <c r="H130" i="7"/>
  <c r="H168" i="7"/>
  <c r="H177" i="7"/>
  <c r="H122" i="7"/>
  <c r="G130" i="7"/>
  <c r="H123" i="7"/>
  <c r="G125" i="7"/>
  <c r="H125" i="7"/>
  <c r="E127" i="7" l="1"/>
  <c r="G128" i="7"/>
  <c r="H148" i="7"/>
  <c r="G148" i="7"/>
  <c r="H117" i="7"/>
  <c r="E125" i="7"/>
  <c r="I117" i="7"/>
  <c r="G131" i="7"/>
  <c r="I169" i="7"/>
  <c r="I182" i="7"/>
  <c r="G126" i="7"/>
  <c r="F127" i="7"/>
  <c r="H127" i="7"/>
  <c r="H129" i="7"/>
  <c r="H178" i="7"/>
  <c r="F122" i="7"/>
  <c r="E121" i="7"/>
  <c r="H126" i="7"/>
  <c r="I131" i="7"/>
  <c r="I118" i="7"/>
  <c r="F119" i="7"/>
  <c r="G115" i="7"/>
  <c r="I127" i="7"/>
  <c r="I148" i="7"/>
  <c r="G118" i="7"/>
  <c r="H153" i="7"/>
  <c r="G153" i="7"/>
  <c r="H171" i="7"/>
  <c r="H175" i="7"/>
  <c r="E116" i="7"/>
  <c r="E122" i="7"/>
  <c r="I130" i="7"/>
  <c r="E124" i="7"/>
  <c r="I115" i="7"/>
  <c r="H121" i="7"/>
  <c r="H173" i="7"/>
  <c r="H167" i="7"/>
  <c r="H119" i="7"/>
  <c r="F118" i="7"/>
  <c r="E117" i="7"/>
  <c r="I121" i="7"/>
  <c r="I129" i="7"/>
  <c r="H128" i="7"/>
  <c r="I126" i="7"/>
  <c r="H172" i="7"/>
  <c r="I122" i="7"/>
  <c r="F131" i="7"/>
  <c r="E118" i="7"/>
  <c r="I167" i="7"/>
  <c r="Q167" i="7" s="1"/>
  <c r="I180" i="7"/>
  <c r="I153" i="7"/>
  <c r="H176" i="7"/>
  <c r="H169" i="7"/>
  <c r="F116" i="7"/>
  <c r="H118" i="7"/>
  <c r="E128" i="7"/>
  <c r="I178" i="7"/>
  <c r="E148" i="7"/>
  <c r="F148" i="7"/>
  <c r="F130" i="7"/>
  <c r="H116" i="7"/>
  <c r="H182" i="7"/>
  <c r="G129" i="7"/>
  <c r="H170" i="7"/>
  <c r="E129" i="7"/>
  <c r="H179" i="7"/>
  <c r="G127" i="7"/>
  <c r="E153" i="7"/>
  <c r="H174" i="7"/>
  <c r="F153" i="7"/>
  <c r="J118" i="7"/>
  <c r="H115" i="7"/>
  <c r="I123" i="7"/>
  <c r="G123" i="7"/>
  <c r="H131" i="7"/>
  <c r="H183" i="7"/>
  <c r="G122" i="7"/>
  <c r="J131" i="7"/>
  <c r="E126" i="7"/>
  <c r="I128" i="7"/>
  <c r="E119" i="7"/>
  <c r="F125" i="7"/>
  <c r="I172" i="7"/>
  <c r="I181" i="7"/>
  <c r="J157" i="7" l="1"/>
  <c r="I176" i="7"/>
  <c r="I171" i="7"/>
  <c r="I177" i="7"/>
  <c r="I173" i="7"/>
  <c r="I183" i="7"/>
  <c r="I175" i="7"/>
  <c r="J143" i="7"/>
  <c r="J148" i="7"/>
  <c r="J146" i="7"/>
  <c r="J147" i="7"/>
  <c r="J154" i="7"/>
  <c r="J155" i="7"/>
  <c r="J150" i="7"/>
  <c r="J141" i="7"/>
  <c r="J151" i="7"/>
  <c r="I168" i="7"/>
  <c r="I170" i="7"/>
  <c r="Q172" i="7"/>
  <c r="W172" i="7" s="1"/>
  <c r="T172" i="7"/>
  <c r="Z172" i="7" s="1"/>
  <c r="J30" i="22" s="1"/>
  <c r="V172" i="7"/>
  <c r="AB172" i="7" s="1"/>
  <c r="J32" i="22" s="1"/>
  <c r="U172" i="7"/>
  <c r="AA172" i="7" s="1"/>
  <c r="J31" i="22" s="1"/>
  <c r="S172" i="7"/>
  <c r="Y172" i="7" s="1"/>
  <c r="J29" i="22" s="1"/>
  <c r="R172" i="7"/>
  <c r="X172" i="7" s="1"/>
  <c r="J28" i="22" s="1"/>
  <c r="F158" i="7"/>
  <c r="S178" i="7"/>
  <c r="Y178" i="7" s="1"/>
  <c r="J59" i="22" s="1"/>
  <c r="U178" i="7"/>
  <c r="AA178" i="7" s="1"/>
  <c r="J61" i="22" s="1"/>
  <c r="T178" i="7"/>
  <c r="Z178" i="7" s="1"/>
  <c r="J60" i="22" s="1"/>
  <c r="R178" i="7"/>
  <c r="X178" i="7" s="1"/>
  <c r="J58" i="22" s="1"/>
  <c r="V178" i="7"/>
  <c r="AB178" i="7" s="1"/>
  <c r="J62" i="22" s="1"/>
  <c r="Q178" i="7"/>
  <c r="W178" i="7" s="1"/>
  <c r="S167" i="7"/>
  <c r="T167" i="7"/>
  <c r="V167" i="7"/>
  <c r="R167" i="7"/>
  <c r="U167" i="7"/>
  <c r="V182" i="7"/>
  <c r="AB182" i="7" s="1"/>
  <c r="J82" i="22" s="1"/>
  <c r="S182" i="7"/>
  <c r="Y182" i="7" s="1"/>
  <c r="J79" i="22" s="1"/>
  <c r="Q182" i="7"/>
  <c r="W182" i="7" s="1"/>
  <c r="U182" i="7"/>
  <c r="AA182" i="7" s="1"/>
  <c r="J81" i="22" s="1"/>
  <c r="T182" i="7"/>
  <c r="Z182" i="7" s="1"/>
  <c r="J80" i="22" s="1"/>
  <c r="R182" i="7"/>
  <c r="X182" i="7" s="1"/>
  <c r="J78" i="22" s="1"/>
  <c r="H158" i="7"/>
  <c r="J142" i="7"/>
  <c r="J156" i="7"/>
  <c r="J144" i="7"/>
  <c r="I179" i="7"/>
  <c r="J149" i="7"/>
  <c r="J152" i="7"/>
  <c r="I174" i="7"/>
  <c r="E115" i="7"/>
  <c r="T181" i="7"/>
  <c r="Z181" i="7" s="1"/>
  <c r="J75" i="22" s="1"/>
  <c r="R181" i="7"/>
  <c r="X181" i="7" s="1"/>
  <c r="J73" i="22" s="1"/>
  <c r="Q181" i="7"/>
  <c r="W181" i="7" s="1"/>
  <c r="S181" i="7"/>
  <c r="Y181" i="7" s="1"/>
  <c r="J74" i="22" s="1"/>
  <c r="V181" i="7"/>
  <c r="AB181" i="7" s="1"/>
  <c r="J77" i="22" s="1"/>
  <c r="U181" i="7"/>
  <c r="AA181" i="7" s="1"/>
  <c r="J76" i="22" s="1"/>
  <c r="Q131" i="7"/>
  <c r="W131" i="7" s="1"/>
  <c r="U131" i="7"/>
  <c r="AA131" i="7" s="1"/>
  <c r="H86" i="22" s="1"/>
  <c r="T131" i="7"/>
  <c r="Z131" i="7" s="1"/>
  <c r="H85" i="22" s="1"/>
  <c r="V131" i="7"/>
  <c r="AB131" i="7" s="1"/>
  <c r="H87" i="22" s="1"/>
  <c r="S131" i="7"/>
  <c r="Y131" i="7" s="1"/>
  <c r="H84" i="22" s="1"/>
  <c r="R131" i="7"/>
  <c r="X131" i="7" s="1"/>
  <c r="H83" i="22" s="1"/>
  <c r="V118" i="7"/>
  <c r="T118" i="7"/>
  <c r="Q118" i="7"/>
  <c r="R118" i="7"/>
  <c r="U118" i="7"/>
  <c r="S118" i="7"/>
  <c r="E158" i="7"/>
  <c r="R180" i="7"/>
  <c r="X180" i="7" s="1"/>
  <c r="J68" i="22" s="1"/>
  <c r="S180" i="7"/>
  <c r="Y180" i="7" s="1"/>
  <c r="J69" i="22" s="1"/>
  <c r="U180" i="7"/>
  <c r="AA180" i="7" s="1"/>
  <c r="J71" i="22" s="1"/>
  <c r="Q180" i="7"/>
  <c r="W180" i="7" s="1"/>
  <c r="T180" i="7"/>
  <c r="Z180" i="7" s="1"/>
  <c r="J70" i="22" s="1"/>
  <c r="V180" i="7"/>
  <c r="AB180" i="7" s="1"/>
  <c r="J72" i="22" s="1"/>
  <c r="I158" i="7"/>
  <c r="R169" i="7"/>
  <c r="X169" i="7" s="1"/>
  <c r="J13" i="22" s="1"/>
  <c r="S169" i="7"/>
  <c r="Y169" i="7" s="1"/>
  <c r="J14" i="22" s="1"/>
  <c r="U169" i="7"/>
  <c r="AA169" i="7" s="1"/>
  <c r="J16" i="22" s="1"/>
  <c r="Q169" i="7"/>
  <c r="W169" i="7" s="1"/>
  <c r="T169" i="7"/>
  <c r="Z169" i="7" s="1"/>
  <c r="J15" i="22" s="1"/>
  <c r="V169" i="7"/>
  <c r="AB169" i="7" s="1"/>
  <c r="J17" i="22" s="1"/>
  <c r="G158" i="7"/>
  <c r="Y118" i="7" l="1"/>
  <c r="X118" i="7"/>
  <c r="AB167" i="7"/>
  <c r="Y167" i="7"/>
  <c r="W118" i="7"/>
  <c r="V149" i="7"/>
  <c r="AB149" i="7" s="1"/>
  <c r="I47" i="22" s="1"/>
  <c r="S149" i="7"/>
  <c r="Y149" i="7" s="1"/>
  <c r="I44" i="22" s="1"/>
  <c r="R149" i="7"/>
  <c r="X149" i="7" s="1"/>
  <c r="I43" i="22" s="1"/>
  <c r="T149" i="7"/>
  <c r="Z149" i="7" s="1"/>
  <c r="I45" i="22" s="1"/>
  <c r="U149" i="7"/>
  <c r="AA149" i="7" s="1"/>
  <c r="I46" i="22" s="1"/>
  <c r="Q149" i="7"/>
  <c r="W149" i="7" s="1"/>
  <c r="U179" i="7"/>
  <c r="AA179" i="7" s="1"/>
  <c r="J66" i="22" s="1"/>
  <c r="Q179" i="7"/>
  <c r="W179" i="7" s="1"/>
  <c r="R179" i="7"/>
  <c r="X179" i="7" s="1"/>
  <c r="J63" i="22" s="1"/>
  <c r="V179" i="7"/>
  <c r="AB179" i="7" s="1"/>
  <c r="J67" i="22" s="1"/>
  <c r="S179" i="7"/>
  <c r="Y179" i="7" s="1"/>
  <c r="J64" i="22" s="1"/>
  <c r="T179" i="7"/>
  <c r="Z179" i="7" s="1"/>
  <c r="J65" i="22" s="1"/>
  <c r="U144" i="7"/>
  <c r="AA144" i="7" s="1"/>
  <c r="I21" i="22" s="1"/>
  <c r="Q144" i="7"/>
  <c r="W144" i="7" s="1"/>
  <c r="V144" i="7"/>
  <c r="AB144" i="7" s="1"/>
  <c r="I22" i="22" s="1"/>
  <c r="S144" i="7"/>
  <c r="Y144" i="7" s="1"/>
  <c r="I19" i="22" s="1"/>
  <c r="R144" i="7"/>
  <c r="X144" i="7" s="1"/>
  <c r="I18" i="22" s="1"/>
  <c r="T144" i="7"/>
  <c r="Z144" i="7" s="1"/>
  <c r="I20" i="22" s="1"/>
  <c r="T156" i="7"/>
  <c r="Z156" i="7" s="1"/>
  <c r="I80" i="22" s="1"/>
  <c r="V156" i="7"/>
  <c r="AB156" i="7" s="1"/>
  <c r="I82" i="22" s="1"/>
  <c r="U156" i="7"/>
  <c r="AA156" i="7" s="1"/>
  <c r="I81" i="22" s="1"/>
  <c r="R156" i="7"/>
  <c r="X156" i="7" s="1"/>
  <c r="I78" i="22" s="1"/>
  <c r="S156" i="7"/>
  <c r="Y156" i="7" s="1"/>
  <c r="I79" i="22" s="1"/>
  <c r="Q156" i="7"/>
  <c r="W156" i="7" s="1"/>
  <c r="U142" i="7"/>
  <c r="AA142" i="7" s="1"/>
  <c r="I11" i="22" s="1"/>
  <c r="Q142" i="7"/>
  <c r="W142" i="7" s="1"/>
  <c r="V142" i="7"/>
  <c r="AB142" i="7" s="1"/>
  <c r="I12" i="22" s="1"/>
  <c r="S142" i="7"/>
  <c r="Y142" i="7" s="1"/>
  <c r="I9" i="22" s="1"/>
  <c r="R142" i="7"/>
  <c r="X142" i="7" s="1"/>
  <c r="I8" i="22" s="1"/>
  <c r="T142" i="7"/>
  <c r="Z142" i="7" s="1"/>
  <c r="I10" i="22" s="1"/>
  <c r="U170" i="7"/>
  <c r="AA170" i="7" s="1"/>
  <c r="J21" i="22" s="1"/>
  <c r="T170" i="7"/>
  <c r="Z170" i="7" s="1"/>
  <c r="J20" i="22" s="1"/>
  <c r="Q170" i="7"/>
  <c r="W170" i="7" s="1"/>
  <c r="S170" i="7"/>
  <c r="Y170" i="7" s="1"/>
  <c r="J19" i="22" s="1"/>
  <c r="R170" i="7"/>
  <c r="X170" i="7" s="1"/>
  <c r="J18" i="22" s="1"/>
  <c r="V170" i="7"/>
  <c r="AB170" i="7" s="1"/>
  <c r="J22" i="22" s="1"/>
  <c r="U151" i="7"/>
  <c r="AA151" i="7" s="1"/>
  <c r="I56" i="22" s="1"/>
  <c r="Q151" i="7"/>
  <c r="W151" i="7" s="1"/>
  <c r="V151" i="7"/>
  <c r="AB151" i="7" s="1"/>
  <c r="I57" i="22" s="1"/>
  <c r="S151" i="7"/>
  <c r="Y151" i="7" s="1"/>
  <c r="I54" i="22" s="1"/>
  <c r="R151" i="7"/>
  <c r="X151" i="7" s="1"/>
  <c r="I53" i="22" s="1"/>
  <c r="T151" i="7"/>
  <c r="Z151" i="7" s="1"/>
  <c r="I55" i="22" s="1"/>
  <c r="S154" i="7"/>
  <c r="Y154" i="7" s="1"/>
  <c r="I69" i="22" s="1"/>
  <c r="V154" i="7"/>
  <c r="AB154" i="7" s="1"/>
  <c r="I72" i="22" s="1"/>
  <c r="T154" i="7"/>
  <c r="Z154" i="7" s="1"/>
  <c r="I70" i="22" s="1"/>
  <c r="R154" i="7"/>
  <c r="X154" i="7" s="1"/>
  <c r="I68" i="22" s="1"/>
  <c r="U154" i="7"/>
  <c r="AA154" i="7" s="1"/>
  <c r="I71" i="22" s="1"/>
  <c r="Q154" i="7"/>
  <c r="W154" i="7" s="1"/>
  <c r="T146" i="7"/>
  <c r="Z146" i="7" s="1"/>
  <c r="I30" i="22" s="1"/>
  <c r="R146" i="7"/>
  <c r="X146" i="7" s="1"/>
  <c r="I28" i="22" s="1"/>
  <c r="U146" i="7"/>
  <c r="AA146" i="7" s="1"/>
  <c r="I31" i="22" s="1"/>
  <c r="Q146" i="7"/>
  <c r="W146" i="7" s="1"/>
  <c r="S146" i="7"/>
  <c r="Y146" i="7" s="1"/>
  <c r="I29" i="22" s="1"/>
  <c r="V146" i="7"/>
  <c r="AB146" i="7" s="1"/>
  <c r="I32" i="22" s="1"/>
  <c r="S143" i="7"/>
  <c r="Y143" i="7" s="1"/>
  <c r="I14" i="22" s="1"/>
  <c r="V143" i="7"/>
  <c r="AB143" i="7" s="1"/>
  <c r="I17" i="22" s="1"/>
  <c r="T143" i="7"/>
  <c r="Z143" i="7" s="1"/>
  <c r="I15" i="22" s="1"/>
  <c r="R143" i="7"/>
  <c r="X143" i="7" s="1"/>
  <c r="I13" i="22" s="1"/>
  <c r="Q143" i="7"/>
  <c r="W143" i="7" s="1"/>
  <c r="U143" i="7"/>
  <c r="AA143" i="7" s="1"/>
  <c r="I16" i="22" s="1"/>
  <c r="Q173" i="7"/>
  <c r="W173" i="7" s="1"/>
  <c r="R173" i="7"/>
  <c r="X173" i="7" s="1"/>
  <c r="J33" i="22" s="1"/>
  <c r="S173" i="7"/>
  <c r="Y173" i="7" s="1"/>
  <c r="J34" i="22" s="1"/>
  <c r="V173" i="7"/>
  <c r="AB173" i="7" s="1"/>
  <c r="J37" i="22" s="1"/>
  <c r="U173" i="7"/>
  <c r="AA173" i="7" s="1"/>
  <c r="J36" i="22" s="1"/>
  <c r="T173" i="7"/>
  <c r="Z173" i="7" s="1"/>
  <c r="J35" i="22" s="1"/>
  <c r="R176" i="7"/>
  <c r="X176" i="7" s="1"/>
  <c r="J48" i="22" s="1"/>
  <c r="S176" i="7"/>
  <c r="Y176" i="7" s="1"/>
  <c r="J49" i="22" s="1"/>
  <c r="U176" i="7"/>
  <c r="AA176" i="7" s="1"/>
  <c r="J51" i="22" s="1"/>
  <c r="Q176" i="7"/>
  <c r="W176" i="7" s="1"/>
  <c r="T176" i="7"/>
  <c r="Z176" i="7" s="1"/>
  <c r="J50" i="22" s="1"/>
  <c r="V176" i="7"/>
  <c r="AB176" i="7" s="1"/>
  <c r="J52" i="22" s="1"/>
  <c r="V157" i="7"/>
  <c r="AB157" i="7" s="1"/>
  <c r="I87" i="22" s="1"/>
  <c r="T157" i="7"/>
  <c r="Z157" i="7" s="1"/>
  <c r="I85" i="22" s="1"/>
  <c r="R157" i="7"/>
  <c r="X157" i="7" s="1"/>
  <c r="I83" i="22" s="1"/>
  <c r="S157" i="7"/>
  <c r="Y157" i="7" s="1"/>
  <c r="I84" i="22" s="1"/>
  <c r="U157" i="7"/>
  <c r="AA157" i="7" s="1"/>
  <c r="I86" i="22" s="1"/>
  <c r="Q157" i="7"/>
  <c r="W157" i="7" s="1"/>
  <c r="Z118" i="7"/>
  <c r="AA167" i="7"/>
  <c r="Z167" i="7"/>
  <c r="AA118" i="7"/>
  <c r="AB118" i="7"/>
  <c r="R174" i="7"/>
  <c r="X174" i="7" s="1"/>
  <c r="J38" i="22" s="1"/>
  <c r="V174" i="7"/>
  <c r="AB174" i="7" s="1"/>
  <c r="J42" i="22" s="1"/>
  <c r="Q174" i="7"/>
  <c r="W174" i="7" s="1"/>
  <c r="U174" i="7"/>
  <c r="AA174" i="7" s="1"/>
  <c r="J41" i="22" s="1"/>
  <c r="S174" i="7"/>
  <c r="Y174" i="7" s="1"/>
  <c r="J39" i="22" s="1"/>
  <c r="T174" i="7"/>
  <c r="Z174" i="7" s="1"/>
  <c r="J40" i="22" s="1"/>
  <c r="T152" i="7"/>
  <c r="Z152" i="7" s="1"/>
  <c r="I60" i="22" s="1"/>
  <c r="R152" i="7"/>
  <c r="X152" i="7" s="1"/>
  <c r="I58" i="22" s="1"/>
  <c r="U152" i="7"/>
  <c r="AA152" i="7" s="1"/>
  <c r="I61" i="22" s="1"/>
  <c r="Q152" i="7"/>
  <c r="W152" i="7" s="1"/>
  <c r="S152" i="7"/>
  <c r="Y152" i="7" s="1"/>
  <c r="I59" i="22" s="1"/>
  <c r="V152" i="7"/>
  <c r="AB152" i="7" s="1"/>
  <c r="I62" i="22" s="1"/>
  <c r="X167" i="7"/>
  <c r="W167" i="7"/>
  <c r="V168" i="7"/>
  <c r="AB168" i="7" s="1"/>
  <c r="J12" i="22" s="1"/>
  <c r="Q168" i="7"/>
  <c r="W168" i="7" s="1"/>
  <c r="T168" i="7"/>
  <c r="Z168" i="7" s="1"/>
  <c r="J10" i="22" s="1"/>
  <c r="U168" i="7"/>
  <c r="AA168" i="7" s="1"/>
  <c r="J11" i="22" s="1"/>
  <c r="R168" i="7"/>
  <c r="X168" i="7" s="1"/>
  <c r="J8" i="22" s="1"/>
  <c r="S168" i="7"/>
  <c r="Y168" i="7" s="1"/>
  <c r="J9" i="22" s="1"/>
  <c r="S141" i="7"/>
  <c r="V141" i="7"/>
  <c r="T141" i="7"/>
  <c r="R141" i="7"/>
  <c r="Q141" i="7"/>
  <c r="U141" i="7"/>
  <c r="S150" i="7"/>
  <c r="Y150" i="7" s="1"/>
  <c r="I49" i="22" s="1"/>
  <c r="V150" i="7"/>
  <c r="AB150" i="7" s="1"/>
  <c r="I52" i="22" s="1"/>
  <c r="T150" i="7"/>
  <c r="Z150" i="7" s="1"/>
  <c r="I50" i="22" s="1"/>
  <c r="R150" i="7"/>
  <c r="X150" i="7" s="1"/>
  <c r="I48" i="22" s="1"/>
  <c r="U150" i="7"/>
  <c r="AA150" i="7" s="1"/>
  <c r="I51" i="22" s="1"/>
  <c r="Q150" i="7"/>
  <c r="W150" i="7" s="1"/>
  <c r="U155" i="7"/>
  <c r="AA155" i="7" s="1"/>
  <c r="I76" i="22" s="1"/>
  <c r="Q155" i="7"/>
  <c r="W155" i="7" s="1"/>
  <c r="V155" i="7"/>
  <c r="AB155" i="7" s="1"/>
  <c r="I77" i="22" s="1"/>
  <c r="T155" i="7"/>
  <c r="Z155" i="7" s="1"/>
  <c r="I75" i="22" s="1"/>
  <c r="R155" i="7"/>
  <c r="X155" i="7" s="1"/>
  <c r="I73" i="22" s="1"/>
  <c r="S155" i="7"/>
  <c r="Y155" i="7" s="1"/>
  <c r="I74" i="22" s="1"/>
  <c r="V147" i="7"/>
  <c r="AB147" i="7" s="1"/>
  <c r="I37" i="22" s="1"/>
  <c r="S147" i="7"/>
  <c r="Y147" i="7" s="1"/>
  <c r="I34" i="22" s="1"/>
  <c r="R147" i="7"/>
  <c r="X147" i="7" s="1"/>
  <c r="I33" i="22" s="1"/>
  <c r="T147" i="7"/>
  <c r="Z147" i="7" s="1"/>
  <c r="I35" i="22" s="1"/>
  <c r="U147" i="7"/>
  <c r="AA147" i="7" s="1"/>
  <c r="I36" i="22" s="1"/>
  <c r="Q147" i="7"/>
  <c r="W147" i="7" s="1"/>
  <c r="T148" i="7"/>
  <c r="Z148" i="7" s="1"/>
  <c r="I40" i="22" s="1"/>
  <c r="R148" i="7"/>
  <c r="X148" i="7" s="1"/>
  <c r="I38" i="22" s="1"/>
  <c r="U148" i="7"/>
  <c r="AA148" i="7" s="1"/>
  <c r="I41" i="22" s="1"/>
  <c r="Q148" i="7"/>
  <c r="W148" i="7" s="1"/>
  <c r="S148" i="7"/>
  <c r="Y148" i="7" s="1"/>
  <c r="I39" i="22" s="1"/>
  <c r="V148" i="7"/>
  <c r="AB148" i="7" s="1"/>
  <c r="I42" i="22" s="1"/>
  <c r="R175" i="7"/>
  <c r="X175" i="7" s="1"/>
  <c r="J43" i="22" s="1"/>
  <c r="S175" i="7"/>
  <c r="Y175" i="7" s="1"/>
  <c r="J44" i="22" s="1"/>
  <c r="V175" i="7"/>
  <c r="AB175" i="7" s="1"/>
  <c r="J47" i="22" s="1"/>
  <c r="U175" i="7"/>
  <c r="AA175" i="7" s="1"/>
  <c r="J46" i="22" s="1"/>
  <c r="T175" i="7"/>
  <c r="Z175" i="7" s="1"/>
  <c r="J45" i="22" s="1"/>
  <c r="Q175" i="7"/>
  <c r="W175" i="7" s="1"/>
  <c r="T183" i="7"/>
  <c r="Z183" i="7" s="1"/>
  <c r="J85" i="22" s="1"/>
  <c r="R183" i="7"/>
  <c r="X183" i="7" s="1"/>
  <c r="J83" i="22" s="1"/>
  <c r="Q183" i="7"/>
  <c r="W183" i="7" s="1"/>
  <c r="S183" i="7"/>
  <c r="Y183" i="7" s="1"/>
  <c r="J84" i="22" s="1"/>
  <c r="V183" i="7"/>
  <c r="AB183" i="7" s="1"/>
  <c r="J87" i="22" s="1"/>
  <c r="U183" i="7"/>
  <c r="AA183" i="7" s="1"/>
  <c r="J86" i="22" s="1"/>
  <c r="R177" i="7"/>
  <c r="X177" i="7" s="1"/>
  <c r="J53" i="22" s="1"/>
  <c r="S177" i="7"/>
  <c r="Y177" i="7" s="1"/>
  <c r="J54" i="22" s="1"/>
  <c r="V177" i="7"/>
  <c r="AB177" i="7" s="1"/>
  <c r="J57" i="22" s="1"/>
  <c r="U177" i="7"/>
  <c r="AA177" i="7" s="1"/>
  <c r="J56" i="22" s="1"/>
  <c r="T177" i="7"/>
  <c r="Z177" i="7" s="1"/>
  <c r="J55" i="22" s="1"/>
  <c r="Q177" i="7"/>
  <c r="W177" i="7" s="1"/>
  <c r="V171" i="7"/>
  <c r="AB171" i="7" s="1"/>
  <c r="J27" i="22" s="1"/>
  <c r="Q171" i="7"/>
  <c r="W171" i="7" s="1"/>
  <c r="T171" i="7"/>
  <c r="Z171" i="7" s="1"/>
  <c r="J25" i="22" s="1"/>
  <c r="U171" i="7"/>
  <c r="AA171" i="7" s="1"/>
  <c r="J26" i="22" s="1"/>
  <c r="R171" i="7"/>
  <c r="X171" i="7" s="1"/>
  <c r="J23" i="22" s="1"/>
  <c r="S171" i="7"/>
  <c r="Y171" i="7" s="1"/>
  <c r="J24" i="22" s="1"/>
  <c r="Z141" i="7" l="1"/>
  <c r="H21" i="22"/>
  <c r="J4" i="22"/>
  <c r="AA141" i="7"/>
  <c r="AB141" i="7"/>
  <c r="J5" i="22"/>
  <c r="H18" i="22"/>
  <c r="W141" i="7"/>
  <c r="Y141" i="7"/>
  <c r="H22" i="22"/>
  <c r="H20" i="22"/>
  <c r="J7" i="22"/>
  <c r="X141" i="7"/>
  <c r="J3" i="22"/>
  <c r="J6" i="22"/>
  <c r="H19" i="22"/>
  <c r="I4" i="22" l="1"/>
  <c r="I7" i="22"/>
  <c r="I3" i="22"/>
  <c r="I6" i="22"/>
  <c r="I5" i="22"/>
  <c r="J132" i="7" l="1"/>
  <c r="W132" i="7" l="1"/>
  <c r="Q132" i="7"/>
  <c r="U132" i="7"/>
  <c r="V132" i="7"/>
  <c r="S132" i="7"/>
  <c r="R132" i="7"/>
  <c r="T132" i="7"/>
  <c r="Z132" i="7" l="1"/>
  <c r="Y132" i="7"/>
  <c r="X132" i="7"/>
  <c r="AB132" i="7"/>
  <c r="AA132" i="7"/>
  <c r="J23" i="7" l="1"/>
  <c r="J49" i="7"/>
  <c r="J101" i="7"/>
  <c r="L16" i="7" l="1"/>
  <c r="X16" i="7" s="1"/>
  <c r="D28" i="22" s="1"/>
  <c r="G17" i="7"/>
  <c r="L53" i="7"/>
  <c r="X53" i="7" s="1"/>
  <c r="E83" i="22" s="1"/>
  <c r="L51" i="7"/>
  <c r="X51" i="7" s="1"/>
  <c r="E73" i="22" s="1"/>
  <c r="P26" i="7"/>
  <c r="AB26" i="7" s="1"/>
  <c r="D82" i="22" s="1"/>
  <c r="O52" i="7"/>
  <c r="AA52" i="7" s="1"/>
  <c r="E81" i="22" s="1"/>
  <c r="N16" i="7"/>
  <c r="Z16" i="7" s="1"/>
  <c r="D30" i="22" s="1"/>
  <c r="L48" i="7"/>
  <c r="X48" i="7" s="1"/>
  <c r="E58" i="22" s="1"/>
  <c r="L27" i="7"/>
  <c r="X27" i="7" s="1"/>
  <c r="D83" i="22" s="1"/>
  <c r="M40" i="7"/>
  <c r="Y40" i="7" s="1"/>
  <c r="E19" i="22" s="1"/>
  <c r="L11" i="7"/>
  <c r="X11" i="7" s="1"/>
  <c r="D3" i="22" s="1"/>
  <c r="I52" i="7"/>
  <c r="O38" i="7"/>
  <c r="AA38" i="7" s="1"/>
  <c r="E11" i="22" s="1"/>
  <c r="M18" i="7"/>
  <c r="Y18" i="7" s="1"/>
  <c r="D39" i="22" s="1"/>
  <c r="N43" i="7"/>
  <c r="Z43" i="7" s="1"/>
  <c r="E35" i="22" s="1"/>
  <c r="N52" i="7"/>
  <c r="Z52" i="7" s="1"/>
  <c r="E80" i="22" s="1"/>
  <c r="G26" i="7"/>
  <c r="H52" i="7"/>
  <c r="G25" i="7"/>
  <c r="P44" i="7"/>
  <c r="AB44" i="7" s="1"/>
  <c r="E42" i="22" s="1"/>
  <c r="P48" i="7"/>
  <c r="AB48" i="7" s="1"/>
  <c r="E62" i="22" s="1"/>
  <c r="J47" i="7"/>
  <c r="H20" i="7"/>
  <c r="M24" i="7"/>
  <c r="Y24" i="7" s="1"/>
  <c r="D69" i="22" s="1"/>
  <c r="L52" i="7"/>
  <c r="X52" i="7" s="1"/>
  <c r="E78" i="22" s="1"/>
  <c r="L43" i="7"/>
  <c r="X43" i="7" s="1"/>
  <c r="E33" i="22" s="1"/>
  <c r="H39" i="7"/>
  <c r="M20" i="7"/>
  <c r="Y20" i="7" s="1"/>
  <c r="D49" i="22" s="1"/>
  <c r="N25" i="7"/>
  <c r="Z25" i="7" s="1"/>
  <c r="D75" i="22" s="1"/>
  <c r="H14" i="7"/>
  <c r="G52" i="7"/>
  <c r="M39" i="7"/>
  <c r="Y39" i="7" s="1"/>
  <c r="E14" i="22" s="1"/>
  <c r="H19" i="7"/>
  <c r="K48" i="7"/>
  <c r="W48" i="7" s="1"/>
  <c r="N37" i="7"/>
  <c r="Z37" i="7" s="1"/>
  <c r="E5" i="22" s="1"/>
  <c r="K43" i="7"/>
  <c r="W43" i="7" s="1"/>
  <c r="I27" i="7"/>
  <c r="G50" i="7"/>
  <c r="L39" i="7"/>
  <c r="X39" i="7" s="1"/>
  <c r="E13" i="22" s="1"/>
  <c r="G46" i="7"/>
  <c r="J45" i="7"/>
  <c r="N40" i="7"/>
  <c r="Z40" i="7" s="1"/>
  <c r="E20" i="22" s="1"/>
  <c r="M21" i="7"/>
  <c r="Y21" i="7" s="1"/>
  <c r="D54" i="22" s="1"/>
  <c r="I17" i="7"/>
  <c r="J38" i="7"/>
  <c r="H49" i="7"/>
  <c r="P27" i="7"/>
  <c r="AB27" i="7" s="1"/>
  <c r="D87" i="22" s="1"/>
  <c r="I19" i="7"/>
  <c r="O25" i="7"/>
  <c r="AA25" i="7" s="1"/>
  <c r="D76" i="22" s="1"/>
  <c r="L24" i="7"/>
  <c r="X24" i="7" s="1"/>
  <c r="D68" i="22" s="1"/>
  <c r="H12" i="7"/>
  <c r="O21" i="7"/>
  <c r="AA21" i="7" s="1"/>
  <c r="D56" i="22" s="1"/>
  <c r="H44" i="7"/>
  <c r="J18" i="7"/>
  <c r="J39" i="7"/>
  <c r="M43" i="7"/>
  <c r="Y43" i="7" s="1"/>
  <c r="E34" i="22" s="1"/>
  <c r="P38" i="7"/>
  <c r="AB38" i="7" s="1"/>
  <c r="E12" i="22" s="1"/>
  <c r="M14" i="7"/>
  <c r="Y14" i="7" s="1"/>
  <c r="D19" i="22" s="1"/>
  <c r="H27" i="7"/>
  <c r="I40" i="7"/>
  <c r="O42" i="7"/>
  <c r="AA42" i="7" s="1"/>
  <c r="E31" i="22" s="1"/>
  <c r="G22" i="7"/>
  <c r="O39" i="7"/>
  <c r="AA39" i="7" s="1"/>
  <c r="E16" i="22" s="1"/>
  <c r="K40" i="7"/>
  <c r="W40" i="7" s="1"/>
  <c r="N46" i="7"/>
  <c r="Z46" i="7" s="1"/>
  <c r="E50" i="22" s="1"/>
  <c r="H17" i="7"/>
  <c r="H24" i="7"/>
  <c r="N20" i="7"/>
  <c r="Z20" i="7" s="1"/>
  <c r="D50" i="22" s="1"/>
  <c r="M38" i="7"/>
  <c r="Y38" i="7" s="1"/>
  <c r="E9" i="22" s="1"/>
  <c r="G23" i="7"/>
  <c r="L46" i="7"/>
  <c r="X46" i="7" s="1"/>
  <c r="E48" i="22" s="1"/>
  <c r="J27" i="7"/>
  <c r="N17" i="7"/>
  <c r="Z17" i="7" s="1"/>
  <c r="D35" i="22" s="1"/>
  <c r="N42" i="7"/>
  <c r="Z42" i="7" s="1"/>
  <c r="E30" i="22" s="1"/>
  <c r="F43" i="7"/>
  <c r="F41" i="7"/>
  <c r="E50" i="7"/>
  <c r="F24" i="7"/>
  <c r="E44" i="7"/>
  <c r="E45" i="7"/>
  <c r="E26" i="7"/>
  <c r="E13" i="7"/>
  <c r="E18" i="7"/>
  <c r="E52" i="7"/>
  <c r="F13" i="7"/>
  <c r="F22" i="7"/>
  <c r="E14" i="7"/>
  <c r="E41" i="7"/>
  <c r="F18" i="7"/>
  <c r="H16" i="7"/>
  <c r="N50" i="7"/>
  <c r="Z50" i="7" s="1"/>
  <c r="E70" i="22" s="1"/>
  <c r="O47" i="7"/>
  <c r="AA47" i="7" s="1"/>
  <c r="E56" i="22" s="1"/>
  <c r="I21" i="7"/>
  <c r="L14" i="7"/>
  <c r="X14" i="7" s="1"/>
  <c r="D18" i="22" s="1"/>
  <c r="P46" i="7"/>
  <c r="AB46" i="7" s="1"/>
  <c r="E52" i="22" s="1"/>
  <c r="H38" i="7"/>
  <c r="P39" i="7"/>
  <c r="AB39" i="7" s="1"/>
  <c r="E17" i="22" s="1"/>
  <c r="M50" i="7"/>
  <c r="Y50" i="7" s="1"/>
  <c r="E69" i="22" s="1"/>
  <c r="J48" i="7"/>
  <c r="I25" i="7"/>
  <c r="H50" i="7"/>
  <c r="O43" i="7"/>
  <c r="AA43" i="7" s="1"/>
  <c r="E36" i="22" s="1"/>
  <c r="L42" i="7"/>
  <c r="X42" i="7" s="1"/>
  <c r="E28" i="22" s="1"/>
  <c r="H53" i="7"/>
  <c r="P13" i="7"/>
  <c r="AB13" i="7" s="1"/>
  <c r="D17" i="22" s="1"/>
  <c r="O16" i="7"/>
  <c r="AA16" i="7" s="1"/>
  <c r="D31" i="22" s="1"/>
  <c r="P42" i="7"/>
  <c r="AB42" i="7" s="1"/>
  <c r="E32" i="22" s="1"/>
  <c r="O11" i="7"/>
  <c r="G40" i="7"/>
  <c r="K14" i="7"/>
  <c r="W14" i="7" s="1"/>
  <c r="G15" i="7"/>
  <c r="J43" i="7"/>
  <c r="K22" i="7"/>
  <c r="W22" i="7" s="1"/>
  <c r="G21" i="7"/>
  <c r="P37" i="7"/>
  <c r="H41" i="7"/>
  <c r="I37" i="7"/>
  <c r="O40" i="7"/>
  <c r="AA40" i="7" s="1"/>
  <c r="E21" i="22" s="1"/>
  <c r="K50" i="7"/>
  <c r="W50" i="7" s="1"/>
  <c r="O37" i="7"/>
  <c r="G19" i="7"/>
  <c r="N19" i="7"/>
  <c r="Z19" i="7" s="1"/>
  <c r="D45" i="22" s="1"/>
  <c r="O46" i="7"/>
  <c r="AA46" i="7" s="1"/>
  <c r="E51" i="22" s="1"/>
  <c r="K21" i="7"/>
  <c r="W21" i="7" s="1"/>
  <c r="O24" i="7"/>
  <c r="AA24" i="7" s="1"/>
  <c r="D71" i="22" s="1"/>
  <c r="L20" i="7"/>
  <c r="X20" i="7" s="1"/>
  <c r="D48" i="22" s="1"/>
  <c r="K46" i="7"/>
  <c r="W46" i="7" s="1"/>
  <c r="J53" i="7"/>
  <c r="L13" i="7"/>
  <c r="X13" i="7" s="1"/>
  <c r="D13" i="22" s="1"/>
  <c r="G18" i="7"/>
  <c r="P16" i="7"/>
  <c r="AB16" i="7" s="1"/>
  <c r="D32" i="22" s="1"/>
  <c r="O44" i="7"/>
  <c r="AA44" i="7" s="1"/>
  <c r="E41" i="22" s="1"/>
  <c r="H43" i="7"/>
  <c r="H45" i="7"/>
  <c r="J42" i="7"/>
  <c r="G47" i="7"/>
  <c r="M22" i="7"/>
  <c r="Y22" i="7" s="1"/>
  <c r="D59" i="22" s="1"/>
  <c r="G38" i="7"/>
  <c r="N18" i="7"/>
  <c r="Z18" i="7" s="1"/>
  <c r="D40" i="22" s="1"/>
  <c r="I24" i="7"/>
  <c r="L18" i="7"/>
  <c r="X18" i="7" s="1"/>
  <c r="D38" i="22" s="1"/>
  <c r="H48" i="7"/>
  <c r="G13" i="7"/>
  <c r="L25" i="7"/>
  <c r="X25" i="7" s="1"/>
  <c r="D73" i="22" s="1"/>
  <c r="G37" i="7"/>
  <c r="H46" i="7"/>
  <c r="K11" i="7"/>
  <c r="G41" i="7"/>
  <c r="M45" i="7"/>
  <c r="Y45" i="7" s="1"/>
  <c r="E44" i="22" s="1"/>
  <c r="N39" i="7"/>
  <c r="Z39" i="7" s="1"/>
  <c r="E15" i="22" s="1"/>
  <c r="M16" i="7"/>
  <c r="Y16" i="7" s="1"/>
  <c r="D29" i="22" s="1"/>
  <c r="I22" i="7"/>
  <c r="H37" i="7"/>
  <c r="N53" i="7"/>
  <c r="Z53" i="7" s="1"/>
  <c r="E85" i="22" s="1"/>
  <c r="H21" i="7"/>
  <c r="I45" i="7"/>
  <c r="L19" i="7"/>
  <c r="X19" i="7" s="1"/>
  <c r="D43" i="22" s="1"/>
  <c r="P53" i="7"/>
  <c r="AB53" i="7" s="1"/>
  <c r="E87" i="22" s="1"/>
  <c r="G39" i="7"/>
  <c r="K12" i="7"/>
  <c r="W12" i="7" s="1"/>
  <c r="O26" i="7"/>
  <c r="AA26" i="7" s="1"/>
  <c r="D81" i="22" s="1"/>
  <c r="P20" i="7"/>
  <c r="AB20" i="7" s="1"/>
  <c r="D52" i="22" s="1"/>
  <c r="H15" i="7"/>
  <c r="K37" i="7"/>
  <c r="J46" i="7"/>
  <c r="N14" i="7"/>
  <c r="Z14" i="7" s="1"/>
  <c r="D20" i="22" s="1"/>
  <c r="O17" i="7"/>
  <c r="AA17" i="7" s="1"/>
  <c r="D36" i="22" s="1"/>
  <c r="G48" i="7"/>
  <c r="J44" i="7"/>
  <c r="F45" i="7"/>
  <c r="E17" i="7"/>
  <c r="F12" i="7"/>
  <c r="E21" i="7"/>
  <c r="F53" i="7"/>
  <c r="E38" i="7"/>
  <c r="E25" i="7"/>
  <c r="E19" i="7"/>
  <c r="F20" i="7"/>
  <c r="E53" i="7"/>
  <c r="F42" i="7"/>
  <c r="E27" i="7"/>
  <c r="E51" i="7"/>
  <c r="F11" i="7"/>
  <c r="E39" i="7"/>
  <c r="F40" i="7"/>
  <c r="E24" i="7"/>
  <c r="F51" i="7"/>
  <c r="K63" i="7"/>
  <c r="M26" i="7"/>
  <c r="Y26" i="7" s="1"/>
  <c r="D79" i="22" s="1"/>
  <c r="G53" i="7"/>
  <c r="O45" i="7"/>
  <c r="AA45" i="7" s="1"/>
  <c r="E46" i="22" s="1"/>
  <c r="I50" i="7"/>
  <c r="I49" i="7"/>
  <c r="P47" i="7"/>
  <c r="AB47" i="7" s="1"/>
  <c r="E57" i="22" s="1"/>
  <c r="I13" i="7"/>
  <c r="P45" i="7"/>
  <c r="AB45" i="7" s="1"/>
  <c r="E47" i="22" s="1"/>
  <c r="H11" i="7"/>
  <c r="I14" i="7"/>
  <c r="L44" i="7"/>
  <c r="X44" i="7" s="1"/>
  <c r="E38" i="22" s="1"/>
  <c r="I46" i="7"/>
  <c r="G45" i="7"/>
  <c r="L45" i="7"/>
  <c r="X45" i="7" s="1"/>
  <c r="E43" i="22" s="1"/>
  <c r="O20" i="7"/>
  <c r="AA20" i="7" s="1"/>
  <c r="D51" i="22" s="1"/>
  <c r="M52" i="7"/>
  <c r="Y52" i="7" s="1"/>
  <c r="E79" i="22" s="1"/>
  <c r="L21" i="7"/>
  <c r="X21" i="7" s="1"/>
  <c r="D53" i="22" s="1"/>
  <c r="K26" i="7"/>
  <c r="W26" i="7" s="1"/>
  <c r="J37" i="7"/>
  <c r="I18" i="7"/>
  <c r="K16" i="7"/>
  <c r="W16" i="7" s="1"/>
  <c r="O13" i="7"/>
  <c r="AA13" i="7" s="1"/>
  <c r="D16" i="22" s="1"/>
  <c r="H26" i="7"/>
  <c r="G51" i="7"/>
  <c r="O48" i="7"/>
  <c r="AA48" i="7" s="1"/>
  <c r="E61" i="22" s="1"/>
  <c r="G27" i="7"/>
  <c r="O19" i="7"/>
  <c r="AA19" i="7" s="1"/>
  <c r="D46" i="22" s="1"/>
  <c r="G44" i="7"/>
  <c r="L47" i="7"/>
  <c r="X47" i="7" s="1"/>
  <c r="E53" i="22" s="1"/>
  <c r="M46" i="7"/>
  <c r="Y46" i="7" s="1"/>
  <c r="E49" i="22" s="1"/>
  <c r="L40" i="7"/>
  <c r="X40" i="7" s="1"/>
  <c r="E18" i="22" s="1"/>
  <c r="G20" i="7"/>
  <c r="G12" i="7"/>
  <c r="M37" i="7"/>
  <c r="Y37" i="7" s="1"/>
  <c r="E4" i="22" s="1"/>
  <c r="M12" i="7"/>
  <c r="Y12" i="7" s="1"/>
  <c r="D9" i="22" s="1"/>
  <c r="L37" i="7"/>
  <c r="P11" i="7"/>
  <c r="AB11" i="7" s="1"/>
  <c r="D7" i="22" s="1"/>
  <c r="P14" i="7"/>
  <c r="AB14" i="7" s="1"/>
  <c r="D22" i="22" s="1"/>
  <c r="P51" i="7"/>
  <c r="AB51" i="7" s="1"/>
  <c r="E77" i="22" s="1"/>
  <c r="L38" i="7"/>
  <c r="X38" i="7" s="1"/>
  <c r="E8" i="22" s="1"/>
  <c r="K53" i="7"/>
  <c r="W53" i="7" s="1"/>
  <c r="N45" i="7"/>
  <c r="Z45" i="7" s="1"/>
  <c r="E45" i="22" s="1"/>
  <c r="N21" i="7"/>
  <c r="Z21" i="7" s="1"/>
  <c r="D55" i="22" s="1"/>
  <c r="M11" i="7"/>
  <c r="Y11" i="7" s="1"/>
  <c r="P19" i="7"/>
  <c r="AB19" i="7" s="1"/>
  <c r="D47" i="22" s="1"/>
  <c r="J12" i="7"/>
  <c r="P22" i="7"/>
  <c r="AB22" i="7" s="1"/>
  <c r="D62" i="22" s="1"/>
  <c r="N11" i="7"/>
  <c r="G49" i="7"/>
  <c r="O14" i="7"/>
  <c r="AA14" i="7" s="1"/>
  <c r="D21" i="22" s="1"/>
  <c r="P43" i="7"/>
  <c r="AB43" i="7" s="1"/>
  <c r="E37" i="22" s="1"/>
  <c r="O12" i="7"/>
  <c r="AA12" i="7" s="1"/>
  <c r="D11" i="22" s="1"/>
  <c r="J16" i="7"/>
  <c r="N51" i="7"/>
  <c r="Z51" i="7" s="1"/>
  <c r="E75" i="22" s="1"/>
  <c r="N13" i="7"/>
  <c r="Z13" i="7" s="1"/>
  <c r="D15" i="22" s="1"/>
  <c r="K42" i="7"/>
  <c r="W42" i="7" s="1"/>
  <c r="M51" i="7"/>
  <c r="Y51" i="7" s="1"/>
  <c r="E74" i="22" s="1"/>
  <c r="I43" i="7"/>
  <c r="H25" i="7"/>
  <c r="G24" i="7"/>
  <c r="P18" i="7"/>
  <c r="AB18" i="7" s="1"/>
  <c r="D42" i="22" s="1"/>
  <c r="N44" i="7"/>
  <c r="Z44" i="7" s="1"/>
  <c r="E40" i="22" s="1"/>
  <c r="J20" i="7"/>
  <c r="I39" i="7"/>
  <c r="J51" i="7"/>
  <c r="I15" i="7"/>
  <c r="P52" i="7"/>
  <c r="AB52" i="7" s="1"/>
  <c r="E82" i="22" s="1"/>
  <c r="N24" i="7"/>
  <c r="Z24" i="7" s="1"/>
  <c r="D70" i="22" s="1"/>
  <c r="P12" i="7"/>
  <c r="AB12" i="7" s="1"/>
  <c r="D12" i="22" s="1"/>
  <c r="J24" i="7"/>
  <c r="L22" i="7"/>
  <c r="X22" i="7" s="1"/>
  <c r="D58" i="22" s="1"/>
  <c r="P24" i="7"/>
  <c r="AB24" i="7" s="1"/>
  <c r="D72" i="22" s="1"/>
  <c r="N12" i="7"/>
  <c r="Z12" i="7" s="1"/>
  <c r="D10" i="22" s="1"/>
  <c r="H40" i="7"/>
  <c r="J21" i="7"/>
  <c r="K13" i="7"/>
  <c r="W13" i="7" s="1"/>
  <c r="G42" i="7"/>
  <c r="F38" i="7"/>
  <c r="E37" i="7"/>
  <c r="F26" i="7"/>
  <c r="F37" i="7"/>
  <c r="E48" i="7"/>
  <c r="F49" i="7"/>
  <c r="E40" i="7"/>
  <c r="F52" i="7"/>
  <c r="F47" i="7"/>
  <c r="E20" i="7"/>
  <c r="E43" i="7"/>
  <c r="F39" i="7"/>
  <c r="F15" i="7"/>
  <c r="F16" i="7"/>
  <c r="G16" i="7"/>
  <c r="E47" i="7"/>
  <c r="F17" i="7"/>
  <c r="E23" i="7"/>
  <c r="H22" i="7"/>
  <c r="K19" i="7"/>
  <c r="W19" i="7" s="1"/>
  <c r="L50" i="7"/>
  <c r="X50" i="7" s="1"/>
  <c r="E68" i="22" s="1"/>
  <c r="I42" i="7"/>
  <c r="I53" i="7"/>
  <c r="K51" i="7"/>
  <c r="W51" i="7" s="1"/>
  <c r="J11" i="7"/>
  <c r="I48" i="7"/>
  <c r="P40" i="7"/>
  <c r="AB40" i="7" s="1"/>
  <c r="E22" i="22" s="1"/>
  <c r="M48" i="7"/>
  <c r="Y48" i="7" s="1"/>
  <c r="E59" i="22" s="1"/>
  <c r="J14" i="7"/>
  <c r="M25" i="7"/>
  <c r="Y25" i="7" s="1"/>
  <c r="D74" i="22" s="1"/>
  <c r="K20" i="7"/>
  <c r="W20" i="7" s="1"/>
  <c r="L12" i="7"/>
  <c r="X12" i="7" s="1"/>
  <c r="D8" i="22" s="1"/>
  <c r="K27" i="7"/>
  <c r="W27" i="7" s="1"/>
  <c r="H23" i="7"/>
  <c r="O53" i="7"/>
  <c r="AA53" i="7" s="1"/>
  <c r="E86" i="22" s="1"/>
  <c r="O51" i="7"/>
  <c r="AA51" i="7" s="1"/>
  <c r="E76" i="22" s="1"/>
  <c r="O22" i="7"/>
  <c r="AA22" i="7" s="1"/>
  <c r="D61" i="22" s="1"/>
  <c r="I47" i="7"/>
  <c r="K44" i="7"/>
  <c r="W44" i="7" s="1"/>
  <c r="P17" i="7"/>
  <c r="AB17" i="7" s="1"/>
  <c r="D37" i="22" s="1"/>
  <c r="L17" i="7"/>
  <c r="X17" i="7" s="1"/>
  <c r="D33" i="22" s="1"/>
  <c r="M19" i="7"/>
  <c r="Y19" i="7" s="1"/>
  <c r="D44" i="22" s="1"/>
  <c r="J52" i="7"/>
  <c r="J40" i="7"/>
  <c r="N47" i="7"/>
  <c r="Z47" i="7" s="1"/>
  <c r="E55" i="22" s="1"/>
  <c r="P21" i="7"/>
  <c r="AB21" i="7" s="1"/>
  <c r="D57" i="22" s="1"/>
  <c r="I12" i="7"/>
  <c r="N22" i="7"/>
  <c r="Z22" i="7" s="1"/>
  <c r="D60" i="22" s="1"/>
  <c r="I20" i="7"/>
  <c r="M53" i="7"/>
  <c r="Y53" i="7" s="1"/>
  <c r="E84" i="22" s="1"/>
  <c r="M13" i="7"/>
  <c r="Y13" i="7" s="1"/>
  <c r="D14" i="22" s="1"/>
  <c r="J25" i="7"/>
  <c r="M17" i="7"/>
  <c r="Y17" i="7" s="1"/>
  <c r="D34" i="22" s="1"/>
  <c r="K45" i="7"/>
  <c r="W45" i="7" s="1"/>
  <c r="J22" i="7"/>
  <c r="I51" i="7"/>
  <c r="I38" i="7"/>
  <c r="P25" i="7"/>
  <c r="AB25" i="7" s="1"/>
  <c r="D77" i="22" s="1"/>
  <c r="M27" i="7"/>
  <c r="Y27" i="7" s="1"/>
  <c r="D84" i="22" s="1"/>
  <c r="O50" i="7"/>
  <c r="AA50" i="7" s="1"/>
  <c r="E71" i="22" s="1"/>
  <c r="J19" i="7"/>
  <c r="N27" i="7"/>
  <c r="Z27" i="7" s="1"/>
  <c r="D85" i="22" s="1"/>
  <c r="N26" i="7"/>
  <c r="Z26" i="7" s="1"/>
  <c r="D80" i="22" s="1"/>
  <c r="G14" i="7"/>
  <c r="H18" i="7"/>
  <c r="O18" i="7"/>
  <c r="AA18" i="7" s="1"/>
  <c r="D41" i="22" s="1"/>
  <c r="I23" i="7"/>
  <c r="H47" i="7"/>
  <c r="O27" i="7"/>
  <c r="AA27" i="7" s="1"/>
  <c r="D86" i="22" s="1"/>
  <c r="H13" i="7"/>
  <c r="I26" i="7"/>
  <c r="N48" i="7"/>
  <c r="Z48" i="7" s="1"/>
  <c r="E60" i="22" s="1"/>
  <c r="K52" i="7"/>
  <c r="W52" i="7" s="1"/>
  <c r="I41" i="7"/>
  <c r="K38" i="7"/>
  <c r="W38" i="7" s="1"/>
  <c r="K47" i="7"/>
  <c r="W47" i="7" s="1"/>
  <c r="J50" i="7"/>
  <c r="I44" i="7"/>
  <c r="P50" i="7"/>
  <c r="AB50" i="7" s="1"/>
  <c r="E72" i="22" s="1"/>
  <c r="M47" i="7"/>
  <c r="Y47" i="7" s="1"/>
  <c r="E54" i="22" s="1"/>
  <c r="G43" i="7"/>
  <c r="M44" i="7"/>
  <c r="Y44" i="7" s="1"/>
  <c r="E39" i="22" s="1"/>
  <c r="J13" i="7"/>
  <c r="G11" i="7"/>
  <c r="J17" i="7"/>
  <c r="K18" i="7"/>
  <c r="W18" i="7" s="1"/>
  <c r="I16" i="7"/>
  <c r="K25" i="7"/>
  <c r="W25" i="7" s="1"/>
  <c r="K39" i="7"/>
  <c r="W39" i="7" s="1"/>
  <c r="L26" i="7"/>
  <c r="X26" i="7" s="1"/>
  <c r="D78" i="22" s="1"/>
  <c r="I11" i="7"/>
  <c r="N38" i="7"/>
  <c r="Z38" i="7" s="1"/>
  <c r="E10" i="22" s="1"/>
  <c r="M42" i="7"/>
  <c r="Y42" i="7" s="1"/>
  <c r="E29" i="22" s="1"/>
  <c r="K24" i="7"/>
  <c r="W24" i="7" s="1"/>
  <c r="H51" i="7"/>
  <c r="J26" i="7"/>
  <c r="K17" i="7"/>
  <c r="W17" i="7" s="1"/>
  <c r="H42" i="7"/>
  <c r="F44" i="7"/>
  <c r="E22" i="7"/>
  <c r="E46" i="7"/>
  <c r="E16" i="7"/>
  <c r="F50" i="7"/>
  <c r="F27" i="7"/>
  <c r="E12" i="7"/>
  <c r="E15" i="7"/>
  <c r="F14" i="7"/>
  <c r="F21" i="7"/>
  <c r="E42" i="7"/>
  <c r="E49" i="7"/>
  <c r="F23" i="7"/>
  <c r="F25" i="7"/>
  <c r="F46" i="7"/>
  <c r="F48" i="7"/>
  <c r="E11" i="7"/>
  <c r="F19" i="7"/>
  <c r="H102" i="7" l="1"/>
  <c r="E65" i="7"/>
  <c r="N100" i="7"/>
  <c r="Z100" i="7" s="1"/>
  <c r="G60" i="22" s="1"/>
  <c r="M98" i="7"/>
  <c r="Y98" i="7" s="1"/>
  <c r="G49" i="22" s="1"/>
  <c r="L89" i="7"/>
  <c r="X89" i="7" s="1"/>
  <c r="F66" i="7"/>
  <c r="J70" i="7"/>
  <c r="P103" i="7"/>
  <c r="AB103" i="7" s="1"/>
  <c r="G77" i="22" s="1"/>
  <c r="H104" i="7"/>
  <c r="K68" i="7"/>
  <c r="M96" i="7"/>
  <c r="Y96" i="7" s="1"/>
  <c r="G39" i="22" s="1"/>
  <c r="K99" i="7"/>
  <c r="W99" i="7" s="1"/>
  <c r="M97" i="7"/>
  <c r="Y97" i="7" s="1"/>
  <c r="G44" i="22" s="1"/>
  <c r="H90" i="7"/>
  <c r="J68" i="7"/>
  <c r="J92" i="7"/>
  <c r="H67" i="7"/>
  <c r="J97" i="7"/>
  <c r="I67" i="7"/>
  <c r="K102" i="7"/>
  <c r="W102" i="7" s="1"/>
  <c r="O90" i="7"/>
  <c r="AA90" i="7" s="1"/>
  <c r="G11" i="22" s="1"/>
  <c r="J98" i="7"/>
  <c r="M63" i="7"/>
  <c r="O97" i="7"/>
  <c r="AA97" i="7" s="1"/>
  <c r="G46" i="22" s="1"/>
  <c r="O102" i="7"/>
  <c r="AA102" i="7" s="1"/>
  <c r="G71" i="22" s="1"/>
  <c r="M70" i="7"/>
  <c r="M89" i="7"/>
  <c r="K97" i="7"/>
  <c r="W97" i="7" s="1"/>
  <c r="M71" i="7"/>
  <c r="G90" i="7"/>
  <c r="P91" i="7"/>
  <c r="AB91" i="7" s="1"/>
  <c r="G17" i="22" s="1"/>
  <c r="O96" i="7"/>
  <c r="AA96" i="7" s="1"/>
  <c r="G41" i="22" s="1"/>
  <c r="M90" i="7"/>
  <c r="Y90" i="7" s="1"/>
  <c r="G9" i="22" s="1"/>
  <c r="O91" i="7"/>
  <c r="AA91" i="7" s="1"/>
  <c r="G16" i="22" s="1"/>
  <c r="O66" i="7"/>
  <c r="J72" i="7"/>
  <c r="O63" i="7"/>
  <c r="G72" i="7"/>
  <c r="N66" i="7"/>
  <c r="H63" i="7"/>
  <c r="P100" i="7"/>
  <c r="AB100" i="7" s="1"/>
  <c r="G62" i="22" s="1"/>
  <c r="E67" i="7"/>
  <c r="I90" i="7"/>
  <c r="N97" i="7"/>
  <c r="Z97" i="7" s="1"/>
  <c r="G45" i="22" s="1"/>
  <c r="M95" i="7"/>
  <c r="Y95" i="7" s="1"/>
  <c r="G34" i="22" s="1"/>
  <c r="J94" i="7"/>
  <c r="P95" i="7"/>
  <c r="AB95" i="7" s="1"/>
  <c r="G37" i="22" s="1"/>
  <c r="O94" i="7"/>
  <c r="AA94" i="7" s="1"/>
  <c r="G31" i="22" s="1"/>
  <c r="F71" i="7"/>
  <c r="M91" i="7"/>
  <c r="Y91" i="7" s="1"/>
  <c r="G14" i="22" s="1"/>
  <c r="K91" i="7"/>
  <c r="W91" i="7" s="1"/>
  <c r="H91" i="7"/>
  <c r="J104" i="7"/>
  <c r="M94" i="7"/>
  <c r="Y94" i="7" s="1"/>
  <c r="G29" i="22" s="1"/>
  <c r="G102" i="7"/>
  <c r="F69" i="7"/>
  <c r="G98" i="7"/>
  <c r="I96" i="7"/>
  <c r="I91" i="7"/>
  <c r="H72" i="7"/>
  <c r="H95" i="7"/>
  <c r="G100" i="7"/>
  <c r="L96" i="7"/>
  <c r="X96" i="7" s="1"/>
  <c r="G38" i="22" s="1"/>
  <c r="O105" i="7"/>
  <c r="AA105" i="7" s="1"/>
  <c r="G86" i="22" s="1"/>
  <c r="H96" i="7"/>
  <c r="P97" i="7"/>
  <c r="AB97" i="7" s="1"/>
  <c r="G47" i="22" s="1"/>
  <c r="N98" i="7"/>
  <c r="Z98" i="7" s="1"/>
  <c r="G50" i="22" s="1"/>
  <c r="N90" i="7"/>
  <c r="Z90" i="7" s="1"/>
  <c r="G10" i="22" s="1"/>
  <c r="H64" i="7"/>
  <c r="L69" i="7"/>
  <c r="I103" i="7"/>
  <c r="N105" i="7"/>
  <c r="Z105" i="7" s="1"/>
  <c r="G85" i="22" s="1"/>
  <c r="M68" i="7"/>
  <c r="O95" i="7"/>
  <c r="AA95" i="7" s="1"/>
  <c r="G36" i="22" s="1"/>
  <c r="G70" i="7"/>
  <c r="G101" i="7"/>
  <c r="H100" i="7"/>
  <c r="I69" i="7"/>
  <c r="G96" i="7"/>
  <c r="N91" i="7"/>
  <c r="Z91" i="7" s="1"/>
  <c r="G15" i="22" s="1"/>
  <c r="F72" i="7"/>
  <c r="L72" i="7"/>
  <c r="K66" i="7"/>
  <c r="K64" i="7"/>
  <c r="I104" i="7"/>
  <c r="K94" i="7"/>
  <c r="W94" i="7" s="1"/>
  <c r="K92" i="7"/>
  <c r="W92" i="7" s="1"/>
  <c r="G66" i="7"/>
  <c r="H98" i="7"/>
  <c r="P104" i="7"/>
  <c r="AB104" i="7" s="1"/>
  <c r="G82" i="22" s="1"/>
  <c r="E97" i="7"/>
  <c r="E96" i="7"/>
  <c r="F100" i="7"/>
  <c r="E95" i="7"/>
  <c r="F98" i="7"/>
  <c r="F104" i="7"/>
  <c r="E105" i="7"/>
  <c r="E103" i="7"/>
  <c r="F94" i="7"/>
  <c r="T49" i="7"/>
  <c r="Z49" i="7" s="1"/>
  <c r="E65" i="22" s="1"/>
  <c r="U49" i="7"/>
  <c r="AA49" i="7" s="1"/>
  <c r="E66" i="22" s="1"/>
  <c r="V49" i="7"/>
  <c r="AB49" i="7" s="1"/>
  <c r="E67" i="22" s="1"/>
  <c r="Q49" i="7"/>
  <c r="W49" i="7" s="1"/>
  <c r="R49" i="7"/>
  <c r="X49" i="7" s="1"/>
  <c r="E63" i="22" s="1"/>
  <c r="S49" i="7"/>
  <c r="Y49" i="7" s="1"/>
  <c r="E64" i="22" s="1"/>
  <c r="T12" i="7"/>
  <c r="R12" i="7"/>
  <c r="S12" i="7"/>
  <c r="Q12" i="7"/>
  <c r="U12" i="7"/>
  <c r="V12" i="7"/>
  <c r="S46" i="7"/>
  <c r="R46" i="7"/>
  <c r="T46" i="7"/>
  <c r="U46" i="7"/>
  <c r="V46" i="7"/>
  <c r="Q46" i="7"/>
  <c r="H28" i="7"/>
  <c r="H184" i="7"/>
  <c r="K105" i="7"/>
  <c r="W105" i="7" s="1"/>
  <c r="P70" i="7"/>
  <c r="I100" i="7"/>
  <c r="I93" i="7"/>
  <c r="K96" i="7"/>
  <c r="W96" i="7" s="1"/>
  <c r="M65" i="7"/>
  <c r="I95" i="7"/>
  <c r="N69" i="7"/>
  <c r="J95" i="7"/>
  <c r="L92" i="7"/>
  <c r="X92" i="7" s="1"/>
  <c r="G18" i="22" s="1"/>
  <c r="O100" i="7"/>
  <c r="AA100" i="7" s="1"/>
  <c r="G61" i="22" s="1"/>
  <c r="P69" i="7"/>
  <c r="H103" i="7"/>
  <c r="I101" i="7"/>
  <c r="L103" i="7"/>
  <c r="X103" i="7" s="1"/>
  <c r="G73" i="22" s="1"/>
  <c r="N72" i="7"/>
  <c r="K69" i="7"/>
  <c r="P66" i="7"/>
  <c r="J63" i="7"/>
  <c r="Q63" i="7" s="1"/>
  <c r="E70" i="7"/>
  <c r="P64" i="7"/>
  <c r="L63" i="7"/>
  <c r="G89" i="7"/>
  <c r="M105" i="7"/>
  <c r="Y105" i="7" s="1"/>
  <c r="G84" i="22" s="1"/>
  <c r="F65" i="7"/>
  <c r="I70" i="7"/>
  <c r="P63" i="7"/>
  <c r="M104" i="7"/>
  <c r="Y104" i="7" s="1"/>
  <c r="G79" i="22" s="1"/>
  <c r="J105" i="7"/>
  <c r="P105" i="7"/>
  <c r="AB105" i="7" s="1"/>
  <c r="G87" i="22" s="1"/>
  <c r="N99" i="7"/>
  <c r="Z99" i="7" s="1"/>
  <c r="G55" i="22" s="1"/>
  <c r="N63" i="7"/>
  <c r="L102" i="7"/>
  <c r="X102" i="7" s="1"/>
  <c r="G68" i="22" s="1"/>
  <c r="N96" i="7"/>
  <c r="Z96" i="7" s="1"/>
  <c r="G40" i="22" s="1"/>
  <c r="J96" i="7"/>
  <c r="I89" i="7"/>
  <c r="I64" i="7"/>
  <c r="N68" i="7"/>
  <c r="H97" i="7"/>
  <c r="L95" i="7"/>
  <c r="X95" i="7" s="1"/>
  <c r="G33" i="22" s="1"/>
  <c r="J64" i="7"/>
  <c r="J100" i="7"/>
  <c r="J69" i="7"/>
  <c r="O68" i="7"/>
  <c r="N92" i="7"/>
  <c r="Z92" i="7" s="1"/>
  <c r="G20" i="22" s="1"/>
  <c r="L105" i="7"/>
  <c r="X105" i="7" s="1"/>
  <c r="G83" i="22" s="1"/>
  <c r="O72" i="7"/>
  <c r="N104" i="7"/>
  <c r="Z104" i="7" s="1"/>
  <c r="G80" i="22" s="1"/>
  <c r="F67" i="7"/>
  <c r="N89" i="7"/>
  <c r="Z89" i="7" s="1"/>
  <c r="H71" i="7"/>
  <c r="G64" i="7"/>
  <c r="H105" i="7"/>
  <c r="O92" i="7"/>
  <c r="AA92" i="7" s="1"/>
  <c r="G21" i="22" s="1"/>
  <c r="G104" i="7"/>
  <c r="M92" i="7"/>
  <c r="Y92" i="7" s="1"/>
  <c r="G19" i="22" s="1"/>
  <c r="P98" i="7"/>
  <c r="AB98" i="7" s="1"/>
  <c r="G52" i="22" s="1"/>
  <c r="G91" i="7"/>
  <c r="O103" i="7"/>
  <c r="AA103" i="7" s="1"/>
  <c r="G76" i="22" s="1"/>
  <c r="H89" i="7"/>
  <c r="O70" i="7"/>
  <c r="I63" i="7"/>
  <c r="M100" i="7"/>
  <c r="Y100" i="7" s="1"/>
  <c r="G59" i="22" s="1"/>
  <c r="P68" i="7"/>
  <c r="O99" i="7"/>
  <c r="AA99" i="7" s="1"/>
  <c r="G56" i="22" s="1"/>
  <c r="G92" i="7"/>
  <c r="M99" i="7"/>
  <c r="Y99" i="7" s="1"/>
  <c r="G54" i="22" s="1"/>
  <c r="K70" i="7"/>
  <c r="E91" i="7"/>
  <c r="E68" i="7"/>
  <c r="F97" i="7"/>
  <c r="F99" i="7"/>
  <c r="F102" i="7"/>
  <c r="E99" i="7"/>
  <c r="E94" i="7"/>
  <c r="F95" i="7"/>
  <c r="E72" i="7"/>
  <c r="H94" i="7"/>
  <c r="E104" i="7"/>
  <c r="E69" i="7"/>
  <c r="E100" i="7"/>
  <c r="V43" i="7"/>
  <c r="T43" i="7"/>
  <c r="R43" i="7"/>
  <c r="S43" i="7"/>
  <c r="U43" i="7"/>
  <c r="Q43" i="7"/>
  <c r="V40" i="7"/>
  <c r="T40" i="7"/>
  <c r="R40" i="7"/>
  <c r="S40" i="7"/>
  <c r="U40" i="7"/>
  <c r="Q40" i="7"/>
  <c r="S48" i="7"/>
  <c r="V48" i="7"/>
  <c r="T48" i="7"/>
  <c r="Q48" i="7"/>
  <c r="R48" i="7"/>
  <c r="U48" i="7"/>
  <c r="T37" i="7"/>
  <c r="U37" i="7"/>
  <c r="R37" i="7"/>
  <c r="Q37" i="7"/>
  <c r="S37" i="7"/>
  <c r="V37" i="7"/>
  <c r="D4" i="22"/>
  <c r="T24" i="7"/>
  <c r="Q24" i="7"/>
  <c r="S24" i="7"/>
  <c r="U24" i="7"/>
  <c r="V24" i="7"/>
  <c r="R24" i="7"/>
  <c r="V27" i="7"/>
  <c r="T27" i="7"/>
  <c r="R27" i="7"/>
  <c r="S27" i="7"/>
  <c r="U27" i="7"/>
  <c r="Q27" i="7"/>
  <c r="T25" i="7"/>
  <c r="U25" i="7"/>
  <c r="V25" i="7"/>
  <c r="Q25" i="7"/>
  <c r="R25" i="7"/>
  <c r="S25" i="7"/>
  <c r="T17" i="7"/>
  <c r="U17" i="7"/>
  <c r="R17" i="7"/>
  <c r="Q17" i="7"/>
  <c r="S17" i="7"/>
  <c r="V17" i="7"/>
  <c r="W37" i="7"/>
  <c r="AA37" i="7"/>
  <c r="AA11" i="7"/>
  <c r="O28" i="7"/>
  <c r="I28" i="7"/>
  <c r="P28" i="7"/>
  <c r="T14" i="7"/>
  <c r="U14" i="7"/>
  <c r="S14" i="7"/>
  <c r="R14" i="7"/>
  <c r="Q14" i="7"/>
  <c r="V14" i="7"/>
  <c r="U13" i="7"/>
  <c r="Q13" i="7"/>
  <c r="V13" i="7"/>
  <c r="S13" i="7"/>
  <c r="R13" i="7"/>
  <c r="T13" i="7"/>
  <c r="S26" i="7"/>
  <c r="R26" i="7"/>
  <c r="T26" i="7"/>
  <c r="U26" i="7"/>
  <c r="V26" i="7"/>
  <c r="Q26" i="7"/>
  <c r="T44" i="7"/>
  <c r="U44" i="7"/>
  <c r="R44" i="7"/>
  <c r="Q44" i="7"/>
  <c r="S44" i="7"/>
  <c r="V44" i="7"/>
  <c r="O69" i="7"/>
  <c r="K104" i="7"/>
  <c r="W104" i="7" s="1"/>
  <c r="J65" i="7"/>
  <c r="G63" i="7"/>
  <c r="K72" i="7"/>
  <c r="K65" i="7"/>
  <c r="G105" i="7"/>
  <c r="J91" i="7"/>
  <c r="E66" i="7"/>
  <c r="G99" i="7"/>
  <c r="M72" i="7"/>
  <c r="I102" i="7"/>
  <c r="G65" i="7"/>
  <c r="P90" i="7"/>
  <c r="AB90" i="7" s="1"/>
  <c r="G12" i="22" s="1"/>
  <c r="I65" i="7"/>
  <c r="I66" i="7"/>
  <c r="L71" i="7"/>
  <c r="L70" i="7"/>
  <c r="G97" i="7"/>
  <c r="P65" i="7"/>
  <c r="O65" i="7"/>
  <c r="I72" i="7"/>
  <c r="M66" i="7"/>
  <c r="J102" i="7"/>
  <c r="L65" i="7"/>
  <c r="F64" i="7"/>
  <c r="P99" i="7"/>
  <c r="AB99" i="7" s="1"/>
  <c r="G57" i="22" s="1"/>
  <c r="N94" i="7"/>
  <c r="Z94" i="7" s="1"/>
  <c r="G30" i="22" s="1"/>
  <c r="O98" i="7"/>
  <c r="AA98" i="7" s="1"/>
  <c r="G51" i="22" s="1"/>
  <c r="G95" i="7"/>
  <c r="P72" i="7"/>
  <c r="G69" i="7"/>
  <c r="L98" i="7"/>
  <c r="X98" i="7" s="1"/>
  <c r="G48" i="22" s="1"/>
  <c r="J90" i="7"/>
  <c r="H92" i="7"/>
  <c r="H93" i="7"/>
  <c r="M102" i="7"/>
  <c r="Y102" i="7" s="1"/>
  <c r="G69" i="22" s="1"/>
  <c r="K95" i="7"/>
  <c r="W95" i="7" s="1"/>
  <c r="H65" i="7"/>
  <c r="L64" i="7"/>
  <c r="N71" i="7"/>
  <c r="E63" i="7"/>
  <c r="H70" i="7"/>
  <c r="I71" i="7"/>
  <c r="K89" i="7"/>
  <c r="I94" i="7"/>
  <c r="P94" i="7"/>
  <c r="AB94" i="7" s="1"/>
  <c r="G32" i="22" s="1"/>
  <c r="N65" i="7"/>
  <c r="M69" i="7"/>
  <c r="L66" i="7"/>
  <c r="L68" i="7"/>
  <c r="G103" i="7"/>
  <c r="J99" i="7"/>
  <c r="P92" i="7"/>
  <c r="AB92" i="7" s="1"/>
  <c r="G22" i="22" s="1"/>
  <c r="O71" i="7"/>
  <c r="N95" i="7"/>
  <c r="Z95" i="7" s="1"/>
  <c r="G35" i="22" s="1"/>
  <c r="I68" i="7"/>
  <c r="J89" i="7"/>
  <c r="P102" i="7"/>
  <c r="AB102" i="7" s="1"/>
  <c r="G72" i="22" s="1"/>
  <c r="L90" i="7"/>
  <c r="X90" i="7" s="1"/>
  <c r="G8" i="22" s="1"/>
  <c r="F68" i="7"/>
  <c r="E102" i="7"/>
  <c r="E93" i="7"/>
  <c r="F92" i="7"/>
  <c r="E64" i="7"/>
  <c r="G94" i="7"/>
  <c r="E101" i="7"/>
  <c r="E90" i="7"/>
  <c r="E98" i="7"/>
  <c r="F93" i="7"/>
  <c r="F103" i="7"/>
  <c r="H68" i="7"/>
  <c r="E71" i="7"/>
  <c r="V11" i="7"/>
  <c r="S11" i="7"/>
  <c r="R11" i="7"/>
  <c r="T11" i="7"/>
  <c r="U11" i="7"/>
  <c r="Q11" i="7"/>
  <c r="E28" i="7"/>
  <c r="T42" i="7"/>
  <c r="U42" i="7"/>
  <c r="V42" i="7"/>
  <c r="Q42" i="7"/>
  <c r="S42" i="7"/>
  <c r="R42" i="7"/>
  <c r="V16" i="7"/>
  <c r="T16" i="7"/>
  <c r="R16" i="7"/>
  <c r="S16" i="7"/>
  <c r="U16" i="7"/>
  <c r="Q16" i="7"/>
  <c r="T22" i="7"/>
  <c r="U22" i="7"/>
  <c r="S22" i="7"/>
  <c r="Q22" i="7"/>
  <c r="V22" i="7"/>
  <c r="R22" i="7"/>
  <c r="U23" i="7"/>
  <c r="AA23" i="7" s="1"/>
  <c r="D66" i="22" s="1"/>
  <c r="Q23" i="7"/>
  <c r="W23" i="7" s="1"/>
  <c r="V23" i="7"/>
  <c r="AB23" i="7" s="1"/>
  <c r="D67" i="22" s="1"/>
  <c r="T23" i="7"/>
  <c r="Z23" i="7" s="1"/>
  <c r="D65" i="22" s="1"/>
  <c r="R23" i="7"/>
  <c r="X23" i="7" s="1"/>
  <c r="D63" i="22" s="1"/>
  <c r="S23" i="7"/>
  <c r="Y23" i="7" s="1"/>
  <c r="D64" i="22" s="1"/>
  <c r="F28" i="7"/>
  <c r="J66" i="7"/>
  <c r="G71" i="7"/>
  <c r="F70" i="7"/>
  <c r="N64" i="7"/>
  <c r="P71" i="7"/>
  <c r="O104" i="7"/>
  <c r="AA104" i="7" s="1"/>
  <c r="G81" i="22" s="1"/>
  <c r="O89" i="7"/>
  <c r="AA89" i="7" s="1"/>
  <c r="G6" i="22" s="1"/>
  <c r="M64" i="7"/>
  <c r="L91" i="7"/>
  <c r="X91" i="7" s="1"/>
  <c r="G13" i="22" s="1"/>
  <c r="L94" i="7"/>
  <c r="X94" i="7" s="1"/>
  <c r="G28" i="22" s="1"/>
  <c r="K98" i="7"/>
  <c r="W98" i="7" s="1"/>
  <c r="L100" i="7"/>
  <c r="X100" i="7" s="1"/>
  <c r="G58" i="22" s="1"/>
  <c r="F63" i="7"/>
  <c r="H99" i="7"/>
  <c r="H69" i="7"/>
  <c r="K90" i="7"/>
  <c r="W90" i="7" s="1"/>
  <c r="P96" i="7"/>
  <c r="AB96" i="7" s="1"/>
  <c r="G42" i="22" s="1"/>
  <c r="I99" i="7"/>
  <c r="P89" i="7"/>
  <c r="AB89" i="7" s="1"/>
  <c r="G7" i="22" s="1"/>
  <c r="L97" i="7"/>
  <c r="X97" i="7" s="1"/>
  <c r="G43" i="22" s="1"/>
  <c r="J103" i="7"/>
  <c r="K103" i="7"/>
  <c r="W103" i="7" s="1"/>
  <c r="I105" i="7"/>
  <c r="O64" i="7"/>
  <c r="K71" i="7"/>
  <c r="I97" i="7"/>
  <c r="L104" i="7"/>
  <c r="X104" i="7" s="1"/>
  <c r="G78" i="22" s="1"/>
  <c r="G93" i="7"/>
  <c r="N102" i="7"/>
  <c r="Z102" i="7" s="1"/>
  <c r="G70" i="22" s="1"/>
  <c r="H66" i="7"/>
  <c r="H101" i="7"/>
  <c r="K100" i="7"/>
  <c r="W100" i="7" s="1"/>
  <c r="J71" i="7"/>
  <c r="M103" i="7"/>
  <c r="Y103" i="7" s="1"/>
  <c r="G74" i="22" s="1"/>
  <c r="G67" i="7"/>
  <c r="N103" i="7"/>
  <c r="Z103" i="7" s="1"/>
  <c r="G75" i="22" s="1"/>
  <c r="I98" i="7"/>
  <c r="L99" i="7"/>
  <c r="X99" i="7" s="1"/>
  <c r="G53" i="22" s="1"/>
  <c r="N70" i="7"/>
  <c r="I92" i="7"/>
  <c r="F101" i="7"/>
  <c r="E92" i="7"/>
  <c r="G68" i="7"/>
  <c r="F89" i="7"/>
  <c r="F91" i="7"/>
  <c r="F90" i="7"/>
  <c r="F96" i="7"/>
  <c r="E89" i="7"/>
  <c r="F105" i="7"/>
  <c r="M28" i="7"/>
  <c r="V47" i="7"/>
  <c r="T47" i="7"/>
  <c r="R47" i="7"/>
  <c r="S47" i="7"/>
  <c r="U47" i="7"/>
  <c r="Q47" i="7"/>
  <c r="V20" i="7"/>
  <c r="R20" i="7"/>
  <c r="T20" i="7"/>
  <c r="Q20" i="7"/>
  <c r="S20" i="7"/>
  <c r="U20" i="7"/>
  <c r="Z11" i="7"/>
  <c r="N28" i="7"/>
  <c r="X37" i="7"/>
  <c r="L28" i="7"/>
  <c r="T39" i="7"/>
  <c r="U39" i="7"/>
  <c r="V39" i="7"/>
  <c r="Q39" i="7"/>
  <c r="S39" i="7"/>
  <c r="R39" i="7"/>
  <c r="U51" i="7"/>
  <c r="T51" i="7"/>
  <c r="R51" i="7"/>
  <c r="S51" i="7"/>
  <c r="V51" i="7"/>
  <c r="Q51" i="7"/>
  <c r="R53" i="7"/>
  <c r="U53" i="7"/>
  <c r="S53" i="7"/>
  <c r="Q53" i="7"/>
  <c r="V53" i="7"/>
  <c r="T53" i="7"/>
  <c r="U19" i="7"/>
  <c r="Q19" i="7"/>
  <c r="V19" i="7"/>
  <c r="T19" i="7"/>
  <c r="R19" i="7"/>
  <c r="S19" i="7"/>
  <c r="T38" i="7"/>
  <c r="U38" i="7"/>
  <c r="V38" i="7"/>
  <c r="Q38" i="7"/>
  <c r="R38" i="7"/>
  <c r="S38" i="7"/>
  <c r="U21" i="7"/>
  <c r="Q21" i="7"/>
  <c r="V21" i="7"/>
  <c r="T21" i="7"/>
  <c r="R21" i="7"/>
  <c r="S21" i="7"/>
  <c r="W11" i="7"/>
  <c r="K28" i="7"/>
  <c r="AB37" i="7"/>
  <c r="G28" i="7"/>
  <c r="T52" i="7"/>
  <c r="S52" i="7"/>
  <c r="U52" i="7"/>
  <c r="V52" i="7"/>
  <c r="Q52" i="7"/>
  <c r="R52" i="7"/>
  <c r="Q18" i="7"/>
  <c r="V18" i="7"/>
  <c r="S18" i="7"/>
  <c r="U18" i="7"/>
  <c r="T18" i="7"/>
  <c r="R18" i="7"/>
  <c r="T45" i="7"/>
  <c r="U45" i="7"/>
  <c r="V45" i="7"/>
  <c r="Q45" i="7"/>
  <c r="R45" i="7"/>
  <c r="S45" i="7"/>
  <c r="V50" i="7"/>
  <c r="R50" i="7"/>
  <c r="T50" i="7"/>
  <c r="U50" i="7"/>
  <c r="S50" i="7"/>
  <c r="Q50" i="7"/>
  <c r="F80" i="7" l="1"/>
  <c r="G80" i="7"/>
  <c r="M80" i="7"/>
  <c r="P80" i="7"/>
  <c r="E106" i="7"/>
  <c r="K80" i="7"/>
  <c r="F106" i="7"/>
  <c r="N80" i="7"/>
  <c r="E80" i="7"/>
  <c r="H80" i="7"/>
  <c r="I80" i="7"/>
  <c r="L106" i="7"/>
  <c r="L80" i="7"/>
  <c r="H106" i="7"/>
  <c r="E7" i="22"/>
  <c r="D5" i="22"/>
  <c r="P106" i="7"/>
  <c r="O80" i="7"/>
  <c r="Y89" i="7"/>
  <c r="M106" i="7"/>
  <c r="U68" i="7"/>
  <c r="AA68" i="7" s="1"/>
  <c r="F31" i="22" s="1"/>
  <c r="S68" i="7"/>
  <c r="Y68" i="7" s="1"/>
  <c r="F29" i="22" s="1"/>
  <c r="Q68" i="7"/>
  <c r="W68" i="7" s="1"/>
  <c r="V68" i="7"/>
  <c r="AB68" i="7" s="1"/>
  <c r="F32" i="22" s="1"/>
  <c r="R68" i="7"/>
  <c r="X68" i="7" s="1"/>
  <c r="F28" i="22" s="1"/>
  <c r="T68" i="7"/>
  <c r="Z68" i="7" s="1"/>
  <c r="F30" i="22" s="1"/>
  <c r="W89" i="7"/>
  <c r="W106" i="7" s="1"/>
  <c r="K106" i="7"/>
  <c r="S65" i="7"/>
  <c r="Y65" i="7" s="1"/>
  <c r="F14" i="22" s="1"/>
  <c r="U65" i="7"/>
  <c r="AA65" i="7" s="1"/>
  <c r="F16" i="22" s="1"/>
  <c r="T65" i="7"/>
  <c r="Z65" i="7" s="1"/>
  <c r="F15" i="22" s="1"/>
  <c r="Q65" i="7"/>
  <c r="W65" i="7" s="1"/>
  <c r="V65" i="7"/>
  <c r="AB65" i="7" s="1"/>
  <c r="F17" i="22" s="1"/>
  <c r="R65" i="7"/>
  <c r="X65" i="7" s="1"/>
  <c r="F13" i="22" s="1"/>
  <c r="D6" i="22"/>
  <c r="G5" i="22"/>
  <c r="Z106" i="7"/>
  <c r="R64" i="7"/>
  <c r="X64" i="7" s="1"/>
  <c r="F8" i="22" s="1"/>
  <c r="T64" i="7"/>
  <c r="Z64" i="7" s="1"/>
  <c r="F10" i="22" s="1"/>
  <c r="U64" i="7"/>
  <c r="AA64" i="7" s="1"/>
  <c r="F11" i="22" s="1"/>
  <c r="S64" i="7"/>
  <c r="Y64" i="7" s="1"/>
  <c r="F9" i="22" s="1"/>
  <c r="Q64" i="7"/>
  <c r="W64" i="7" s="1"/>
  <c r="V64" i="7"/>
  <c r="AB64" i="7" s="1"/>
  <c r="F12" i="22" s="1"/>
  <c r="G106" i="7"/>
  <c r="R63" i="7"/>
  <c r="U63" i="7"/>
  <c r="S63" i="7"/>
  <c r="V63" i="7"/>
  <c r="T63" i="7"/>
  <c r="E3" i="22"/>
  <c r="AA106" i="7"/>
  <c r="R72" i="7"/>
  <c r="X72" i="7" s="1"/>
  <c r="F48" i="22" s="1"/>
  <c r="T72" i="7"/>
  <c r="Z72" i="7" s="1"/>
  <c r="F50" i="22" s="1"/>
  <c r="U72" i="7"/>
  <c r="AA72" i="7" s="1"/>
  <c r="F51" i="22" s="1"/>
  <c r="S72" i="7"/>
  <c r="Y72" i="7" s="1"/>
  <c r="F49" i="22" s="1"/>
  <c r="Q72" i="7"/>
  <c r="W72" i="7" s="1"/>
  <c r="V72" i="7"/>
  <c r="AB72" i="7" s="1"/>
  <c r="F52" i="22" s="1"/>
  <c r="I184" i="7"/>
  <c r="V70" i="7"/>
  <c r="AB70" i="7" s="1"/>
  <c r="F42" i="22" s="1"/>
  <c r="T70" i="7"/>
  <c r="Z70" i="7" s="1"/>
  <c r="F40" i="22" s="1"/>
  <c r="U70" i="7"/>
  <c r="AA70" i="7" s="1"/>
  <c r="F41" i="22" s="1"/>
  <c r="S70" i="7"/>
  <c r="Y70" i="7" s="1"/>
  <c r="F39" i="22" s="1"/>
  <c r="Q70" i="7"/>
  <c r="W70" i="7" s="1"/>
  <c r="R70" i="7"/>
  <c r="X70" i="7" s="1"/>
  <c r="F38" i="22" s="1"/>
  <c r="G3" i="22"/>
  <c r="X106" i="7"/>
  <c r="R71" i="7"/>
  <c r="X71" i="7" s="1"/>
  <c r="F43" i="22" s="1"/>
  <c r="T71" i="7"/>
  <c r="Z71" i="7" s="1"/>
  <c r="F45" i="22" s="1"/>
  <c r="S71" i="7"/>
  <c r="Y71" i="7" s="1"/>
  <c r="F44" i="22" s="1"/>
  <c r="U71" i="7"/>
  <c r="AA71" i="7" s="1"/>
  <c r="F46" i="22" s="1"/>
  <c r="V71" i="7"/>
  <c r="AB71" i="7" s="1"/>
  <c r="F47" i="22" s="1"/>
  <c r="Q71" i="7"/>
  <c r="W71" i="7" s="1"/>
  <c r="U66" i="7"/>
  <c r="AA66" i="7" s="1"/>
  <c r="F21" i="22" s="1"/>
  <c r="S66" i="7"/>
  <c r="Y66" i="7" s="1"/>
  <c r="F19" i="22" s="1"/>
  <c r="Q66" i="7"/>
  <c r="W66" i="7" s="1"/>
  <c r="R66" i="7"/>
  <c r="X66" i="7" s="1"/>
  <c r="F18" i="22" s="1"/>
  <c r="V66" i="7"/>
  <c r="AB66" i="7" s="1"/>
  <c r="F22" i="22" s="1"/>
  <c r="T66" i="7"/>
  <c r="Z66" i="7" s="1"/>
  <c r="F20" i="22" s="1"/>
  <c r="AB106" i="7"/>
  <c r="Q106" i="7"/>
  <c r="O106" i="7"/>
  <c r="E6" i="22"/>
  <c r="S69" i="7"/>
  <c r="Y69" i="7" s="1"/>
  <c r="F34" i="22" s="1"/>
  <c r="U69" i="7"/>
  <c r="AA69" i="7" s="1"/>
  <c r="F36" i="22" s="1"/>
  <c r="T69" i="7"/>
  <c r="Z69" i="7" s="1"/>
  <c r="F35" i="22" s="1"/>
  <c r="Q69" i="7"/>
  <c r="W69" i="7" s="1"/>
  <c r="V69" i="7"/>
  <c r="AB69" i="7" s="1"/>
  <c r="F37" i="22" s="1"/>
  <c r="R69" i="7"/>
  <c r="X69" i="7" s="1"/>
  <c r="F33" i="22" s="1"/>
  <c r="I106" i="7"/>
  <c r="N106" i="7"/>
  <c r="U184" i="7" l="1"/>
  <c r="T184" i="7"/>
  <c r="AB63" i="7"/>
  <c r="X63" i="7"/>
  <c r="S184" i="7"/>
  <c r="R184" i="7"/>
  <c r="W63" i="7"/>
  <c r="V184" i="7"/>
  <c r="Y63" i="7"/>
  <c r="G4" i="22"/>
  <c r="Y106" i="7"/>
  <c r="W184" i="7"/>
  <c r="Q184" i="7"/>
  <c r="Z63" i="7"/>
  <c r="AA63" i="7"/>
  <c r="H54" i="7" l="1"/>
  <c r="F6" i="22"/>
  <c r="AB184" i="7"/>
  <c r="F4" i="22"/>
  <c r="Y184" i="7"/>
  <c r="F3" i="22"/>
  <c r="AA184" i="7"/>
  <c r="F5" i="22"/>
  <c r="X184" i="7"/>
  <c r="F7" i="22"/>
  <c r="Z184" i="7"/>
  <c r="E54" i="7" l="1"/>
  <c r="G54" i="7"/>
  <c r="P54" i="7"/>
  <c r="J158" i="7"/>
  <c r="N54" i="7"/>
  <c r="I54" i="7"/>
  <c r="K54" i="7"/>
  <c r="F54" i="7"/>
  <c r="V158" i="7" l="1"/>
  <c r="R158" i="7"/>
  <c r="M54" i="7"/>
  <c r="S158" i="7"/>
  <c r="T158" i="7"/>
  <c r="H120" i="7"/>
  <c r="H132" i="7" s="1"/>
  <c r="W158" i="7"/>
  <c r="Q158" i="7"/>
  <c r="L54" i="7"/>
  <c r="O54" i="7"/>
  <c r="U158" i="7"/>
  <c r="F120" i="7" l="1"/>
  <c r="F132" i="7" s="1"/>
  <c r="Z158" i="7"/>
  <c r="G120" i="7"/>
  <c r="G132" i="7" s="1"/>
  <c r="E120" i="7"/>
  <c r="E132" i="7" s="1"/>
  <c r="AA158" i="7"/>
  <c r="AB158" i="7"/>
  <c r="Y158" i="7"/>
  <c r="X158" i="7"/>
  <c r="I120" i="7" l="1"/>
  <c r="I132" i="7" s="1"/>
  <c r="J15" i="7" l="1"/>
  <c r="J41" i="7"/>
  <c r="J93" i="7" l="1"/>
  <c r="J106" i="7" s="1"/>
  <c r="U41" i="7"/>
  <c r="S41" i="7"/>
  <c r="V41" i="7"/>
  <c r="Q41" i="7"/>
  <c r="T41" i="7"/>
  <c r="R41" i="7"/>
  <c r="J54" i="7"/>
  <c r="J67" i="7"/>
  <c r="J28" i="7"/>
  <c r="U15" i="7"/>
  <c r="R15" i="7"/>
  <c r="T15" i="7"/>
  <c r="Q15" i="7"/>
  <c r="V15" i="7"/>
  <c r="S15" i="7"/>
  <c r="Z15" i="7" l="1"/>
  <c r="T28" i="7"/>
  <c r="Y15" i="7"/>
  <c r="S28" i="7"/>
  <c r="AB15" i="7"/>
  <c r="V28" i="7"/>
  <c r="W15" i="7"/>
  <c r="W28" i="7" s="1"/>
  <c r="Q28" i="7"/>
  <c r="W41" i="7"/>
  <c r="W54" i="7" s="1"/>
  <c r="Q54" i="7"/>
  <c r="AB41" i="7"/>
  <c r="V54" i="7"/>
  <c r="S67" i="7"/>
  <c r="Q67" i="7"/>
  <c r="V67" i="7"/>
  <c r="T67" i="7"/>
  <c r="R67" i="7"/>
  <c r="U67" i="7"/>
  <c r="J80" i="7"/>
  <c r="X41" i="7"/>
  <c r="R54" i="7"/>
  <c r="Y41" i="7"/>
  <c r="S54" i="7"/>
  <c r="X15" i="7"/>
  <c r="R28" i="7"/>
  <c r="AA15" i="7"/>
  <c r="U28" i="7"/>
  <c r="Z41" i="7"/>
  <c r="T54" i="7"/>
  <c r="AA41" i="7"/>
  <c r="U54" i="7"/>
  <c r="X67" i="7" l="1"/>
  <c r="R80" i="7"/>
  <c r="Y67" i="7"/>
  <c r="S80" i="7"/>
  <c r="E26" i="22"/>
  <c r="AA54" i="7"/>
  <c r="D23" i="22"/>
  <c r="X28" i="7"/>
  <c r="E23" i="22"/>
  <c r="X54" i="7"/>
  <c r="Z67" i="7"/>
  <c r="T80" i="7"/>
  <c r="D24" i="22"/>
  <c r="Y28" i="7"/>
  <c r="AB67" i="7"/>
  <c r="V80" i="7"/>
  <c r="E27" i="22"/>
  <c r="AB54" i="7"/>
  <c r="E25" i="22"/>
  <c r="Z54" i="7"/>
  <c r="D26" i="22"/>
  <c r="AA28" i="7"/>
  <c r="E24" i="22"/>
  <c r="Y54" i="7"/>
  <c r="AA67" i="7"/>
  <c r="U80" i="7"/>
  <c r="W67" i="7"/>
  <c r="W80" i="7" s="1"/>
  <c r="Q80" i="7"/>
  <c r="D27" i="22"/>
  <c r="AB28" i="7"/>
  <c r="D25" i="22"/>
  <c r="Z28" i="7"/>
  <c r="F24" i="22" l="1"/>
  <c r="Y80" i="7"/>
  <c r="F26" i="22"/>
  <c r="AA80" i="7"/>
  <c r="F27" i="22"/>
  <c r="AB80" i="7"/>
  <c r="F25" i="22"/>
  <c r="Z80" i="7"/>
  <c r="F23" i="22"/>
  <c r="X80" i="7"/>
</calcChain>
</file>

<file path=xl/sharedStrings.xml><?xml version="1.0" encoding="utf-8"?>
<sst xmlns="http://schemas.openxmlformats.org/spreadsheetml/2006/main" count="4796" uniqueCount="543">
  <si>
    <t>Forecasting of retail cost drivers</t>
  </si>
  <si>
    <t>Purpose</t>
  </si>
  <si>
    <t>Key</t>
  </si>
  <si>
    <t>Tabs</t>
  </si>
  <si>
    <t>Final decision</t>
  </si>
  <si>
    <t>codecombine</t>
  </si>
  <si>
    <t>companycode</t>
  </si>
  <si>
    <t>financialyear</t>
  </si>
  <si>
    <t>hh_t</t>
  </si>
  <si>
    <t>hhdu_hh</t>
  </si>
  <si>
    <t>hhm_hh</t>
  </si>
  <si>
    <t>rev_hh</t>
  </si>
  <si>
    <t>eq_lpcf62</t>
  </si>
  <si>
    <t>incomescore</t>
  </si>
  <si>
    <t>Total households connected</t>
  </si>
  <si>
    <t>Council tax collection rate</t>
  </si>
  <si>
    <t>Total internal + international migration</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</si>
  <si>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</si>
  <si>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</si>
  <si>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</si>
  <si>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</si>
  <si>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</si>
  <si>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</si>
  <si>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</si>
  <si>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</si>
  <si>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</si>
  <si>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</si>
  <si>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</si>
  <si>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</si>
  <si>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</si>
  <si>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</si>
  <si>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</si>
  <si>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</si>
  <si>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</si>
  <si>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</si>
  <si>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</si>
  <si>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</si>
  <si>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</si>
  <si>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</si>
  <si>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</si>
  <si>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</si>
  <si>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AFW</t>
  </si>
  <si>
    <t>BRL</t>
  </si>
  <si>
    <t>DVW</t>
  </si>
  <si>
    <t>PRT</t>
  </si>
  <si>
    <t>SES</t>
  </si>
  <si>
    <t>SEW</t>
  </si>
  <si>
    <t>SSC</t>
  </si>
  <si>
    <t>Total households connected, 000s</t>
  </si>
  <si>
    <t>Historical</t>
  </si>
  <si>
    <t>Time trend</t>
  </si>
  <si>
    <t>Ofwat forecast</t>
  </si>
  <si>
    <t>Industry</t>
  </si>
  <si>
    <t>Internal and international migration, 0.xy%</t>
  </si>
  <si>
    <t>Interface</t>
  </si>
  <si>
    <t>Company forecast</t>
  </si>
  <si>
    <t>Ofwat's forecast of cost drivers for cost baselines</t>
  </si>
  <si>
    <t>Not available</t>
  </si>
  <si>
    <t>Company forecasts</t>
  </si>
  <si>
    <t>Forecasts</t>
  </si>
  <si>
    <t>Presents historical data and company submitted forecast data for each cost driver.</t>
  </si>
  <si>
    <t>No. of obs</t>
  </si>
  <si>
    <t>Company</t>
  </si>
  <si>
    <t>ID</t>
  </si>
  <si>
    <t>END of sheet</t>
  </si>
  <si>
    <t>View of cost drivers</t>
  </si>
  <si>
    <t>Override</t>
  </si>
  <si>
    <t>1=Ofwat 2=Company</t>
  </si>
  <si>
    <t>Acronym</t>
  </si>
  <si>
    <t>Reference</t>
  </si>
  <si>
    <t>Item description</t>
  </si>
  <si>
    <t>Unit</t>
  </si>
  <si>
    <t>Model</t>
  </si>
  <si>
    <t>C_DEP_PR19CA009</t>
  </si>
  <si>
    <t>depreciation on retail assets (real)</t>
  </si>
  <si>
    <t>£m</t>
  </si>
  <si>
    <t>Price Review 2019</t>
  </si>
  <si>
    <t>C_STC_TR_PR19CA009</t>
  </si>
  <si>
    <t>Totex for modelling (real)</t>
  </si>
  <si>
    <t>C_SOC_TR_PR19CA009</t>
  </si>
  <si>
    <t>Other opex for modelling (real)</t>
  </si>
  <si>
    <t>C_DC_T_PR19CA009</t>
  </si>
  <si>
    <t>bad debt related costs (real)</t>
  </si>
  <si>
    <t>C_HH_T_PR19CA009</t>
  </si>
  <si>
    <t>Total households connected (real)</t>
  </si>
  <si>
    <t>000s</t>
  </si>
  <si>
    <t>C_HHM_HH_PR19CA009</t>
  </si>
  <si>
    <t>% of metered connections</t>
  </si>
  <si>
    <t>%</t>
  </si>
  <si>
    <t>C_HHDU_HH_PR19CA009</t>
  </si>
  <si>
    <t>% of dual service connections</t>
  </si>
  <si>
    <t>C_REV_HH_PR19CA009</t>
  </si>
  <si>
    <t>average bill size (real)</t>
  </si>
  <si>
    <t>£/hh</t>
  </si>
  <si>
    <t>C_TC_TRN_PR19CA009</t>
  </si>
  <si>
    <t>Company submitted modelled costs (nominal)</t>
  </si>
  <si>
    <t>C_TC_TRR_PR19CA009</t>
  </si>
  <si>
    <t>Company submitted modelled costs (real)</t>
  </si>
  <si>
    <t>C_OC_TR_PR19CA009</t>
  </si>
  <si>
    <t>Company submitted other costs (real)</t>
  </si>
  <si>
    <t>C_CD0014R_PR19</t>
  </si>
  <si>
    <t>Residential retail CPIH (real)</t>
  </si>
  <si>
    <t>nr</t>
  </si>
  <si>
    <t>C_BPTOTEX_PR19CA009</t>
  </si>
  <si>
    <t>Company submitted totex (real)</t>
  </si>
  <si>
    <t>SWT</t>
  </si>
  <si>
    <t>BWH</t>
  </si>
  <si>
    <t>Unique Code</t>
  </si>
  <si>
    <t>C_CD0018_PR19RR1</t>
  </si>
  <si>
    <t>C_CD0021_PR19RR1</t>
  </si>
  <si>
    <t>C_CD0020_PR19RR1</t>
  </si>
  <si>
    <t>C_CD0019_PR19RR1</t>
  </si>
  <si>
    <t>Insight Postcode Event - % households with default</t>
  </si>
  <si>
    <t>IMD (England and Wales)</t>
  </si>
  <si>
    <t>C_CD0022_PR19RR1</t>
  </si>
  <si>
    <t>Retail Revenue is retail revenues + wholesale charges.</t>
  </si>
  <si>
    <t>C_BM4017_PR19CA009</t>
  </si>
  <si>
    <t>Retail capital maintenance (real)</t>
  </si>
  <si>
    <t>Average bill, £/hh (17/18 prices adjusted using CPIH)</t>
  </si>
  <si>
    <t>PR19QA_CA009_OUT_1</t>
  </si>
  <si>
    <t>Date &amp; Time for Model PR19CA009 FM_R1: Master data retail</t>
  </si>
  <si>
    <t>Text</t>
  </si>
  <si>
    <t>PR19QA_CA009_OUT_2</t>
  </si>
  <si>
    <t>Name &amp; Path of Model PR19CA009 FM_R1: Master data retail</t>
  </si>
  <si>
    <t>totalmigration</t>
  </si>
  <si>
    <t>Average bill size</t>
  </si>
  <si>
    <t/>
  </si>
  <si>
    <t>[…]21/11/2019 16:43:32</t>
  </si>
  <si>
    <t>FM_RR1</t>
  </si>
  <si>
    <t>Historical data</t>
  </si>
  <si>
    <t>Final decision on cost drivers (company submitted vs Ofwat view) is implemented using columns AF.</t>
  </si>
  <si>
    <t>Inputs from FM_RR1</t>
  </si>
  <si>
    <t>ANHC_DEP_PR19CA009</t>
  </si>
  <si>
    <t>ANHC_STC_TR_PR19CA009</t>
  </si>
  <si>
    <t>ANHC_SOC_TR_PR19CA009</t>
  </si>
  <si>
    <t>ANHC_DC_T_PR19CA009</t>
  </si>
  <si>
    <t>ANHC_HH_T_PR19CA009</t>
  </si>
  <si>
    <t>ANHC_HHM_HH_PR19CA009</t>
  </si>
  <si>
    <t>ANHC_HHDU_HH_PR19CA009</t>
  </si>
  <si>
    <t>ANHC_REV_HH_PR19CA009</t>
  </si>
  <si>
    <t>ANHC_TC_TRN_PR19CA009</t>
  </si>
  <si>
    <t>ANHC_TC_TRR_PR19CA009</t>
  </si>
  <si>
    <t>ANHC_OC_TR_PR19CA009</t>
  </si>
  <si>
    <t>ANHC_CD0014R_PR19</t>
  </si>
  <si>
    <t>ANHC_BPTOTEX_PR19CA009</t>
  </si>
  <si>
    <t>ANHC_CD0018_PR19RR1</t>
  </si>
  <si>
    <t>ANHC_CD0019_PR19RR1</t>
  </si>
  <si>
    <t>ANHC_CD0020_PR19RR1</t>
  </si>
  <si>
    <t>ANHC_CD0021_PR19RR1</t>
  </si>
  <si>
    <t>ANHC_CD0022_PR19RR1</t>
  </si>
  <si>
    <t>ANHC_BM4017_PR19CA009</t>
  </si>
  <si>
    <t>ANHPR19QA_CA009_OUT_1</t>
  </si>
  <si>
    <t>ANHPR19QA_CA009_OUT_2</t>
  </si>
  <si>
    <t>NESC_DEP_PR19CA009</t>
  </si>
  <si>
    <t>NESC_STC_TR_PR19CA009</t>
  </si>
  <si>
    <t>NESC_SOC_TR_PR19CA009</t>
  </si>
  <si>
    <t>NESC_DC_T_PR19CA009</t>
  </si>
  <si>
    <t>NESC_HH_T_PR19CA009</t>
  </si>
  <si>
    <t>NESC_HHM_HH_PR19CA009</t>
  </si>
  <si>
    <t>NESC_HHDU_HH_PR19CA009</t>
  </si>
  <si>
    <t>NESC_REV_HH_PR19CA009</t>
  </si>
  <si>
    <t>NESC_TC_TRN_PR19CA009</t>
  </si>
  <si>
    <t>NESC_TC_TRR_PR19CA009</t>
  </si>
  <si>
    <t>NESC_OC_TR_PR19CA009</t>
  </si>
  <si>
    <t>NESC_CD0014R_PR19</t>
  </si>
  <si>
    <t>NESC_BPTOTEX_PR19CA009</t>
  </si>
  <si>
    <t>NESC_CD0018_PR19RR1</t>
  </si>
  <si>
    <t>NESC_CD0019_PR19RR1</t>
  </si>
  <si>
    <t>NESC_CD0020_PR19RR1</t>
  </si>
  <si>
    <t>NESC_CD0021_PR19RR1</t>
  </si>
  <si>
    <t>NESC_CD0022_PR19RR1</t>
  </si>
  <si>
    <t>NESC_BM4017_PR19CA009</t>
  </si>
  <si>
    <t>NESPR19QA_CA009_OUT_1</t>
  </si>
  <si>
    <t>NESPR19QA_CA009_OUT_2</t>
  </si>
  <si>
    <t>NWTC_DEP_PR19CA009</t>
  </si>
  <si>
    <t>NWTC_STC_TR_PR19CA009</t>
  </si>
  <si>
    <t>NWTC_SOC_TR_PR19CA009</t>
  </si>
  <si>
    <t>NWTC_DC_T_PR19CA009</t>
  </si>
  <si>
    <t>NWTC_HH_T_PR19CA009</t>
  </si>
  <si>
    <t>NWTC_HHM_HH_PR19CA009</t>
  </si>
  <si>
    <t>NWTC_HHDU_HH_PR19CA009</t>
  </si>
  <si>
    <t>NWTC_REV_HH_PR19CA009</t>
  </si>
  <si>
    <t>NWTC_TC_TRN_PR19CA009</t>
  </si>
  <si>
    <t>NWTC_TC_TRR_PR19CA009</t>
  </si>
  <si>
    <t>NWTC_OC_TR_PR19CA009</t>
  </si>
  <si>
    <t>NWTC_CD0014R_PR19</t>
  </si>
  <si>
    <t>NWTC_BPTOTEX_PR19CA009</t>
  </si>
  <si>
    <t>NWTC_CD0018_PR19RR1</t>
  </si>
  <si>
    <t>NWTC_CD0019_PR19RR1</t>
  </si>
  <si>
    <t>NWTC_CD0020_PR19RR1</t>
  </si>
  <si>
    <t>NWTC_CD0021_PR19RR1</t>
  </si>
  <si>
    <t>NWTC_CD0022_PR19RR1</t>
  </si>
  <si>
    <t>NWTC_BM4017_PR19CA009</t>
  </si>
  <si>
    <t>NWTPR19QA_CA009_OUT_1</t>
  </si>
  <si>
    <t>NWTPR19QA_CA009_OUT_2</t>
  </si>
  <si>
    <t>SRNC_DEP_PR19CA009</t>
  </si>
  <si>
    <t>SRNC_STC_TR_PR19CA009</t>
  </si>
  <si>
    <t>SRNC_SOC_TR_PR19CA009</t>
  </si>
  <si>
    <t>SRNC_DC_T_PR19CA009</t>
  </si>
  <si>
    <t>SRNC_HH_T_PR19CA009</t>
  </si>
  <si>
    <t>SRNC_HHM_HH_PR19CA009</t>
  </si>
  <si>
    <t>SRNC_HHDU_HH_PR19CA009</t>
  </si>
  <si>
    <t>SRNC_REV_HH_PR19CA009</t>
  </si>
  <si>
    <t>SRNC_TC_TRN_PR19CA009</t>
  </si>
  <si>
    <t>SRNC_TC_TRR_PR19CA009</t>
  </si>
  <si>
    <t>SRNC_OC_TR_PR19CA009</t>
  </si>
  <si>
    <t>SRNC_CD0014R_PR19</t>
  </si>
  <si>
    <t>SRNC_BPTOTEX_PR19CA009</t>
  </si>
  <si>
    <t>SRNC_CD0018_PR19RR1</t>
  </si>
  <si>
    <t>SRNC_CD0019_PR19RR1</t>
  </si>
  <si>
    <t>SRNC_CD0020_PR19RR1</t>
  </si>
  <si>
    <t>SRNC_CD0021_PR19RR1</t>
  </si>
  <si>
    <t>SRNC_CD0022_PR19RR1</t>
  </si>
  <si>
    <t>SRNC_BM4017_PR19CA009</t>
  </si>
  <si>
    <t>SRNPR19QA_CA009_OUT_1</t>
  </si>
  <si>
    <t>SRNPR19QA_CA009_OUT_2</t>
  </si>
  <si>
    <t>SVTC_DEP_PR19CA009</t>
  </si>
  <si>
    <t>SVTC_STC_TR_PR19CA009</t>
  </si>
  <si>
    <t>SVTC_SOC_TR_PR19CA009</t>
  </si>
  <si>
    <t>SVTC_DC_T_PR19CA009</t>
  </si>
  <si>
    <t>SVTC_HH_T_PR19CA009</t>
  </si>
  <si>
    <t>SVTC_HHM_HH_PR19CA009</t>
  </si>
  <si>
    <t>SVTC_HHDU_HH_PR19CA009</t>
  </si>
  <si>
    <t>SVTC_REV_HH_PR19CA009</t>
  </si>
  <si>
    <t>SVTC_TC_TRN_PR19CA009</t>
  </si>
  <si>
    <t>SVTC_TC_TRR_PR19CA009</t>
  </si>
  <si>
    <t>SVTC_OC_TR_PR19CA009</t>
  </si>
  <si>
    <t>SVTC_CD0014R_PR19</t>
  </si>
  <si>
    <t>SVTC_BPTOTEX_PR19CA009</t>
  </si>
  <si>
    <t>SVTC_CD0018_PR19RR1</t>
  </si>
  <si>
    <t>SVTC_CD0019_PR19RR1</t>
  </si>
  <si>
    <t>SVTC_CD0020_PR19RR1</t>
  </si>
  <si>
    <t>SVTC_CD0021_PR19RR1</t>
  </si>
  <si>
    <t>SVTC_CD0022_PR19RR1</t>
  </si>
  <si>
    <t>SVTC_BM4017_PR19CA009</t>
  </si>
  <si>
    <t>SVTPR19QA_CA009_OUT_1</t>
  </si>
  <si>
    <t>SVTPR19QA_CA009_OUT_2</t>
  </si>
  <si>
    <t>SWTC_DEP_PR19CA009</t>
  </si>
  <si>
    <t>SWTC_STC_TR_PR19CA009</t>
  </si>
  <si>
    <t>SWTC_SOC_TR_PR19CA009</t>
  </si>
  <si>
    <t>SWTC_DC_T_PR19CA009</t>
  </si>
  <si>
    <t>SWTC_HH_T_PR19CA009</t>
  </si>
  <si>
    <t>SWTC_HHM_HH_PR19CA009</t>
  </si>
  <si>
    <t>SWTC_HHDU_HH_PR19CA009</t>
  </si>
  <si>
    <t>SWTC_REV_HH_PR19CA009</t>
  </si>
  <si>
    <t>SWTC_TC_TRN_PR19CA009</t>
  </si>
  <si>
    <t>SWTC_TC_TRR_PR19CA009</t>
  </si>
  <si>
    <t>SWTC_OC_TR_PR19CA009</t>
  </si>
  <si>
    <t>SWTC_CD0014R_PR19</t>
  </si>
  <si>
    <t>SWTC_BPTOTEX_PR19CA009</t>
  </si>
  <si>
    <t>SWTC_CD0018_PR19RR1</t>
  </si>
  <si>
    <t>SWTC_CD0019_PR19RR1</t>
  </si>
  <si>
    <t>SWTC_CD0020_PR19RR1</t>
  </si>
  <si>
    <t>SWTC_CD0021_PR19RR1</t>
  </si>
  <si>
    <t>SWTC_CD0022_PR19RR1</t>
  </si>
  <si>
    <t>SWTC_BM4017_PR19CA009</t>
  </si>
  <si>
    <t>SWTPR19QA_CA009_OUT_1</t>
  </si>
  <si>
    <t>SWTPR19QA_CA009_OUT_2</t>
  </si>
  <si>
    <t>SWBC_DEP_PR19CA009</t>
  </si>
  <si>
    <t>SWBC_STC_TR_PR19CA009</t>
  </si>
  <si>
    <t>SWBC_SOC_TR_PR19CA009</t>
  </si>
  <si>
    <t>SWBC_DC_T_PR19CA009</t>
  </si>
  <si>
    <t>SWBC_HH_T_PR19CA009</t>
  </si>
  <si>
    <t>SWBC_HHM_HH_PR19CA009</t>
  </si>
  <si>
    <t>SWBC_HHDU_HH_PR19CA009</t>
  </si>
  <si>
    <t>SWBC_REV_HH_PR19CA009</t>
  </si>
  <si>
    <t>SWBC_TC_TRN_PR19CA009</t>
  </si>
  <si>
    <t>SWBC_TC_TRR_PR19CA009</t>
  </si>
  <si>
    <t>SWBC_OC_TR_PR19CA009</t>
  </si>
  <si>
    <t>SWBC_CD0014R_PR19</t>
  </si>
  <si>
    <t>SWBC_BPTOTEX_PR19CA009</t>
  </si>
  <si>
    <t>SWBC_CD0018_PR19RR1</t>
  </si>
  <si>
    <t>SWBC_CD0019_PR19RR1</t>
  </si>
  <si>
    <t>SWBC_CD0020_PR19RR1</t>
  </si>
  <si>
    <t>SWBC_CD0021_PR19RR1</t>
  </si>
  <si>
    <t>SWBC_CD0022_PR19RR1</t>
  </si>
  <si>
    <t>SWBC_BM4017_PR19CA009</t>
  </si>
  <si>
    <t>SWBPR19QA_CA009_OUT_1</t>
  </si>
  <si>
    <t>SWBPR19QA_CA009_OUT_2</t>
  </si>
  <si>
    <t>TMSC_DEP_PR19CA009</t>
  </si>
  <si>
    <t>TMSC_STC_TR_PR19CA009</t>
  </si>
  <si>
    <t>TMSC_SOC_TR_PR19CA009</t>
  </si>
  <si>
    <t>TMSC_DC_T_PR19CA009</t>
  </si>
  <si>
    <t>TMSC_HH_T_PR19CA009</t>
  </si>
  <si>
    <t>TMSC_HHM_HH_PR19CA009</t>
  </si>
  <si>
    <t>TMSC_HHDU_HH_PR19CA009</t>
  </si>
  <si>
    <t>TMSC_REV_HH_PR19CA009</t>
  </si>
  <si>
    <t>TMSC_TC_TRN_PR19CA009</t>
  </si>
  <si>
    <t>TMSC_TC_TRR_PR19CA009</t>
  </si>
  <si>
    <t>TMSC_OC_TR_PR19CA009</t>
  </si>
  <si>
    <t>TMSC_CD0014R_PR19</t>
  </si>
  <si>
    <t>TMSC_BPTOTEX_PR19CA009</t>
  </si>
  <si>
    <t>TMSC_CD0018_PR19RR1</t>
  </si>
  <si>
    <t>TMSC_CD0019_PR19RR1</t>
  </si>
  <si>
    <t>TMSC_CD0020_PR19RR1</t>
  </si>
  <si>
    <t>TMSC_CD0021_PR19RR1</t>
  </si>
  <si>
    <t>TMSC_CD0022_PR19RR1</t>
  </si>
  <si>
    <t>TMSC_BM4017_PR19CA009</t>
  </si>
  <si>
    <t>TMSPR19QA_CA009_OUT_1</t>
  </si>
  <si>
    <t>TMSPR19QA_CA009_OUT_2</t>
  </si>
  <si>
    <t>WSHC_DEP_PR19CA009</t>
  </si>
  <si>
    <t>WSHC_STC_TR_PR19CA009</t>
  </si>
  <si>
    <t>WSHC_SOC_TR_PR19CA009</t>
  </si>
  <si>
    <t>WSHC_DC_T_PR19CA009</t>
  </si>
  <si>
    <t>WSHC_HH_T_PR19CA009</t>
  </si>
  <si>
    <t>WSHC_HHM_HH_PR19CA009</t>
  </si>
  <si>
    <t>WSHC_HHDU_HH_PR19CA009</t>
  </si>
  <si>
    <t>WSHC_REV_HH_PR19CA009</t>
  </si>
  <si>
    <t>WSHC_TC_TRN_PR19CA009</t>
  </si>
  <si>
    <t>WSHC_TC_TRR_PR19CA009</t>
  </si>
  <si>
    <t>WSHC_OC_TR_PR19CA009</t>
  </si>
  <si>
    <t>WSHC_CD0014R_PR19</t>
  </si>
  <si>
    <t>WSHC_BPTOTEX_PR19CA009</t>
  </si>
  <si>
    <t>WSHC_CD0018_PR19RR1</t>
  </si>
  <si>
    <t>WSHC_CD0019_PR19RR1</t>
  </si>
  <si>
    <t>WSHC_CD0020_PR19RR1</t>
  </si>
  <si>
    <t>WSHC_CD0021_PR19RR1</t>
  </si>
  <si>
    <t>WSHC_CD0022_PR19RR1</t>
  </si>
  <si>
    <t>WSHC_BM4017_PR19CA009</t>
  </si>
  <si>
    <t>WSHPR19QA_CA009_OUT_1</t>
  </si>
  <si>
    <t>WSHPR19QA_CA009_OUT_2</t>
  </si>
  <si>
    <t>WSXC_DEP_PR19CA009</t>
  </si>
  <si>
    <t>WSXC_STC_TR_PR19CA009</t>
  </si>
  <si>
    <t>WSXC_SOC_TR_PR19CA009</t>
  </si>
  <si>
    <t>WSXC_DC_T_PR19CA009</t>
  </si>
  <si>
    <t>WSXC_HH_T_PR19CA009</t>
  </si>
  <si>
    <t>WSXC_HHM_HH_PR19CA009</t>
  </si>
  <si>
    <t>WSXC_HHDU_HH_PR19CA009</t>
  </si>
  <si>
    <t>WSXC_REV_HH_PR19CA009</t>
  </si>
  <si>
    <t>WSXC_TC_TRN_PR19CA009</t>
  </si>
  <si>
    <t>WSXC_TC_TRR_PR19CA009</t>
  </si>
  <si>
    <t>WSXC_OC_TR_PR19CA009</t>
  </si>
  <si>
    <t>WSXC_CD0014R_PR19</t>
  </si>
  <si>
    <t>WSXC_BPTOTEX_PR19CA009</t>
  </si>
  <si>
    <t>WSXC_CD0018_PR19RR1</t>
  </si>
  <si>
    <t>WSXC_CD0019_PR19RR1</t>
  </si>
  <si>
    <t>WSXC_CD0020_PR19RR1</t>
  </si>
  <si>
    <t>WSXC_CD0021_PR19RR1</t>
  </si>
  <si>
    <t>WSXC_CD0022_PR19RR1</t>
  </si>
  <si>
    <t>WSXC_BM4017_PR19CA009</t>
  </si>
  <si>
    <t>WSXPR19QA_CA009_OUT_1</t>
  </si>
  <si>
    <t>WSXPR19QA_CA009_OUT_2</t>
  </si>
  <si>
    <t>YKYC_DEP_PR19CA009</t>
  </si>
  <si>
    <t>YKYC_STC_TR_PR19CA009</t>
  </si>
  <si>
    <t>YKYC_SOC_TR_PR19CA009</t>
  </si>
  <si>
    <t>YKYC_DC_T_PR19CA009</t>
  </si>
  <si>
    <t>YKYC_HH_T_PR19CA009</t>
  </si>
  <si>
    <t>YKYC_HHM_HH_PR19CA009</t>
  </si>
  <si>
    <t>YKYC_HHDU_HH_PR19CA009</t>
  </si>
  <si>
    <t>YKYC_REV_HH_PR19CA009</t>
  </si>
  <si>
    <t>YKYC_TC_TRN_PR19CA009</t>
  </si>
  <si>
    <t>YKYC_TC_TRR_PR19CA009</t>
  </si>
  <si>
    <t>YKYC_OC_TR_PR19CA009</t>
  </si>
  <si>
    <t>YKYC_CD0014R_PR19</t>
  </si>
  <si>
    <t>YKYC_BPTOTEX_PR19CA009</t>
  </si>
  <si>
    <t>YKYC_CD0018_PR19RR1</t>
  </si>
  <si>
    <t>YKYC_CD0019_PR19RR1</t>
  </si>
  <si>
    <t>YKYC_CD0020_PR19RR1</t>
  </si>
  <si>
    <t>YKYC_CD0021_PR19RR1</t>
  </si>
  <si>
    <t>YKYC_CD0022_PR19RR1</t>
  </si>
  <si>
    <t>YKYC_BM4017_PR19CA009</t>
  </si>
  <si>
    <t>YKYPR19QA_CA009_OUT_1</t>
  </si>
  <si>
    <t>YKYPR19QA_CA009_OUT_2</t>
  </si>
  <si>
    <t>AFWC_DEP_PR19CA009</t>
  </si>
  <si>
    <t>AFWC_STC_TR_PR19CA009</t>
  </si>
  <si>
    <t>AFWC_SOC_TR_PR19CA009</t>
  </si>
  <si>
    <t>AFWC_DC_T_PR19CA009</t>
  </si>
  <si>
    <t>AFWC_HH_T_PR19CA009</t>
  </si>
  <si>
    <t>AFWC_HHM_HH_PR19CA009</t>
  </si>
  <si>
    <t>AFWC_HHDU_HH_PR19CA009</t>
  </si>
  <si>
    <t>AFWC_REV_HH_PR19CA009</t>
  </si>
  <si>
    <t>AFWC_TC_TRN_PR19CA009</t>
  </si>
  <si>
    <t>AFWC_TC_TRR_PR19CA009</t>
  </si>
  <si>
    <t>AFWC_OC_TR_PR19CA009</t>
  </si>
  <si>
    <t>AFWC_CD0014R_PR19</t>
  </si>
  <si>
    <t>AFWC_BPTOTEX_PR19CA009</t>
  </si>
  <si>
    <t>AFWC_CD0018_PR19RR1</t>
  </si>
  <si>
    <t>AFWC_CD0019_PR19RR1</t>
  </si>
  <si>
    <t>AFWC_CD0020_PR19RR1</t>
  </si>
  <si>
    <t>AFWC_CD0021_PR19RR1</t>
  </si>
  <si>
    <t>AFWC_CD0022_PR19RR1</t>
  </si>
  <si>
    <t>AFWC_BM4017_PR19CA009</t>
  </si>
  <si>
    <t>AFWPR19QA_CA009_OUT_1</t>
  </si>
  <si>
    <t>AFWPR19QA_CA009_OUT_2</t>
  </si>
  <si>
    <t>BRLC_DEP_PR19CA009</t>
  </si>
  <si>
    <t>BRLC_STC_TR_PR19CA009</t>
  </si>
  <si>
    <t>BRLC_SOC_TR_PR19CA009</t>
  </si>
  <si>
    <t>BRLC_DC_T_PR19CA009</t>
  </si>
  <si>
    <t>BRLC_HH_T_PR19CA009</t>
  </si>
  <si>
    <t>BRLC_HHM_HH_PR19CA009</t>
  </si>
  <si>
    <t>BRLC_HHDU_HH_PR19CA009</t>
  </si>
  <si>
    <t>BRLC_REV_HH_PR19CA009</t>
  </si>
  <si>
    <t>BRLC_TC_TRN_PR19CA009</t>
  </si>
  <si>
    <t>BRLC_TC_TRR_PR19CA009</t>
  </si>
  <si>
    <t>BRLC_OC_TR_PR19CA009</t>
  </si>
  <si>
    <t>BRLC_CD0014R_PR19</t>
  </si>
  <si>
    <t>BRLC_BPTOTEX_PR19CA009</t>
  </si>
  <si>
    <t>BRLC_CD0018_PR19RR1</t>
  </si>
  <si>
    <t>BRLC_CD0019_PR19RR1</t>
  </si>
  <si>
    <t>BRLC_CD0020_PR19RR1</t>
  </si>
  <si>
    <t>BRLC_CD0021_PR19RR1</t>
  </si>
  <si>
    <t>BRLC_CD0022_PR19RR1</t>
  </si>
  <si>
    <t>BRLC_BM4017_PR19CA009</t>
  </si>
  <si>
    <t>BRLPR19QA_CA009_OUT_1</t>
  </si>
  <si>
    <t>BRLPR19QA_CA009_OUT_2</t>
  </si>
  <si>
    <t>BWHC_DEP_PR19CA009</t>
  </si>
  <si>
    <t>BWHC_STC_TR_PR19CA009</t>
  </si>
  <si>
    <t>BWHC_SOC_TR_PR19CA009</t>
  </si>
  <si>
    <t>BWHC_DC_T_PR19CA009</t>
  </si>
  <si>
    <t>BWHC_HH_T_PR19CA009</t>
  </si>
  <si>
    <t>BWHC_HHM_HH_PR19CA009</t>
  </si>
  <si>
    <t>BWHC_HHDU_HH_PR19CA009</t>
  </si>
  <si>
    <t>BWHC_REV_HH_PR19CA009</t>
  </si>
  <si>
    <t>BWHC_TC_TRN_PR19CA009</t>
  </si>
  <si>
    <t>BWHC_TC_TRR_PR19CA009</t>
  </si>
  <si>
    <t>BWHC_OC_TR_PR19CA009</t>
  </si>
  <si>
    <t>BWHC_CD0014R_PR19</t>
  </si>
  <si>
    <t>BWHC_BPTOTEX_PR19CA009</t>
  </si>
  <si>
    <t>BWHC_CD0018_PR19RR1</t>
  </si>
  <si>
    <t>BWHC_CD0019_PR19RR1</t>
  </si>
  <si>
    <t>BWHC_CD0020_PR19RR1</t>
  </si>
  <si>
    <t>BWHC_CD0021_PR19RR1</t>
  </si>
  <si>
    <t>BWHC_CD0022_PR19RR1</t>
  </si>
  <si>
    <t>BWHC_BM4017_PR19CA009</t>
  </si>
  <si>
    <t>BWHPR19QA_CA009_OUT_1</t>
  </si>
  <si>
    <t>BWHPR19QA_CA009_OUT_2</t>
  </si>
  <si>
    <t>DVWC_DEP_PR19CA009</t>
  </si>
  <si>
    <t>DVWC_STC_TR_PR19CA009</t>
  </si>
  <si>
    <t>DVWC_SOC_TR_PR19CA009</t>
  </si>
  <si>
    <t>DVWC_DC_T_PR19CA009</t>
  </si>
  <si>
    <t>DVWC_HH_T_PR19CA009</t>
  </si>
  <si>
    <t>DVWC_HHM_HH_PR19CA009</t>
  </si>
  <si>
    <t>DVWC_HHDU_HH_PR19CA009</t>
  </si>
  <si>
    <t>DVWC_REV_HH_PR19CA009</t>
  </si>
  <si>
    <t>DVWC_TC_TRN_PR19CA009</t>
  </si>
  <si>
    <t>DVWC_TC_TRR_PR19CA009</t>
  </si>
  <si>
    <t>DVWC_OC_TR_PR19CA009</t>
  </si>
  <si>
    <t>DVWC_CD0014R_PR19</t>
  </si>
  <si>
    <t>DVWC_BPTOTEX_PR19CA009</t>
  </si>
  <si>
    <t>DVWC_CD0018_PR19RR1</t>
  </si>
  <si>
    <t>DVWC_CD0019_PR19RR1</t>
  </si>
  <si>
    <t>DVWC_CD0020_PR19RR1</t>
  </si>
  <si>
    <t>DVWC_CD0021_PR19RR1</t>
  </si>
  <si>
    <t>DVWC_CD0022_PR19RR1</t>
  </si>
  <si>
    <t>DVWC_BM4017_PR19CA009</t>
  </si>
  <si>
    <t>DVWPR19QA_CA009_OUT_1</t>
  </si>
  <si>
    <t>DVWPR19QA_CA009_OUT_2</t>
  </si>
  <si>
    <t>PRTC_DEP_PR19CA009</t>
  </si>
  <si>
    <t>PRTC_STC_TR_PR19CA009</t>
  </si>
  <si>
    <t>PRTC_SOC_TR_PR19CA009</t>
  </si>
  <si>
    <t>PRTC_DC_T_PR19CA009</t>
  </si>
  <si>
    <t>PRTC_HH_T_PR19CA009</t>
  </si>
  <si>
    <t>PRTC_HHM_HH_PR19CA009</t>
  </si>
  <si>
    <t>PRTC_HHDU_HH_PR19CA009</t>
  </si>
  <si>
    <t>PRTC_REV_HH_PR19CA009</t>
  </si>
  <si>
    <t>PRTC_TC_TRN_PR19CA009</t>
  </si>
  <si>
    <t>PRTC_TC_TRR_PR19CA009</t>
  </si>
  <si>
    <t>PRTC_OC_TR_PR19CA009</t>
  </si>
  <si>
    <t>PRTC_CD0014R_PR19</t>
  </si>
  <si>
    <t>PRTC_BPTOTEX_PR19CA009</t>
  </si>
  <si>
    <t>PRTC_CD0018_PR19RR1</t>
  </si>
  <si>
    <t>PRTC_CD0019_PR19RR1</t>
  </si>
  <si>
    <t>PRTC_CD0020_PR19RR1</t>
  </si>
  <si>
    <t>PRTC_CD0021_PR19RR1</t>
  </si>
  <si>
    <t>PRTC_CD0022_PR19RR1</t>
  </si>
  <si>
    <t>PRTC_BM4017_PR19CA009</t>
  </si>
  <si>
    <t>PRTPR19QA_CA009_OUT_1</t>
  </si>
  <si>
    <t>PRTPR19QA_CA009_OUT_2</t>
  </si>
  <si>
    <t>SESC_DEP_PR19CA009</t>
  </si>
  <si>
    <t>SESC_STC_TR_PR19CA009</t>
  </si>
  <si>
    <t>SESC_SOC_TR_PR19CA009</t>
  </si>
  <si>
    <t>SESC_DC_T_PR19CA009</t>
  </si>
  <si>
    <t>SESC_HH_T_PR19CA009</t>
  </si>
  <si>
    <t>SESC_HHM_HH_PR19CA009</t>
  </si>
  <si>
    <t>SESC_HHDU_HH_PR19CA009</t>
  </si>
  <si>
    <t>SESC_REV_HH_PR19CA009</t>
  </si>
  <si>
    <t>SESC_TC_TRN_PR19CA009</t>
  </si>
  <si>
    <t>SESC_TC_TRR_PR19CA009</t>
  </si>
  <si>
    <t>SESC_OC_TR_PR19CA009</t>
  </si>
  <si>
    <t>SESC_CD0014R_PR19</t>
  </si>
  <si>
    <t>SESC_BPTOTEX_PR19CA009</t>
  </si>
  <si>
    <t>SESC_CD0018_PR19RR1</t>
  </si>
  <si>
    <t>SESC_CD0019_PR19RR1</t>
  </si>
  <si>
    <t>SESC_CD0020_PR19RR1</t>
  </si>
  <si>
    <t>SESC_CD0021_PR19RR1</t>
  </si>
  <si>
    <t>SESC_CD0022_PR19RR1</t>
  </si>
  <si>
    <t>SESC_BM4017_PR19CA009</t>
  </si>
  <si>
    <t>SESPR19QA_CA009_OUT_1</t>
  </si>
  <si>
    <t>SESPR19QA_CA009_OUT_2</t>
  </si>
  <si>
    <t>SEWC_DEP_PR19CA009</t>
  </si>
  <si>
    <t>SEWC_STC_TR_PR19CA009</t>
  </si>
  <si>
    <t>SEWC_SOC_TR_PR19CA009</t>
  </si>
  <si>
    <t>SEWC_DC_T_PR19CA009</t>
  </si>
  <si>
    <t>SEWC_HH_T_PR19CA009</t>
  </si>
  <si>
    <t>SEWC_HHM_HH_PR19CA009</t>
  </si>
  <si>
    <t>SEWC_HHDU_HH_PR19CA009</t>
  </si>
  <si>
    <t>SEWC_REV_HH_PR19CA009</t>
  </si>
  <si>
    <t>SEWC_TC_TRN_PR19CA009</t>
  </si>
  <si>
    <t>SEWC_TC_TRR_PR19CA009</t>
  </si>
  <si>
    <t>SEWC_OC_TR_PR19CA009</t>
  </si>
  <si>
    <t>SEWC_CD0014R_PR19</t>
  </si>
  <si>
    <t>SEWC_BPTOTEX_PR19CA009</t>
  </si>
  <si>
    <t>SEWC_CD0018_PR19RR1</t>
  </si>
  <si>
    <t>SEWC_CD0019_PR19RR1</t>
  </si>
  <si>
    <t>SEWC_CD0020_PR19RR1</t>
  </si>
  <si>
    <t>SEWC_CD0021_PR19RR1</t>
  </si>
  <si>
    <t>SEWC_CD0022_PR19RR1</t>
  </si>
  <si>
    <t>SEWC_BM4017_PR19CA009</t>
  </si>
  <si>
    <t>SEWPR19QA_CA009_OUT_1</t>
  </si>
  <si>
    <t>SEWPR19QA_CA009_OUT_2</t>
  </si>
  <si>
    <t>SSCC_DEP_PR19CA009</t>
  </si>
  <si>
    <t>SSCC_STC_TR_PR19CA009</t>
  </si>
  <si>
    <t>SSCC_SOC_TR_PR19CA009</t>
  </si>
  <si>
    <t>SSCC_DC_T_PR19CA009</t>
  </si>
  <si>
    <t>SSCC_HH_T_PR19CA009</t>
  </si>
  <si>
    <t>SSCC_HHM_HH_PR19CA009</t>
  </si>
  <si>
    <t>SSCC_HHDU_HH_PR19CA009</t>
  </si>
  <si>
    <t>SSCC_REV_HH_PR19CA009</t>
  </si>
  <si>
    <t>SSCC_TC_TRN_PR19CA009</t>
  </si>
  <si>
    <t>SSCC_TC_TRR_PR19CA009</t>
  </si>
  <si>
    <t>SSCC_OC_TR_PR19CA009</t>
  </si>
  <si>
    <t>SSCC_CD0014R_PR19</t>
  </si>
  <si>
    <t>SSCC_BPTOTEX_PR19CA009</t>
  </si>
  <si>
    <t>SSCC_CD0018_PR19RR1</t>
  </si>
  <si>
    <t>SSCC_CD0019_PR19RR1</t>
  </si>
  <si>
    <t>SSCC_CD0020_PR19RR1</t>
  </si>
  <si>
    <t>SSCC_CD0021_PR19RR1</t>
  </si>
  <si>
    <t>SSCC_CD0022_PR19RR1</t>
  </si>
  <si>
    <t>SSCC_BM4017_PR19CA009</t>
  </si>
  <si>
    <t>SSCPR19QA_CA009_OUT_1</t>
  </si>
  <si>
    <t>SSCPR19QA_CA009_OUT_2</t>
  </si>
  <si>
    <t>Proportion of dual service households</t>
  </si>
  <si>
    <t>Proportion of dual service households 0.xy%</t>
  </si>
  <si>
    <t>Proportion of metered households</t>
  </si>
  <si>
    <t>Proportion of metered households 0.xy%</t>
  </si>
  <si>
    <t>Proportion of households with default (Equifax variable)</t>
  </si>
  <si>
    <t>Proportion of households with default (Equifax variable), 0.xy%</t>
  </si>
  <si>
    <t>Proportion of households income deprived (income score of IMD)</t>
  </si>
  <si>
    <t>Real average bill size</t>
  </si>
  <si>
    <t>Financial year</t>
  </si>
  <si>
    <t>Transforms output to panel format to be used in FM_RR4</t>
  </si>
  <si>
    <t>To develop forecasts of cost divers used in residential retail control.</t>
  </si>
  <si>
    <t>Ofwat forecast (constructed from Water Resource Management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</si>
</sst>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_(* #,##0_);_(* \(#,##0\);_(* &quot;-&quot;??_);_(@_)"/>
  </numFmts>
  <fonts count="59">
    <font>
      <sz val="11"/>
      <color theme="1"/>
      <name val="Arial"/>
      <family val="2"/>
    </font>
    <font>
      <sz val="11"/>
      <color theme="1"/>
      <name val="Calibri"/>
      <family val="2"/>
      <scheme val="minor"/>
    </font>
    <font>
      <sz val="10"/>
      <name val="Arial"/>
      <family val="2"/>
    </font>
    <font>
      <sz val="10"/>
      <color rgb="FF000000"/>
      <name val="Gill Sans MT"/>
      <family val="2"/>
    </font>
    <font>
      <sz val="10"/>
      <color theme="1"/>
      <name val="Arial"/>
      <family val="2"/>
    </font>
    <font>
      <sz val="11"/>
      <color theme="1"/>
      <name val="Arial"/>
      <family val="2"/>
    </font>
    <font>
      <b/>
      <sz val="8"/>
      <color theme="0"/>
      <name val="Calibri"/>
      <family val="2"/>
      <scheme val="minor"/>
    </font>
    <font>
      <b/>
      <sz val="11"/>
      <color theme="0"/>
      <name val="Calibri"/>
      <family val="2"/>
      <scheme val="minor"/>
    </font>
    <font>
      <sz val="12"/>
      <color rgb="FF00206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i/>
      <sz val="9"/>
      <color theme="1"/>
      <name val="Calibri"/>
      <family val="2"/>
      <scheme val="minor"/>
    </font>
    <font>
      <b/>
      <sz val="11"/>
      <color theme="1"/>
      <name val="Arial"/>
      <family val="2"/>
    </font>
    <font>
      <sz val="9"/>
      <color theme="1"/>
      <name val="Arial"/>
      <family val="2"/>
    </font>
    <font>
      <b/>
      <sz val="14"/>
      <color theme="3"/>
      <name val="Arial"/>
      <family val="2"/>
    </font>
    <font>
      <b/>
      <sz val="9"/>
      <color theme="3"/>
      <name val="Arial"/>
      <family val="2"/>
    </font>
    <font>
      <sz val="11"/>
      <name val="Arial"/>
      <family val="2"/>
    </font>
    <font>
      <b/>
      <sz val="14"/>
      <color theme="0"/>
      <name val="Arial"/>
      <family val="2"/>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color theme="3" tint="-0.249977111117893"/>
      <name val="Calibri"/>
      <family val="2"/>
      <scheme val="minor"/>
    </font>
    <font>
      <sz val="10"/>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color theme="9"/>
      <name val="Calibri"/>
      <family val="2"/>
      <scheme val="minor"/>
    </font>
    <font>
      <b/>
      <sz val="10"/>
      <color theme="9"/>
      <name val="Calibri"/>
      <family val="2"/>
      <scheme val="minor"/>
    </font>
    <font>
      <b/>
      <sz val="10"/>
      <name val="Calibri"/>
      <family val="2"/>
      <scheme val="minor"/>
    </font>
    <font>
      <b/>
      <sz val="16"/>
      <name val="Arial"/>
      <family val="2"/>
    </font>
    <font>
      <sz val="11"/>
      <name val="Calibri"/>
      <family val="2"/>
      <scheme val="minor"/>
    </font>
    <font>
      <b/>
      <sz val="8"/>
      <name val="Calibri"/>
      <family val="2"/>
      <scheme val="minor"/>
    </font>
    <font>
      <b/>
      <sz val="11"/>
      <name val="Calibri"/>
      <family val="2"/>
      <scheme val="minor"/>
    </font>
    <font>
      <sz val="11"/>
      <color theme="9"/>
      <name val="Arial"/>
      <family val="2"/>
    </font>
    <font>
      <b/>
      <sz val="10"/>
      <color rgb="FF000000"/>
      <name val="Calibri"/>
      <family val="2"/>
      <scheme val="minor"/>
    </font>
    <font>
      <b/>
      <sz val="10"/>
      <color theme="1"/>
      <name val="Gill Sans MT"/>
      <family val="2"/>
    </font>
    <font>
      <sz val="11"/>
      <color theme="1"/>
      <name val="Gill Sans MT"/>
      <family val="2"/>
    </font>
    <font>
      <sz val="8"/>
      <color rgb="FFFF0000"/>
      <name val="Calibri"/>
      <family val="2"/>
      <scheme val="minor"/>
    </font>
  </fonts>
  <fills count="24">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theme="3"/>
      </right>
      <top/>
      <bottom/>
      <diagonal/>
    </border>
    <border>
      <left style="thin">
        <color indexed="64"/>
      </left>
      <right style="thin">
        <color indexed="64"/>
      </right>
      <top style="thin">
        <color indexed="64"/>
      </top>
      <bottom/>
      <diagonal/>
    </border>
    <border>
      <left/>
      <right/>
      <top style="thick">
        <color theme="3"/>
      </top>
      <bottom/>
      <diagonal/>
    </border>
    <border>
      <left/>
      <right style="medium">
        <color theme="3"/>
      </right>
      <top style="thick">
        <color theme="3"/>
      </top>
      <bottom/>
      <diagonal/>
    </border>
    <border>
      <left/>
      <right/>
      <top/>
      <bottom style="thin">
        <color theme="5" tint="0.59999389629810485"/>
      </bottom>
      <diagonal/>
    </border>
    <border>
      <left style="thin">
        <color theme="5" tint="0.59999389629810485"/>
      </left>
      <right/>
      <top style="thin">
        <color theme="5" tint="0.59999389629810485"/>
      </top>
      <bottom/>
      <diagonal/>
    </border>
    <border>
      <left/>
      <right/>
      <top style="thin">
        <color theme="5" tint="0.59999389629810485"/>
      </top>
      <bottom/>
      <diagonal/>
    </border>
    <border>
      <left/>
      <right style="thin">
        <color theme="5" tint="0.59999389629810485"/>
      </right>
      <top style="thin">
        <color theme="5" tint="0.59999389629810485"/>
      </top>
      <bottom/>
      <diagonal/>
    </border>
    <border>
      <left style="thin">
        <color theme="5" tint="0.59999389629810485"/>
      </left>
      <right/>
      <top/>
      <bottom/>
      <diagonal/>
    </border>
    <border>
      <left/>
      <right style="thin">
        <color theme="5" tint="0.59999389629810485"/>
      </right>
      <top/>
      <bottom/>
      <diagonal/>
    </border>
    <border>
      <left style="thin">
        <color theme="5" tint="0.59999389629810485"/>
      </left>
      <right/>
      <top/>
      <bottom style="thin">
        <color theme="5" tint="0.59999389629810485"/>
      </bottom>
      <diagonal/>
    </border>
    <border>
      <left/>
      <right style="thin">
        <color theme="5" tint="0.59999389629810485"/>
      </right>
      <top/>
      <bottom style="thin">
        <color theme="5" tint="0.59999389629810485"/>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740">
    <xf numFmtId="0" fontId="0" fillId="0" borderId="0"/>
    <xf numFmtId="0" fontId="1" fillId="0" borderId="0"/>
    <xf numFmtId="0" fontId="2" fillId="0" borderId="0"/>
    <xf numFmtId="9" fontId="5"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9" fontId="5" fillId="0" borderId="0" applyFont="0" applyFill="0" applyBorder="0" applyProtection="0">
      <alignment vertical="top"/>
    </xf>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26" fillId="0" borderId="0"/>
    <xf numFmtId="0" fontId="27" fillId="0" borderId="0"/>
    <xf numFmtId="0" fontId="5" fillId="0" borderId="0"/>
    <xf numFmtId="0" fontId="2" fillId="0" borderId="0"/>
    <xf numFmtId="0" fontId="5" fillId="0" borderId="0"/>
    <xf numFmtId="0" fontId="5" fillId="0" borderId="0"/>
    <xf numFmtId="9" fontId="27" fillId="0" borderId="0" applyFont="0" applyFill="0" applyBorder="0" applyAlignment="0" applyProtection="0"/>
    <xf numFmtId="0" fontId="5" fillId="0" borderId="0"/>
    <xf numFmtId="167" fontId="5" fillId="0" borderId="0" applyFont="0" applyFill="0" applyBorder="0" applyProtection="0">
      <alignment vertical="top"/>
    </xf>
    <xf numFmtId="0" fontId="5" fillId="0" borderId="0"/>
    <xf numFmtId="0" fontId="29" fillId="0" borderId="0" applyNumberFormat="0" applyFill="0" applyAlignment="0"/>
    <xf numFmtId="164" fontId="5" fillId="0" borderId="0" applyFont="0" applyFill="0" applyBorder="0" applyAlignment="0" applyProtection="0"/>
    <xf numFmtId="0" fontId="1" fillId="0" borderId="0"/>
    <xf numFmtId="9" fontId="2" fillId="0" borderId="0" applyFont="0" applyFill="0" applyBorder="0" applyAlignment="0" applyProtection="0"/>
    <xf numFmtId="0" fontId="25" fillId="15" borderId="23"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27" fillId="0" borderId="0"/>
    <xf numFmtId="164" fontId="27" fillId="0" borderId="0" applyFont="0" applyFill="0" applyBorder="0" applyAlignment="0" applyProtection="0"/>
    <xf numFmtId="168" fontId="5" fillId="0" borderId="0" applyFont="0" applyFill="0" applyBorder="0" applyProtection="0">
      <alignment vertical="top"/>
    </xf>
    <xf numFmtId="0" fontId="31" fillId="0" borderId="0"/>
    <xf numFmtId="0" fontId="2" fillId="0" borderId="0">
      <alignment vertical="top"/>
    </xf>
    <xf numFmtId="0" fontId="5" fillId="0" borderId="0"/>
    <xf numFmtId="0" fontId="5" fillId="0" borderId="0"/>
    <xf numFmtId="0" fontId="5" fillId="0" borderId="0"/>
    <xf numFmtId="0" fontId="5" fillId="0" borderId="0"/>
    <xf numFmtId="0" fontId="28" fillId="0" borderId="0" applyNumberFormat="0" applyBorder="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70" fontId="5" fillId="0" borderId="0" applyFont="0" applyFill="0" applyBorder="0" applyProtection="0">
      <alignment vertical="top"/>
    </xf>
    <xf numFmtId="171" fontId="5" fillId="0" borderId="0" applyFont="0" applyFill="0" applyBorder="0" applyProtection="0">
      <alignment vertical="top"/>
    </xf>
    <xf numFmtId="172" fontId="5" fillId="0" borderId="0" applyFont="0" applyFill="0" applyBorder="0" applyProtection="0">
      <alignment vertical="top"/>
    </xf>
    <xf numFmtId="173" fontId="23" fillId="9" borderId="0" applyNumberFormat="0">
      <alignment horizontal="left"/>
    </xf>
    <xf numFmtId="0" fontId="24" fillId="10" borderId="0" applyNumberFormat="0"/>
    <xf numFmtId="0" fontId="16" fillId="16" borderId="0" applyBorder="0"/>
    <xf numFmtId="174" fontId="4" fillId="17" borderId="0">
      <alignment horizontal="right" vertical="center"/>
    </xf>
    <xf numFmtId="0" fontId="4" fillId="12" borderId="22">
      <alignment horizontal="right" vertical="center" wrapText="1"/>
    </xf>
    <xf numFmtId="0" fontId="4" fillId="13" borderId="22">
      <alignment horizontal="right" vertical="center" wrapText="1"/>
    </xf>
    <xf numFmtId="0" fontId="24" fillId="10" borderId="22">
      <alignment horizontal="center" vertical="center" wrapText="1"/>
    </xf>
    <xf numFmtId="0" fontId="22" fillId="11" borderId="24">
      <alignment horizontal="left" vertical="center" wrapText="1"/>
    </xf>
    <xf numFmtId="174" fontId="30" fillId="18" borderId="0">
      <alignment horizontal="right" vertical="center"/>
    </xf>
    <xf numFmtId="0" fontId="23" fillId="9" borderId="22">
      <alignment horizontal="left" vertical="center" wrapText="1" readingOrder="1"/>
    </xf>
    <xf numFmtId="0" fontId="4" fillId="11" borderId="22">
      <alignment horizontal="right" vertical="center" wrapText="1"/>
    </xf>
    <xf numFmtId="0" fontId="30" fillId="16" borderId="22">
      <alignment horizontal="right" vertical="center" wrapText="1"/>
    </xf>
    <xf numFmtId="0" fontId="4" fillId="0" borderId="22">
      <alignment horizontal="left" vertical="center" wrapText="1"/>
    </xf>
    <xf numFmtId="175" fontId="30" fillId="19" borderId="0">
      <alignment horizontal="righ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7" fontId="5" fillId="0" borderId="0" applyFont="0" applyFill="0" applyBorder="0" applyProtection="0">
      <alignment vertical="top"/>
    </xf>
    <xf numFmtId="169"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0" fontId="5"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27"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9" fillId="20" borderId="0"/>
    <xf numFmtId="0" fontId="32" fillId="0" borderId="0" applyNumberFormat="0" applyFill="0" applyBorder="0" applyAlignment="0" applyProtection="0"/>
    <xf numFmtId="0" fontId="34" fillId="0" borderId="0"/>
    <xf numFmtId="0" fontId="2" fillId="0" borderId="0"/>
    <xf numFmtId="0" fontId="41" fillId="0" borderId="0"/>
    <xf numFmtId="0" fontId="41" fillId="0" borderId="0"/>
    <xf numFmtId="0" fontId="26" fillId="0" borderId="0"/>
    <xf numFmtId="0" fontId="5" fillId="0" borderId="0"/>
    <xf numFmtId="0" fontId="27" fillId="0" borderId="0"/>
    <xf numFmtId="0" fontId="5" fillId="0" borderId="0"/>
    <xf numFmtId="0" fontId="27" fillId="0" borderId="0"/>
    <xf numFmtId="40" fontId="35" fillId="14" borderId="0">
      <alignment horizontal="right"/>
    </xf>
    <xf numFmtId="0" fontId="36" fillId="14" borderId="0">
      <alignment horizontal="right"/>
    </xf>
    <xf numFmtId="0" fontId="37" fillId="14" borderId="25"/>
    <xf numFmtId="0" fontId="37" fillId="0" borderId="0" applyBorder="0">
      <alignment horizontal="centerContinuous"/>
    </xf>
    <xf numFmtId="0" fontId="38" fillId="0" borderId="0" applyBorder="0">
      <alignment horizontal="centerContinuous"/>
    </xf>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9" fontId="5" fillId="0" borderId="0" applyFont="0" applyFill="0" applyBorder="0" applyProtection="0">
      <alignment vertical="top"/>
    </xf>
    <xf numFmtId="164" fontId="5" fillId="0" borderId="0" applyFont="0" applyFill="0" applyBorder="0" applyAlignment="0" applyProtection="0"/>
    <xf numFmtId="167" fontId="5" fillId="0" borderId="0" applyFont="0" applyFill="0" applyBorder="0" applyProtection="0">
      <alignment vertical="top"/>
    </xf>
    <xf numFmtId="0" fontId="5" fillId="0" borderId="0"/>
    <xf numFmtId="9" fontId="27" fillId="0" borderId="0" applyFont="0" applyFill="0" applyBorder="0" applyAlignment="0" applyProtection="0"/>
    <xf numFmtId="167" fontId="5" fillId="0" borderId="0" applyFont="0" applyFill="0" applyBorder="0" applyProtection="0">
      <alignment vertical="top"/>
    </xf>
    <xf numFmtId="167" fontId="5" fillId="0" borderId="0" applyFont="0" applyFill="0" applyBorder="0" applyProtection="0">
      <alignment vertical="top"/>
    </xf>
    <xf numFmtId="164" fontId="5" fillId="0" borderId="0" applyFont="0" applyFill="0" applyBorder="0" applyAlignment="0" applyProtection="0"/>
    <xf numFmtId="9" fontId="2" fillId="0" borderId="0" applyFont="0" applyFill="0" applyBorder="0" applyAlignment="0" applyProtection="0"/>
    <xf numFmtId="164" fontId="27"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9"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5" fillId="0" borderId="0" applyFont="0" applyFill="0" applyBorder="0" applyAlignment="0" applyProtection="0"/>
    <xf numFmtId="0" fontId="1" fillId="0" borderId="0"/>
    <xf numFmtId="167" fontId="2" fillId="0" borderId="0" applyFont="0" applyFill="0" applyBorder="0" applyProtection="0">
      <alignment vertical="top"/>
    </xf>
  </cellStyleXfs>
  <cellXfs count="160">
    <xf numFmtId="0" fontId="0" fillId="0" borderId="0" xfId="0"/>
    <xf numFmtId="0" fontId="1" fillId="0" borderId="0" xfId="1"/>
    <xf numFmtId="3" fontId="9" fillId="0" borderId="0" xfId="1" applyNumberFormat="1" applyFont="1"/>
    <xf numFmtId="0" fontId="9" fillId="0" borderId="0" xfId="1" applyFont="1"/>
    <xf numFmtId="0" fontId="11" fillId="0" borderId="0" xfId="1" applyFont="1"/>
    <xf numFmtId="0" fontId="11" fillId="0" borderId="0" xfId="1" applyFont="1" applyAlignment="1">
      <alignment horizontal="left"/>
    </xf>
    <xf numFmtId="2" fontId="13" fillId="0" borderId="0" xfId="1" applyNumberFormat="1" applyFont="1" applyAlignment="1">
      <alignment vertical="center"/>
    </xf>
    <xf numFmtId="2" fontId="12" fillId="0" borderId="0" xfId="1" applyNumberFormat="1" applyFont="1" applyAlignment="1">
      <alignment vertical="center" wrapText="1"/>
    </xf>
    <xf numFmtId="0" fontId="8" fillId="0" borderId="0" xfId="1" applyFont="1"/>
    <xf numFmtId="0" fontId="1" fillId="0" borderId="10" xfId="1" applyBorder="1"/>
    <xf numFmtId="0" fontId="11" fillId="0" borderId="10" xfId="1" applyFont="1" applyBorder="1"/>
    <xf numFmtId="0" fontId="14" fillId="0" borderId="0" xfId="1" applyFont="1" applyAlignment="1">
      <alignment horizontal="left"/>
    </xf>
    <xf numFmtId="0" fontId="14" fillId="0" borderId="0" xfId="1" applyFont="1"/>
    <xf numFmtId="2" fontId="9" fillId="0" borderId="0" xfId="1" applyNumberFormat="1" applyFont="1"/>
    <xf numFmtId="0" fontId="11" fillId="0" borderId="0" xfId="1" applyFont="1" applyAlignment="1">
      <alignment horizontal="right" vertical="center" wrapText="1"/>
    </xf>
    <xf numFmtId="3" fontId="10" fillId="0" borderId="0" xfId="1" applyNumberFormat="1" applyFont="1"/>
    <xf numFmtId="3" fontId="11" fillId="0" borderId="0" xfId="1" applyNumberFormat="1" applyFont="1" applyAlignment="1">
      <alignment horizontal="left"/>
    </xf>
    <xf numFmtId="165" fontId="11" fillId="0" borderId="0" xfId="1" applyNumberFormat="1" applyFont="1" applyAlignment="1">
      <alignment vertical="center" wrapText="1"/>
    </xf>
    <xf numFmtId="3" fontId="13" fillId="0" borderId="0" xfId="1" applyNumberFormat="1" applyFont="1" applyAlignment="1">
      <alignment vertical="center"/>
    </xf>
    <xf numFmtId="0" fontId="14" fillId="0" borderId="10" xfId="1" applyFont="1" applyBorder="1"/>
    <xf numFmtId="0" fontId="6" fillId="8" borderId="0" xfId="1" applyFont="1" applyFill="1"/>
    <xf numFmtId="0" fontId="7" fillId="8" borderId="10" xfId="1" applyFont="1" applyFill="1" applyBorder="1"/>
    <xf numFmtId="0" fontId="1" fillId="8" borderId="0" xfId="1" applyFill="1"/>
    <xf numFmtId="0" fontId="20" fillId="8" borderId="0" xfId="1" applyFont="1" applyFill="1" applyAlignment="1">
      <alignment horizontal="left"/>
    </xf>
    <xf numFmtId="0" fontId="8" fillId="6" borderId="0" xfId="1" applyFont="1" applyFill="1"/>
    <xf numFmtId="0" fontId="1" fillId="6" borderId="0" xfId="1" applyFill="1"/>
    <xf numFmtId="0" fontId="21" fillId="0" borderId="0" xfId="1" applyFont="1"/>
    <xf numFmtId="0" fontId="21" fillId="2" borderId="5" xfId="0" applyFont="1" applyFill="1" applyBorder="1" applyAlignment="1">
      <alignment vertical="center" wrapText="1"/>
    </xf>
    <xf numFmtId="0" fontId="21" fillId="2" borderId="7" xfId="0" applyFont="1" applyFill="1" applyBorder="1" applyAlignment="1">
      <alignment vertical="center" wrapText="1"/>
    </xf>
    <xf numFmtId="0" fontId="21" fillId="2" borderId="6" xfId="0" applyFont="1" applyFill="1" applyBorder="1" applyAlignment="1">
      <alignment vertical="center" wrapText="1"/>
    </xf>
    <xf numFmtId="0" fontId="42" fillId="3" borderId="2" xfId="2" applyFont="1" applyFill="1" applyBorder="1" applyAlignment="1">
      <alignment horizontal="center" vertical="center" wrapText="1"/>
    </xf>
    <xf numFmtId="0" fontId="21" fillId="0" borderId="2" xfId="1" applyFont="1" applyBorder="1" applyAlignment="1">
      <alignment horizontal="right" vertical="center" wrapText="1"/>
    </xf>
    <xf numFmtId="0" fontId="45" fillId="0" borderId="26" xfId="1" applyFont="1" applyBorder="1" applyAlignment="1">
      <alignment horizontal="right"/>
    </xf>
    <xf numFmtId="165" fontId="21" fillId="0" borderId="2" xfId="1" applyNumberFormat="1" applyFont="1" applyBorder="1" applyAlignment="1">
      <alignment vertical="center" wrapText="1"/>
    </xf>
    <xf numFmtId="166" fontId="44" fillId="0" borderId="2" xfId="1" applyNumberFormat="1" applyFont="1" applyBorder="1" applyAlignment="1">
      <alignment vertical="center" wrapText="1"/>
    </xf>
    <xf numFmtId="0" fontId="47" fillId="7" borderId="2" xfId="1" applyFont="1" applyFill="1" applyBorder="1" applyAlignment="1">
      <alignment horizontal="center"/>
    </xf>
    <xf numFmtId="3" fontId="21" fillId="0" borderId="0" xfId="1" applyNumberFormat="1" applyFont="1"/>
    <xf numFmtId="0" fontId="21" fillId="7" borderId="9" xfId="1" applyFont="1" applyFill="1" applyBorder="1" applyAlignment="1">
      <alignment horizontal="centerContinuous"/>
    </xf>
    <xf numFmtId="0" fontId="21" fillId="7" borderId="8" xfId="1" applyFont="1" applyFill="1" applyBorder="1" applyAlignment="1">
      <alignment horizontal="centerContinuous"/>
    </xf>
    <xf numFmtId="2" fontId="44" fillId="4" borderId="2" xfId="1" applyNumberFormat="1" applyFont="1" applyFill="1" applyBorder="1" applyAlignment="1">
      <alignment vertical="center" wrapText="1"/>
    </xf>
    <xf numFmtId="2" fontId="43" fillId="5" borderId="4" xfId="3" applyNumberFormat="1" applyFont="1" applyFill="1" applyBorder="1" applyAlignment="1">
      <alignment vertical="center"/>
    </xf>
    <xf numFmtId="2" fontId="21" fillId="5" borderId="2" xfId="1" applyNumberFormat="1" applyFont="1" applyFill="1" applyBorder="1"/>
    <xf numFmtId="0" fontId="47" fillId="5" borderId="2" xfId="1" applyFont="1" applyFill="1" applyBorder="1" applyAlignment="1">
      <alignment horizontal="center"/>
    </xf>
    <xf numFmtId="0" fontId="21" fillId="0" borderId="0" xfId="0" applyFont="1" applyAlignment="1">
      <alignment horizontal="center" wrapText="1"/>
    </xf>
    <xf numFmtId="0" fontId="9" fillId="21" borderId="1" xfId="1" applyFont="1" applyFill="1" applyBorder="1" applyAlignment="1">
      <alignment horizontal="centerContinuous"/>
    </xf>
    <xf numFmtId="0" fontId="9" fillId="21" borderId="3" xfId="1" applyFont="1" applyFill="1" applyBorder="1" applyAlignment="1">
      <alignment horizontal="centerContinuous"/>
    </xf>
    <xf numFmtId="0" fontId="21" fillId="0" borderId="2" xfId="0" applyFont="1" applyBorder="1" applyAlignment="1">
      <alignment horizontal="center" wrapText="1"/>
    </xf>
    <xf numFmtId="0" fontId="21" fillId="5" borderId="2" xfId="0" applyFont="1" applyFill="1" applyBorder="1" applyAlignment="1">
      <alignment horizontal="center" wrapText="1"/>
    </xf>
    <xf numFmtId="0" fontId="44" fillId="0" borderId="0" xfId="1" applyFont="1" applyAlignment="1">
      <alignment horizontal="center" vertical="center" wrapText="1"/>
    </xf>
    <xf numFmtId="0" fontId="48" fillId="0" borderId="0" xfId="1" applyFont="1" applyAlignment="1">
      <alignment horizontal="center"/>
    </xf>
    <xf numFmtId="2" fontId="21" fillId="5" borderId="2" xfId="2737" applyNumberFormat="1" applyFont="1" applyFill="1" applyBorder="1"/>
    <xf numFmtId="0" fontId="1" fillId="5" borderId="0" xfId="1" applyFill="1"/>
    <xf numFmtId="0" fontId="11" fillId="5" borderId="0" xfId="1" applyFont="1" applyFill="1"/>
    <xf numFmtId="0" fontId="14" fillId="5" borderId="0" xfId="1" applyFont="1" applyFill="1"/>
    <xf numFmtId="10" fontId="43" fillId="5" borderId="4" xfId="3" applyNumberFormat="1" applyFont="1" applyFill="1" applyBorder="1" applyAlignment="1">
      <alignment vertical="center"/>
    </xf>
    <xf numFmtId="0" fontId="21" fillId="0" borderId="2" xfId="0" applyFont="1" applyBorder="1" applyAlignment="1">
      <alignment horizontal="center" wrapText="1"/>
    </xf>
    <xf numFmtId="0" fontId="1" fillId="0" borderId="0" xfId="1" applyFill="1"/>
    <xf numFmtId="3" fontId="13" fillId="0" borderId="0" xfId="1" applyNumberFormat="1" applyFont="1" applyFill="1" applyAlignment="1">
      <alignment vertical="center"/>
    </xf>
    <xf numFmtId="165" fontId="11" fillId="0" borderId="0" xfId="1" applyNumberFormat="1" applyFont="1" applyFill="1" applyAlignment="1">
      <alignment vertical="center" wrapText="1"/>
    </xf>
    <xf numFmtId="0" fontId="9" fillId="0" borderId="0" xfId="1" applyFont="1" applyFill="1"/>
    <xf numFmtId="0" fontId="1" fillId="0" borderId="10" xfId="1" applyFill="1" applyBorder="1"/>
    <xf numFmtId="2" fontId="43" fillId="5" borderId="4" xfId="2737" applyNumberFormat="1" applyFont="1" applyFill="1" applyBorder="1" applyAlignment="1">
      <alignment vertical="center"/>
    </xf>
    <xf numFmtId="3" fontId="9" fillId="0" borderId="0" xfId="1" applyNumberFormat="1" applyFont="1" applyFill="1"/>
    <xf numFmtId="2" fontId="21" fillId="7" borderId="2" xfId="2737" applyNumberFormat="1" applyFont="1" applyFill="1" applyBorder="1"/>
    <xf numFmtId="164" fontId="44" fillId="4" borderId="2" xfId="2737" applyNumberFormat="1" applyFont="1" applyFill="1" applyBorder="1" applyAlignment="1">
      <alignment vertical="center" wrapText="1"/>
    </xf>
    <xf numFmtId="0" fontId="21" fillId="0" borderId="0" xfId="0" applyFont="1"/>
    <xf numFmtId="2" fontId="21" fillId="0" borderId="2" xfId="0" applyNumberFormat="1" applyFont="1" applyBorder="1" applyAlignment="1">
      <alignment vertical="center"/>
    </xf>
    <xf numFmtId="4" fontId="21" fillId="0" borderId="0" xfId="0" applyNumberFormat="1" applyFont="1"/>
    <xf numFmtId="3" fontId="44" fillId="4" borderId="4" xfId="1" applyNumberFormat="1" applyFont="1" applyFill="1" applyBorder="1" applyAlignment="1">
      <alignment horizontal="centerContinuous"/>
    </xf>
    <xf numFmtId="0" fontId="11" fillId="0" borderId="0" xfId="1" applyFont="1" applyFill="1"/>
    <xf numFmtId="0" fontId="14" fillId="0" borderId="0" xfId="1" applyFont="1" applyFill="1"/>
    <xf numFmtId="0" fontId="21" fillId="4" borderId="9" xfId="1" applyFont="1" applyFill="1" applyBorder="1" applyAlignment="1">
      <alignment horizontal="centerContinuous"/>
    </xf>
    <xf numFmtId="0" fontId="21" fillId="4" borderId="8" xfId="1" applyFont="1" applyFill="1" applyBorder="1" applyAlignment="1">
      <alignment horizontal="centerContinuous"/>
    </xf>
    <xf numFmtId="0" fontId="44" fillId="4" borderId="2" xfId="1" applyFont="1" applyFill="1" applyBorder="1" applyAlignment="1">
      <alignment horizontal="center"/>
    </xf>
    <xf numFmtId="0" fontId="44" fillId="7" borderId="2" xfId="1" applyFont="1" applyFill="1" applyBorder="1" applyAlignment="1">
      <alignment horizontal="center"/>
    </xf>
    <xf numFmtId="0" fontId="44" fillId="21" borderId="2" xfId="1" applyFont="1" applyFill="1" applyBorder="1" applyAlignment="1">
      <alignment horizontal="center"/>
    </xf>
    <xf numFmtId="0" fontId="46" fillId="4" borderId="2" xfId="1" applyFont="1" applyFill="1" applyBorder="1" applyAlignment="1">
      <alignment horizontal="center"/>
    </xf>
    <xf numFmtId="0" fontId="46" fillId="7" borderId="2" xfId="1" applyFont="1" applyFill="1" applyBorder="1" applyAlignment="1">
      <alignment horizontal="center"/>
    </xf>
    <xf numFmtId="176" fontId="21" fillId="0" borderId="2" xfId="2737" applyNumberFormat="1" applyFont="1" applyBorder="1"/>
    <xf numFmtId="176" fontId="44" fillId="0" borderId="2" xfId="2737" applyNumberFormat="1" applyFont="1" applyBorder="1"/>
    <xf numFmtId="176" fontId="44" fillId="7" borderId="2" xfId="2737" applyNumberFormat="1" applyFont="1" applyFill="1" applyBorder="1"/>
    <xf numFmtId="164" fontId="44" fillId="7" borderId="2" xfId="2737" applyNumberFormat="1" applyFont="1" applyFill="1" applyBorder="1" applyAlignment="1">
      <alignment vertical="center" wrapText="1"/>
    </xf>
    <xf numFmtId="2" fontId="44" fillId="7" borderId="2" xfId="1" applyNumberFormat="1" applyFont="1" applyFill="1" applyBorder="1" applyAlignment="1">
      <alignment vertical="center" wrapText="1"/>
    </xf>
    <xf numFmtId="0" fontId="46" fillId="21" borderId="2" xfId="1" applyFont="1" applyFill="1" applyBorder="1" applyAlignment="1">
      <alignment horizontal="center"/>
    </xf>
    <xf numFmtId="0" fontId="21" fillId="22" borderId="1" xfId="1" applyFont="1" applyFill="1" applyBorder="1" applyAlignment="1">
      <alignment horizontal="centerContinuous"/>
    </xf>
    <xf numFmtId="0" fontId="21" fillId="22" borderId="3" xfId="1" applyFont="1" applyFill="1" applyBorder="1" applyAlignment="1">
      <alignment horizontal="centerContinuous"/>
    </xf>
    <xf numFmtId="176" fontId="21" fillId="22" borderId="2" xfId="2737" applyNumberFormat="1" applyFont="1" applyFill="1" applyBorder="1"/>
    <xf numFmtId="176" fontId="44" fillId="22" borderId="2" xfId="2737" applyNumberFormat="1" applyFont="1" applyFill="1" applyBorder="1"/>
    <xf numFmtId="3" fontId="44" fillId="22" borderId="2" xfId="1" applyNumberFormat="1" applyFont="1" applyFill="1" applyBorder="1" applyAlignment="1">
      <alignment horizontal="center"/>
    </xf>
    <xf numFmtId="0" fontId="46" fillId="22" borderId="2" xfId="1" applyFont="1" applyFill="1" applyBorder="1" applyAlignment="1">
      <alignment horizontal="center"/>
    </xf>
    <xf numFmtId="4" fontId="43" fillId="22" borderId="4" xfId="2737" applyNumberFormat="1" applyFont="1" applyFill="1" applyBorder="1" applyAlignment="1">
      <alignment vertical="center"/>
    </xf>
    <xf numFmtId="2" fontId="44" fillId="22" borderId="2" xfId="1" applyNumberFormat="1" applyFont="1" applyFill="1" applyBorder="1" applyAlignment="1">
      <alignment vertical="center" wrapText="1"/>
    </xf>
    <xf numFmtId="2" fontId="49" fillId="22" borderId="2" xfId="1" applyNumberFormat="1" applyFont="1" applyFill="1" applyBorder="1" applyAlignment="1">
      <alignment vertical="center" wrapText="1"/>
    </xf>
    <xf numFmtId="164" fontId="21" fillId="21" borderId="2" xfId="2737" applyFont="1" applyFill="1" applyBorder="1"/>
    <xf numFmtId="2" fontId="44" fillId="21" borderId="2" xfId="2737" applyNumberFormat="1" applyFont="1" applyFill="1" applyBorder="1" applyAlignment="1">
      <alignment vertical="center" wrapText="1"/>
    </xf>
    <xf numFmtId="0" fontId="50" fillId="2" borderId="12" xfId="1" applyFont="1" applyFill="1" applyBorder="1" applyAlignment="1">
      <alignment vertical="center"/>
    </xf>
    <xf numFmtId="0" fontId="51" fillId="2" borderId="0" xfId="1" applyFont="1" applyFill="1" applyAlignment="1">
      <alignment vertical="center"/>
    </xf>
    <xf numFmtId="0" fontId="52" fillId="2" borderId="12" xfId="1" applyFont="1" applyFill="1" applyBorder="1" applyAlignment="1">
      <alignment vertical="center"/>
    </xf>
    <xf numFmtId="0" fontId="53" fillId="2" borderId="13" xfId="1" applyFont="1" applyFill="1" applyBorder="1" applyAlignment="1">
      <alignment vertical="center"/>
    </xf>
    <xf numFmtId="164" fontId="44" fillId="21" borderId="2" xfId="2737" applyNumberFormat="1" applyFont="1" applyFill="1" applyBorder="1" applyAlignment="1">
      <alignment vertical="center" wrapText="1"/>
    </xf>
    <xf numFmtId="164" fontId="21" fillId="0" borderId="2" xfId="2737" applyFont="1" applyBorder="1"/>
    <xf numFmtId="0" fontId="45" fillId="0" borderId="2" xfId="1" applyFont="1" applyBorder="1" applyAlignment="1">
      <alignment horizontal="right"/>
    </xf>
    <xf numFmtId="3" fontId="21" fillId="0" borderId="2" xfId="0" applyNumberFormat="1" applyFont="1" applyBorder="1"/>
    <xf numFmtId="2" fontId="21" fillId="0" borderId="0" xfId="0" applyNumberFormat="1" applyFont="1"/>
    <xf numFmtId="0" fontId="21" fillId="7" borderId="27" xfId="0" applyFont="1" applyFill="1" applyBorder="1" applyAlignment="1">
      <alignment horizontal="center" wrapText="1"/>
    </xf>
    <xf numFmtId="0" fontId="21" fillId="7" borderId="2" xfId="1" applyFont="1" applyFill="1" applyBorder="1" applyAlignment="1">
      <alignment horizontal="center"/>
    </xf>
    <xf numFmtId="2" fontId="43" fillId="5" borderId="2" xfId="2737" applyNumberFormat="1" applyFont="1" applyFill="1" applyBorder="1" applyAlignment="1">
      <alignment vertical="center"/>
    </xf>
    <xf numFmtId="0" fontId="0" fillId="0" borderId="0" xfId="0" applyFill="1"/>
    <xf numFmtId="0" fontId="0" fillId="0" borderId="0" xfId="0" applyFill="1" applyBorder="1"/>
    <xf numFmtId="0" fontId="0" fillId="0" borderId="19" xfId="0" applyFill="1" applyBorder="1"/>
    <xf numFmtId="0" fontId="17" fillId="0" borderId="0" xfId="1" applyFont="1" applyFill="1"/>
    <xf numFmtId="0" fontId="18" fillId="0" borderId="14" xfId="1" applyFont="1" applyFill="1" applyBorder="1"/>
    <xf numFmtId="0" fontId="0" fillId="0" borderId="14" xfId="0" applyFill="1" applyBorder="1"/>
    <xf numFmtId="0" fontId="18" fillId="0" borderId="0" xfId="1" applyFont="1" applyFill="1"/>
    <xf numFmtId="0" fontId="15" fillId="0" borderId="15" xfId="0" applyFont="1" applyFill="1" applyBorder="1"/>
    <xf numFmtId="0" fontId="0" fillId="0" borderId="16" xfId="0" applyFill="1" applyBorder="1"/>
    <xf numFmtId="0" fontId="0" fillId="0" borderId="17" xfId="0" applyFill="1" applyBorder="1"/>
    <xf numFmtId="0" fontId="0" fillId="0" borderId="18" xfId="0" applyFill="1" applyBorder="1"/>
    <xf numFmtId="0" fontId="15" fillId="0" borderId="18" xfId="0" applyFont="1" applyFill="1" applyBorder="1"/>
    <xf numFmtId="0" fontId="3" fillId="0" borderId="0" xfId="1" applyFont="1" applyFill="1"/>
    <xf numFmtId="0" fontId="44" fillId="0" borderId="2" xfId="1" applyFont="1" applyFill="1" applyBorder="1" applyAlignment="1">
      <alignment horizontal="center"/>
    </xf>
    <xf numFmtId="0" fontId="19" fillId="0" borderId="18" xfId="0" applyFont="1" applyFill="1" applyBorder="1"/>
    <xf numFmtId="0" fontId="0" fillId="0" borderId="20" xfId="0" applyFill="1" applyBorder="1"/>
    <xf numFmtId="0" fontId="0" fillId="0" borderId="21" xfId="0" applyFill="1" applyBorder="1"/>
    <xf numFmtId="0" fontId="54" fillId="0" borderId="0" xfId="0" applyFont="1" applyFill="1"/>
    <xf numFmtId="0" fontId="0" fillId="0" borderId="0" xfId="0" applyFill="1" applyAlignment="1">
      <alignment horizontal="left" vertical="top"/>
    </xf>
    <xf numFmtId="0" fontId="55" fillId="0" borderId="11" xfId="2" applyFont="1" applyBorder="1" applyAlignment="1">
      <alignment horizontal="left" vertical="center" wrapText="1"/>
    </xf>
    <xf numFmtId="0" fontId="20" fillId="23" borderId="0" xfId="1" applyFont="1" applyFill="1" applyAlignment="1">
      <alignment horizontal="left"/>
    </xf>
    <xf numFmtId="0" fontId="1" fillId="23" borderId="0" xfId="1" applyFill="1"/>
    <xf numFmtId="0" fontId="6" fillId="23" borderId="0" xfId="1" applyFont="1" applyFill="1"/>
    <xf numFmtId="0" fontId="7" fillId="23" borderId="10" xfId="1" applyFont="1" applyFill="1" applyBorder="1"/>
    <xf numFmtId="0" fontId="56" fillId="0" borderId="0" xfId="0" applyFont="1" applyFill="1"/>
    <xf numFmtId="0" fontId="57" fillId="7" borderId="2" xfId="0" applyFont="1" applyFill="1" applyBorder="1"/>
    <xf numFmtId="164" fontId="21" fillId="0" borderId="2" xfId="2737" applyNumberFormat="1" applyFont="1" applyBorder="1"/>
    <xf numFmtId="0" fontId="1" fillId="0" borderId="0" xfId="1" applyBorder="1"/>
    <xf numFmtId="0" fontId="11" fillId="0" borderId="0" xfId="1" applyFont="1" applyBorder="1"/>
    <xf numFmtId="0" fontId="14" fillId="0" borderId="0" xfId="1" applyFont="1" applyBorder="1"/>
    <xf numFmtId="176" fontId="21" fillId="0" borderId="0" xfId="2737" applyNumberFormat="1" applyFont="1" applyBorder="1"/>
    <xf numFmtId="9" fontId="21" fillId="0" borderId="0" xfId="3" applyFont="1" applyBorder="1"/>
    <xf numFmtId="3" fontId="21" fillId="0" borderId="0" xfId="0" applyNumberFormat="1" applyFont="1"/>
    <xf numFmtId="2" fontId="21" fillId="0" borderId="2" xfId="0" applyNumberFormat="1" applyFont="1" applyBorder="1"/>
    <xf numFmtId="1" fontId="9" fillId="0" borderId="0" xfId="1" applyNumberFormat="1" applyFont="1"/>
    <xf numFmtId="176" fontId="11" fillId="0" borderId="0" xfId="2737" applyNumberFormat="1" applyFont="1"/>
    <xf numFmtId="164" fontId="44" fillId="4" borderId="2" xfId="1" applyNumberFormat="1" applyFont="1" applyFill="1" applyBorder="1" applyAlignment="1">
      <alignment vertical="center" wrapText="1"/>
    </xf>
    <xf numFmtId="0" fontId="58" fillId="0" borderId="0" xfId="1" applyFont="1"/>
    <xf numFmtId="3" fontId="58" fillId="0" borderId="0" xfId="1" applyNumberFormat="1" applyFont="1"/>
    <xf numFmtId="164" fontId="21" fillId="7" borderId="2" xfId="2737" applyNumberFormat="1" applyFont="1" applyFill="1" applyBorder="1"/>
    <xf numFmtId="0" fontId="44" fillId="7" borderId="9" xfId="1" applyFont="1" applyFill="1" applyBorder="1" applyAlignment="1">
      <alignment horizontal="centerContinuous"/>
    </xf>
    <xf numFmtId="0" fontId="44" fillId="4" borderId="9" xfId="1" applyFont="1" applyFill="1" applyBorder="1" applyAlignment="1">
      <alignment horizontal="centerContinuous"/>
    </xf>
    <xf numFmtId="0" fontId="44" fillId="4" borderId="8" xfId="1" applyFont="1" applyFill="1" applyBorder="1" applyAlignment="1">
      <alignment horizontal="centerContinuous"/>
    </xf>
    <xf numFmtId="0" fontId="44" fillId="22" borderId="1" xfId="1" applyFont="1" applyFill="1" applyBorder="1" applyAlignment="1">
      <alignment horizontal="centerContinuous"/>
    </xf>
    <xf numFmtId="0" fontId="44" fillId="22" borderId="3" xfId="1" applyFont="1" applyFill="1" applyBorder="1" applyAlignment="1">
      <alignment horizontal="centerContinuous"/>
    </xf>
    <xf numFmtId="0" fontId="44" fillId="7" borderId="8" xfId="1" applyFont="1" applyFill="1" applyBorder="1" applyAlignment="1">
      <alignment horizontal="centerContinuous"/>
    </xf>
    <xf numFmtId="0" fontId="10" fillId="21" borderId="1" xfId="1" applyFont="1" applyFill="1" applyBorder="1" applyAlignment="1">
      <alignment horizontal="centerContinuous"/>
    </xf>
    <xf numFmtId="0" fontId="10" fillId="21" borderId="3" xfId="1" applyFont="1" applyFill="1" applyBorder="1" applyAlignment="1">
      <alignment horizontal="centerContinuous"/>
    </xf>
    <xf numFmtId="0" fontId="44" fillId="21" borderId="1" xfId="1" applyFont="1" applyFill="1" applyBorder="1" applyAlignment="1">
      <alignment horizontal="centerContinuous"/>
    </xf>
    <xf numFmtId="2" fontId="21" fillId="7" borderId="2" xfId="1" applyNumberFormat="1" applyFont="1" applyFill="1" applyBorder="1"/>
    <xf numFmtId="0" fontId="15" fillId="0" borderId="0" xfId="0" applyFont="1"/>
    <xf numFmtId="2" fontId="0" fillId="0" borderId="0" xfId="0" applyNumberFormat="1"/>
    <xf numFmtId="0" fontId="44" fillId="7" borderId="2" xfId="1" applyFont="1" applyFill="1" applyBorder="1" applyAlignment="1">
      <alignment horizontal="center" vertical="center" wrapText="1"/>
    </xf>
  </cellXfs>
  <cellStyles count="2740">
    <cellStyle name="Att1" xfId="163"/>
    <cellStyle name="Att1 2" xfId="164"/>
    <cellStyle name="Att1 2 2" xfId="165"/>
    <cellStyle name="Att1 3" xfId="166"/>
    <cellStyle name="Att1 3 2" xfId="167"/>
    <cellStyle name="Att1 3 3" xfId="168"/>
    <cellStyle name="Att1 4" xfId="169"/>
    <cellStyle name="Att1 4 2" xfId="170"/>
    <cellStyle name="Att1 4 3" xfId="171"/>
    <cellStyle name="BM Heading 3" xfId="21"/>
    <cellStyle name="BM Input" xfId="25"/>
    <cellStyle name="Column 4" xfId="27"/>
    <cellStyle name="Comma" xfId="2737" builtinId="3"/>
    <cellStyle name="Comma 10" xfId="2629"/>
    <cellStyle name="Comma 11" xfId="5"/>
    <cellStyle name="Comma 2" xfId="9"/>
    <cellStyle name="Comma 2 10" xfId="173"/>
    <cellStyle name="Comma 2 10 2" xfId="174"/>
    <cellStyle name="Comma 2 10 2 2" xfId="175"/>
    <cellStyle name="Comma 2 10 3" xfId="176"/>
    <cellStyle name="Comma 2 10 4" xfId="177"/>
    <cellStyle name="Comma 2 11" xfId="178"/>
    <cellStyle name="Comma 2 11 2" xfId="179"/>
    <cellStyle name="Comma 2 11 2 2" xfId="180"/>
    <cellStyle name="Comma 2 11 3" xfId="181"/>
    <cellStyle name="Comma 2 11 4" xfId="182"/>
    <cellStyle name="Comma 2 12" xfId="183"/>
    <cellStyle name="Comma 2 12 2" xfId="184"/>
    <cellStyle name="Comma 2 12 2 2" xfId="185"/>
    <cellStyle name="Comma 2 12 3" xfId="186"/>
    <cellStyle name="Comma 2 12 4" xfId="187"/>
    <cellStyle name="Comma 2 13" xfId="188"/>
    <cellStyle name="Comma 2 13 2" xfId="189"/>
    <cellStyle name="Comma 2 13 2 2" xfId="190"/>
    <cellStyle name="Comma 2 13 3" xfId="191"/>
    <cellStyle name="Comma 2 13 4" xfId="192"/>
    <cellStyle name="Comma 2 14" xfId="193"/>
    <cellStyle name="Comma 2 14 2" xfId="194"/>
    <cellStyle name="Comma 2 14 3" xfId="195"/>
    <cellStyle name="Comma 2 15" xfId="196"/>
    <cellStyle name="Comma 2 15 2" xfId="197"/>
    <cellStyle name="Comma 2 16" xfId="198"/>
    <cellStyle name="Comma 2 17" xfId="199"/>
    <cellStyle name="Comma 2 18" xfId="200"/>
    <cellStyle name="Comma 2 19" xfId="2562"/>
    <cellStyle name="Comma 2 2" xfId="22"/>
    <cellStyle name="Comma 2 2 10" xfId="202"/>
    <cellStyle name="Comma 2 2 10 2" xfId="203"/>
    <cellStyle name="Comma 2 2 10 3" xfId="204"/>
    <cellStyle name="Comma 2 2 11" xfId="205"/>
    <cellStyle name="Comma 2 2 11 2" xfId="206"/>
    <cellStyle name="Comma 2 2 12" xfId="207"/>
    <cellStyle name="Comma 2 2 13" xfId="208"/>
    <cellStyle name="Comma 2 2 14" xfId="209"/>
    <cellStyle name="Comma 2 2 15" xfId="2568"/>
    <cellStyle name="Comma 2 2 16" xfId="2631"/>
    <cellStyle name="Comma 2 2 17" xfId="201"/>
    <cellStyle name="Comma 2 2 2" xfId="39"/>
    <cellStyle name="Comma 2 2 2 10" xfId="211"/>
    <cellStyle name="Comma 2 2 2 11" xfId="2573"/>
    <cellStyle name="Comma 2 2 2 12" xfId="2634"/>
    <cellStyle name="Comma 2 2 2 13" xfId="210"/>
    <cellStyle name="Comma 2 2 2 2" xfId="63"/>
    <cellStyle name="Comma 2 2 2 2 10" xfId="2581"/>
    <cellStyle name="Comma 2 2 2 2 11" xfId="2641"/>
    <cellStyle name="Comma 2 2 2 2 12" xfId="212"/>
    <cellStyle name="Comma 2 2 2 2 2" xfId="76"/>
    <cellStyle name="Comma 2 2 2 2 2 2" xfId="105"/>
    <cellStyle name="Comma 2 2 2 2 2 2 2" xfId="159"/>
    <cellStyle name="Comma 2 2 2 2 2 2 2 2" xfId="2735"/>
    <cellStyle name="Comma 2 2 2 2 2 2 2 3" xfId="215"/>
    <cellStyle name="Comma 2 2 2 2 2 2 3" xfId="2622"/>
    <cellStyle name="Comma 2 2 2 2 2 2 4" xfId="2681"/>
    <cellStyle name="Comma 2 2 2 2 2 2 5" xfId="214"/>
    <cellStyle name="Comma 2 2 2 2 2 3" xfId="132"/>
    <cellStyle name="Comma 2 2 2 2 2 3 2" xfId="2708"/>
    <cellStyle name="Comma 2 2 2 2 2 3 3" xfId="216"/>
    <cellStyle name="Comma 2 2 2 2 2 4" xfId="217"/>
    <cellStyle name="Comma 2 2 2 2 2 5" xfId="2594"/>
    <cellStyle name="Comma 2 2 2 2 2 6" xfId="2654"/>
    <cellStyle name="Comma 2 2 2 2 2 7" xfId="213"/>
    <cellStyle name="Comma 2 2 2 2 3" xfId="92"/>
    <cellStyle name="Comma 2 2 2 2 3 2" xfId="146"/>
    <cellStyle name="Comma 2 2 2 2 3 2 2" xfId="220"/>
    <cellStyle name="Comma 2 2 2 2 3 2 3" xfId="2722"/>
    <cellStyle name="Comma 2 2 2 2 3 2 4" xfId="219"/>
    <cellStyle name="Comma 2 2 2 2 3 3" xfId="221"/>
    <cellStyle name="Comma 2 2 2 2 3 4" xfId="222"/>
    <cellStyle name="Comma 2 2 2 2 3 5" xfId="2609"/>
    <cellStyle name="Comma 2 2 2 2 3 6" xfId="2668"/>
    <cellStyle name="Comma 2 2 2 2 3 7" xfId="218"/>
    <cellStyle name="Comma 2 2 2 2 4" xfId="119"/>
    <cellStyle name="Comma 2 2 2 2 4 2" xfId="224"/>
    <cellStyle name="Comma 2 2 2 2 4 2 2" xfId="225"/>
    <cellStyle name="Comma 2 2 2 2 4 3" xfId="226"/>
    <cellStyle name="Comma 2 2 2 2 4 4" xfId="227"/>
    <cellStyle name="Comma 2 2 2 2 4 5" xfId="2695"/>
    <cellStyle name="Comma 2 2 2 2 4 6" xfId="223"/>
    <cellStyle name="Comma 2 2 2 2 5" xfId="228"/>
    <cellStyle name="Comma 2 2 2 2 5 2" xfId="229"/>
    <cellStyle name="Comma 2 2 2 2 5 2 2" xfId="230"/>
    <cellStyle name="Comma 2 2 2 2 5 3" xfId="231"/>
    <cellStyle name="Comma 2 2 2 2 5 4" xfId="232"/>
    <cellStyle name="Comma 2 2 2 2 6" xfId="233"/>
    <cellStyle name="Comma 2 2 2 2 6 2" xfId="234"/>
    <cellStyle name="Comma 2 2 2 2 6 3" xfId="235"/>
    <cellStyle name="Comma 2 2 2 2 7" xfId="236"/>
    <cellStyle name="Comma 2 2 2 2 7 2" xfId="237"/>
    <cellStyle name="Comma 2 2 2 2 8" xfId="238"/>
    <cellStyle name="Comma 2 2 2 2 9" xfId="239"/>
    <cellStyle name="Comma 2 2 2 3" xfId="69"/>
    <cellStyle name="Comma 2 2 2 3 2" xfId="98"/>
    <cellStyle name="Comma 2 2 2 3 2 2" xfId="152"/>
    <cellStyle name="Comma 2 2 2 3 2 2 2" xfId="2728"/>
    <cellStyle name="Comma 2 2 2 3 2 2 3" xfId="242"/>
    <cellStyle name="Comma 2 2 2 3 2 3" xfId="2615"/>
    <cellStyle name="Comma 2 2 2 3 2 4" xfId="2674"/>
    <cellStyle name="Comma 2 2 2 3 2 5" xfId="241"/>
    <cellStyle name="Comma 2 2 2 3 3" xfId="125"/>
    <cellStyle name="Comma 2 2 2 3 3 2" xfId="2701"/>
    <cellStyle name="Comma 2 2 2 3 3 3" xfId="243"/>
    <cellStyle name="Comma 2 2 2 3 4" xfId="244"/>
    <cellStyle name="Comma 2 2 2 3 5" xfId="2587"/>
    <cellStyle name="Comma 2 2 2 3 6" xfId="2647"/>
    <cellStyle name="Comma 2 2 2 3 7" xfId="240"/>
    <cellStyle name="Comma 2 2 2 4" xfId="85"/>
    <cellStyle name="Comma 2 2 2 4 2" xfId="139"/>
    <cellStyle name="Comma 2 2 2 4 2 2" xfId="247"/>
    <cellStyle name="Comma 2 2 2 4 2 3" xfId="2715"/>
    <cellStyle name="Comma 2 2 2 4 2 4" xfId="246"/>
    <cellStyle name="Comma 2 2 2 4 3" xfId="248"/>
    <cellStyle name="Comma 2 2 2 4 4" xfId="249"/>
    <cellStyle name="Comma 2 2 2 4 5" xfId="2602"/>
    <cellStyle name="Comma 2 2 2 4 6" xfId="2661"/>
    <cellStyle name="Comma 2 2 2 4 7" xfId="245"/>
    <cellStyle name="Comma 2 2 2 5" xfId="112"/>
    <cellStyle name="Comma 2 2 2 5 2" xfId="251"/>
    <cellStyle name="Comma 2 2 2 5 2 2" xfId="252"/>
    <cellStyle name="Comma 2 2 2 5 3" xfId="253"/>
    <cellStyle name="Comma 2 2 2 5 4" xfId="254"/>
    <cellStyle name="Comma 2 2 2 5 5" xfId="2688"/>
    <cellStyle name="Comma 2 2 2 5 6" xfId="250"/>
    <cellStyle name="Comma 2 2 2 6" xfId="255"/>
    <cellStyle name="Comma 2 2 2 6 2" xfId="256"/>
    <cellStyle name="Comma 2 2 2 6 2 2" xfId="257"/>
    <cellStyle name="Comma 2 2 2 6 3" xfId="258"/>
    <cellStyle name="Comma 2 2 2 6 4" xfId="259"/>
    <cellStyle name="Comma 2 2 2 7" xfId="260"/>
    <cellStyle name="Comma 2 2 2 7 2" xfId="261"/>
    <cellStyle name="Comma 2 2 2 7 3" xfId="262"/>
    <cellStyle name="Comma 2 2 2 8" xfId="263"/>
    <cellStyle name="Comma 2 2 2 8 2" xfId="264"/>
    <cellStyle name="Comma 2 2 2 9" xfId="265"/>
    <cellStyle name="Comma 2 2 3" xfId="60"/>
    <cellStyle name="Comma 2 2 3 10" xfId="267"/>
    <cellStyle name="Comma 2 2 3 11" xfId="2578"/>
    <cellStyle name="Comma 2 2 3 12" xfId="2638"/>
    <cellStyle name="Comma 2 2 3 13" xfId="266"/>
    <cellStyle name="Comma 2 2 3 2" xfId="73"/>
    <cellStyle name="Comma 2 2 3 2 10" xfId="2591"/>
    <cellStyle name="Comma 2 2 3 2 11" xfId="2651"/>
    <cellStyle name="Comma 2 2 3 2 12" xfId="268"/>
    <cellStyle name="Comma 2 2 3 2 2" xfId="102"/>
    <cellStyle name="Comma 2 2 3 2 2 2" xfId="156"/>
    <cellStyle name="Comma 2 2 3 2 2 2 2" xfId="271"/>
    <cellStyle name="Comma 2 2 3 2 2 2 3" xfId="2732"/>
    <cellStyle name="Comma 2 2 3 2 2 2 4" xfId="270"/>
    <cellStyle name="Comma 2 2 3 2 2 3" xfId="272"/>
    <cellStyle name="Comma 2 2 3 2 2 4" xfId="273"/>
    <cellStyle name="Comma 2 2 3 2 2 5" xfId="2619"/>
    <cellStyle name="Comma 2 2 3 2 2 6" xfId="2678"/>
    <cellStyle name="Comma 2 2 3 2 2 7" xfId="269"/>
    <cellStyle name="Comma 2 2 3 2 3" xfId="129"/>
    <cellStyle name="Comma 2 2 3 2 3 2" xfId="275"/>
    <cellStyle name="Comma 2 2 3 2 3 2 2" xfId="276"/>
    <cellStyle name="Comma 2 2 3 2 3 3" xfId="277"/>
    <cellStyle name="Comma 2 2 3 2 3 4" xfId="278"/>
    <cellStyle name="Comma 2 2 3 2 3 5" xfId="2705"/>
    <cellStyle name="Comma 2 2 3 2 3 6" xfId="274"/>
    <cellStyle name="Comma 2 2 3 2 4" xfId="279"/>
    <cellStyle name="Comma 2 2 3 2 4 2" xfId="280"/>
    <cellStyle name="Comma 2 2 3 2 4 2 2" xfId="281"/>
    <cellStyle name="Comma 2 2 3 2 4 3" xfId="282"/>
    <cellStyle name="Comma 2 2 3 2 4 4" xfId="283"/>
    <cellStyle name="Comma 2 2 3 2 5" xfId="284"/>
    <cellStyle name="Comma 2 2 3 2 5 2" xfId="285"/>
    <cellStyle name="Comma 2 2 3 2 5 2 2" xfId="286"/>
    <cellStyle name="Comma 2 2 3 2 5 3" xfId="287"/>
    <cellStyle name="Comma 2 2 3 2 5 4" xfId="288"/>
    <cellStyle name="Comma 2 2 3 2 6" xfId="289"/>
    <cellStyle name="Comma 2 2 3 2 6 2" xfId="290"/>
    <cellStyle name="Comma 2 2 3 2 6 3" xfId="291"/>
    <cellStyle name="Comma 2 2 3 2 7" xfId="292"/>
    <cellStyle name="Comma 2 2 3 2 7 2" xfId="293"/>
    <cellStyle name="Comma 2 2 3 2 8" xfId="294"/>
    <cellStyle name="Comma 2 2 3 2 9" xfId="295"/>
    <cellStyle name="Comma 2 2 3 3" xfId="89"/>
    <cellStyle name="Comma 2 2 3 3 2" xfId="143"/>
    <cellStyle name="Comma 2 2 3 3 2 2" xfId="298"/>
    <cellStyle name="Comma 2 2 3 3 2 3" xfId="2719"/>
    <cellStyle name="Comma 2 2 3 3 2 4" xfId="297"/>
    <cellStyle name="Comma 2 2 3 3 3" xfId="299"/>
    <cellStyle name="Comma 2 2 3 3 4" xfId="300"/>
    <cellStyle name="Comma 2 2 3 3 5" xfId="2606"/>
    <cellStyle name="Comma 2 2 3 3 6" xfId="2665"/>
    <cellStyle name="Comma 2 2 3 3 7" xfId="296"/>
    <cellStyle name="Comma 2 2 3 4" xfId="116"/>
    <cellStyle name="Comma 2 2 3 4 2" xfId="302"/>
    <cellStyle name="Comma 2 2 3 4 2 2" xfId="303"/>
    <cellStyle name="Comma 2 2 3 4 3" xfId="304"/>
    <cellStyle name="Comma 2 2 3 4 4" xfId="305"/>
    <cellStyle name="Comma 2 2 3 4 5" xfId="2692"/>
    <cellStyle name="Comma 2 2 3 4 6" xfId="301"/>
    <cellStyle name="Comma 2 2 3 5" xfId="306"/>
    <cellStyle name="Comma 2 2 3 5 2" xfId="307"/>
    <cellStyle name="Comma 2 2 3 5 2 2" xfId="308"/>
    <cellStyle name="Comma 2 2 3 5 3" xfId="309"/>
    <cellStyle name="Comma 2 2 3 5 4" xfId="310"/>
    <cellStyle name="Comma 2 2 3 6" xfId="311"/>
    <cellStyle name="Comma 2 2 3 6 2" xfId="312"/>
    <cellStyle name="Comma 2 2 3 6 2 2" xfId="313"/>
    <cellStyle name="Comma 2 2 3 6 3" xfId="314"/>
    <cellStyle name="Comma 2 2 3 6 4" xfId="315"/>
    <cellStyle name="Comma 2 2 3 7" xfId="316"/>
    <cellStyle name="Comma 2 2 3 7 2" xfId="317"/>
    <cellStyle name="Comma 2 2 3 7 3" xfId="318"/>
    <cellStyle name="Comma 2 2 3 8" xfId="319"/>
    <cellStyle name="Comma 2 2 3 8 2" xfId="320"/>
    <cellStyle name="Comma 2 2 3 9" xfId="321"/>
    <cellStyle name="Comma 2 2 4" xfId="66"/>
    <cellStyle name="Comma 2 2 4 10" xfId="323"/>
    <cellStyle name="Comma 2 2 4 11" xfId="2584"/>
    <cellStyle name="Comma 2 2 4 12" xfId="2644"/>
    <cellStyle name="Comma 2 2 4 13" xfId="322"/>
    <cellStyle name="Comma 2 2 4 2" xfId="95"/>
    <cellStyle name="Comma 2 2 4 2 10" xfId="2612"/>
    <cellStyle name="Comma 2 2 4 2 11" xfId="2671"/>
    <cellStyle name="Comma 2 2 4 2 12" xfId="324"/>
    <cellStyle name="Comma 2 2 4 2 2" xfId="149"/>
    <cellStyle name="Comma 2 2 4 2 2 2" xfId="326"/>
    <cellStyle name="Comma 2 2 4 2 2 2 2" xfId="327"/>
    <cellStyle name="Comma 2 2 4 2 2 3" xfId="328"/>
    <cellStyle name="Comma 2 2 4 2 2 4" xfId="329"/>
    <cellStyle name="Comma 2 2 4 2 2 5" xfId="2725"/>
    <cellStyle name="Comma 2 2 4 2 2 6" xfId="325"/>
    <cellStyle name="Comma 2 2 4 2 3" xfId="330"/>
    <cellStyle name="Comma 2 2 4 2 3 2" xfId="331"/>
    <cellStyle name="Comma 2 2 4 2 3 2 2" xfId="332"/>
    <cellStyle name="Comma 2 2 4 2 3 3" xfId="333"/>
    <cellStyle name="Comma 2 2 4 2 3 4" xfId="334"/>
    <cellStyle name="Comma 2 2 4 2 4" xfId="335"/>
    <cellStyle name="Comma 2 2 4 2 4 2" xfId="336"/>
    <cellStyle name="Comma 2 2 4 2 4 2 2" xfId="337"/>
    <cellStyle name="Comma 2 2 4 2 4 3" xfId="338"/>
    <cellStyle name="Comma 2 2 4 2 4 4" xfId="339"/>
    <cellStyle name="Comma 2 2 4 2 5" xfId="340"/>
    <cellStyle name="Comma 2 2 4 2 5 2" xfId="341"/>
    <cellStyle name="Comma 2 2 4 2 5 2 2" xfId="342"/>
    <cellStyle name="Comma 2 2 4 2 5 3" xfId="343"/>
    <cellStyle name="Comma 2 2 4 2 5 4" xfId="344"/>
    <cellStyle name="Comma 2 2 4 2 6" xfId="345"/>
    <cellStyle name="Comma 2 2 4 2 6 2" xfId="346"/>
    <cellStyle name="Comma 2 2 4 2 6 3" xfId="347"/>
    <cellStyle name="Comma 2 2 4 2 7" xfId="348"/>
    <cellStyle name="Comma 2 2 4 2 7 2" xfId="349"/>
    <cellStyle name="Comma 2 2 4 2 8" xfId="350"/>
    <cellStyle name="Comma 2 2 4 2 9" xfId="351"/>
    <cellStyle name="Comma 2 2 4 3" xfId="122"/>
    <cellStyle name="Comma 2 2 4 3 2" xfId="353"/>
    <cellStyle name="Comma 2 2 4 3 2 2" xfId="354"/>
    <cellStyle name="Comma 2 2 4 3 3" xfId="355"/>
    <cellStyle name="Comma 2 2 4 3 4" xfId="356"/>
    <cellStyle name="Comma 2 2 4 3 5" xfId="2698"/>
    <cellStyle name="Comma 2 2 4 3 6" xfId="352"/>
    <cellStyle name="Comma 2 2 4 4" xfId="357"/>
    <cellStyle name="Comma 2 2 4 4 2" xfId="358"/>
    <cellStyle name="Comma 2 2 4 4 2 2" xfId="359"/>
    <cellStyle name="Comma 2 2 4 4 3" xfId="360"/>
    <cellStyle name="Comma 2 2 4 4 4" xfId="361"/>
    <cellStyle name="Comma 2 2 4 5" xfId="362"/>
    <cellStyle name="Comma 2 2 4 5 2" xfId="363"/>
    <cellStyle name="Comma 2 2 4 5 2 2" xfId="364"/>
    <cellStyle name="Comma 2 2 4 5 3" xfId="365"/>
    <cellStyle name="Comma 2 2 4 5 4" xfId="366"/>
    <cellStyle name="Comma 2 2 4 6" xfId="367"/>
    <cellStyle name="Comma 2 2 4 6 2" xfId="368"/>
    <cellStyle name="Comma 2 2 4 6 2 2" xfId="369"/>
    <cellStyle name="Comma 2 2 4 6 3" xfId="370"/>
    <cellStyle name="Comma 2 2 4 6 4" xfId="371"/>
    <cellStyle name="Comma 2 2 4 7" xfId="372"/>
    <cellStyle name="Comma 2 2 4 7 2" xfId="373"/>
    <cellStyle name="Comma 2 2 4 7 3" xfId="374"/>
    <cellStyle name="Comma 2 2 4 8" xfId="375"/>
    <cellStyle name="Comma 2 2 4 8 2" xfId="376"/>
    <cellStyle name="Comma 2 2 4 9" xfId="377"/>
    <cellStyle name="Comma 2 2 5" xfId="82"/>
    <cellStyle name="Comma 2 2 5 10" xfId="2599"/>
    <cellStyle name="Comma 2 2 5 11" xfId="2658"/>
    <cellStyle name="Comma 2 2 5 12" xfId="378"/>
    <cellStyle name="Comma 2 2 5 2" xfId="136"/>
    <cellStyle name="Comma 2 2 5 2 2" xfId="380"/>
    <cellStyle name="Comma 2 2 5 2 2 2" xfId="381"/>
    <cellStyle name="Comma 2 2 5 2 3" xfId="382"/>
    <cellStyle name="Comma 2 2 5 2 4" xfId="383"/>
    <cellStyle name="Comma 2 2 5 2 5" xfId="2712"/>
    <cellStyle name="Comma 2 2 5 2 6" xfId="379"/>
    <cellStyle name="Comma 2 2 5 3" xfId="384"/>
    <cellStyle name="Comma 2 2 5 3 2" xfId="385"/>
    <cellStyle name="Comma 2 2 5 3 2 2" xfId="386"/>
    <cellStyle name="Comma 2 2 5 3 3" xfId="387"/>
    <cellStyle name="Comma 2 2 5 3 4" xfId="388"/>
    <cellStyle name="Comma 2 2 5 4" xfId="389"/>
    <cellStyle name="Comma 2 2 5 4 2" xfId="390"/>
    <cellStyle name="Comma 2 2 5 4 2 2" xfId="391"/>
    <cellStyle name="Comma 2 2 5 4 3" xfId="392"/>
    <cellStyle name="Comma 2 2 5 4 4" xfId="393"/>
    <cellStyle name="Comma 2 2 5 5" xfId="394"/>
    <cellStyle name="Comma 2 2 5 5 2" xfId="395"/>
    <cellStyle name="Comma 2 2 5 5 2 2" xfId="396"/>
    <cellStyle name="Comma 2 2 5 5 3" xfId="397"/>
    <cellStyle name="Comma 2 2 5 5 4" xfId="398"/>
    <cellStyle name="Comma 2 2 5 6" xfId="399"/>
    <cellStyle name="Comma 2 2 5 6 2" xfId="400"/>
    <cellStyle name="Comma 2 2 5 6 3" xfId="401"/>
    <cellStyle name="Comma 2 2 5 7" xfId="402"/>
    <cellStyle name="Comma 2 2 5 7 2" xfId="403"/>
    <cellStyle name="Comma 2 2 5 8" xfId="404"/>
    <cellStyle name="Comma 2 2 5 9" xfId="405"/>
    <cellStyle name="Comma 2 2 6" xfId="109"/>
    <cellStyle name="Comma 2 2 6 2" xfId="407"/>
    <cellStyle name="Comma 2 2 6 2 2" xfId="408"/>
    <cellStyle name="Comma 2 2 6 3" xfId="409"/>
    <cellStyle name="Comma 2 2 6 4" xfId="410"/>
    <cellStyle name="Comma 2 2 6 5" xfId="2685"/>
    <cellStyle name="Comma 2 2 6 6" xfId="406"/>
    <cellStyle name="Comma 2 2 7" xfId="411"/>
    <cellStyle name="Comma 2 2 7 2" xfId="412"/>
    <cellStyle name="Comma 2 2 7 2 2" xfId="413"/>
    <cellStyle name="Comma 2 2 7 3" xfId="414"/>
    <cellStyle name="Comma 2 2 7 4" xfId="415"/>
    <cellStyle name="Comma 2 2 8" xfId="416"/>
    <cellStyle name="Comma 2 2 8 2" xfId="417"/>
    <cellStyle name="Comma 2 2 8 2 2" xfId="418"/>
    <cellStyle name="Comma 2 2 8 3" xfId="419"/>
    <cellStyle name="Comma 2 2 8 4" xfId="420"/>
    <cellStyle name="Comma 2 2 9" xfId="421"/>
    <cellStyle name="Comma 2 2 9 2" xfId="422"/>
    <cellStyle name="Comma 2 2 9 2 2" xfId="423"/>
    <cellStyle name="Comma 2 2 9 3" xfId="424"/>
    <cellStyle name="Comma 2 2 9 4" xfId="425"/>
    <cellStyle name="Comma 2 20" xfId="2630"/>
    <cellStyle name="Comma 2 21" xfId="172"/>
    <cellStyle name="Comma 2 3" xfId="38"/>
    <cellStyle name="Comma 2 3 10" xfId="427"/>
    <cellStyle name="Comma 2 3 10 2" xfId="428"/>
    <cellStyle name="Comma 2 3 10 3" xfId="429"/>
    <cellStyle name="Comma 2 3 11" xfId="430"/>
    <cellStyle name="Comma 2 3 11 2" xfId="431"/>
    <cellStyle name="Comma 2 3 12" xfId="432"/>
    <cellStyle name="Comma 2 3 13" xfId="433"/>
    <cellStyle name="Comma 2 3 14" xfId="2572"/>
    <cellStyle name="Comma 2 3 15" xfId="2633"/>
    <cellStyle name="Comma 2 3 16" xfId="426"/>
    <cellStyle name="Comma 2 3 2" xfId="62"/>
    <cellStyle name="Comma 2 3 2 10" xfId="435"/>
    <cellStyle name="Comma 2 3 2 11" xfId="2580"/>
    <cellStyle name="Comma 2 3 2 12" xfId="2640"/>
    <cellStyle name="Comma 2 3 2 13" xfId="434"/>
    <cellStyle name="Comma 2 3 2 2" xfId="75"/>
    <cellStyle name="Comma 2 3 2 2 10" xfId="2593"/>
    <cellStyle name="Comma 2 3 2 2 11" xfId="2653"/>
    <cellStyle name="Comma 2 3 2 2 12" xfId="436"/>
    <cellStyle name="Comma 2 3 2 2 2" xfId="104"/>
    <cellStyle name="Comma 2 3 2 2 2 2" xfId="158"/>
    <cellStyle name="Comma 2 3 2 2 2 2 2" xfId="439"/>
    <cellStyle name="Comma 2 3 2 2 2 2 3" xfId="2734"/>
    <cellStyle name="Comma 2 3 2 2 2 2 4" xfId="438"/>
    <cellStyle name="Comma 2 3 2 2 2 3" xfId="440"/>
    <cellStyle name="Comma 2 3 2 2 2 4" xfId="441"/>
    <cellStyle name="Comma 2 3 2 2 2 5" xfId="2621"/>
    <cellStyle name="Comma 2 3 2 2 2 6" xfId="2680"/>
    <cellStyle name="Comma 2 3 2 2 2 7" xfId="437"/>
    <cellStyle name="Comma 2 3 2 2 3" xfId="131"/>
    <cellStyle name="Comma 2 3 2 2 3 2" xfId="443"/>
    <cellStyle name="Comma 2 3 2 2 3 2 2" xfId="444"/>
    <cellStyle name="Comma 2 3 2 2 3 3" xfId="445"/>
    <cellStyle name="Comma 2 3 2 2 3 4" xfId="446"/>
    <cellStyle name="Comma 2 3 2 2 3 5" xfId="2707"/>
    <cellStyle name="Comma 2 3 2 2 3 6" xfId="442"/>
    <cellStyle name="Comma 2 3 2 2 4" xfId="447"/>
    <cellStyle name="Comma 2 3 2 2 4 2" xfId="448"/>
    <cellStyle name="Comma 2 3 2 2 4 2 2" xfId="449"/>
    <cellStyle name="Comma 2 3 2 2 4 3" xfId="450"/>
    <cellStyle name="Comma 2 3 2 2 4 4" xfId="451"/>
    <cellStyle name="Comma 2 3 2 2 5" xfId="452"/>
    <cellStyle name="Comma 2 3 2 2 5 2" xfId="453"/>
    <cellStyle name="Comma 2 3 2 2 5 2 2" xfId="454"/>
    <cellStyle name="Comma 2 3 2 2 5 3" xfId="455"/>
    <cellStyle name="Comma 2 3 2 2 5 4" xfId="456"/>
    <cellStyle name="Comma 2 3 2 2 6" xfId="457"/>
    <cellStyle name="Comma 2 3 2 2 6 2" xfId="458"/>
    <cellStyle name="Comma 2 3 2 2 6 3" xfId="459"/>
    <cellStyle name="Comma 2 3 2 2 7" xfId="460"/>
    <cellStyle name="Comma 2 3 2 2 7 2" xfId="461"/>
    <cellStyle name="Comma 2 3 2 2 8" xfId="462"/>
    <cellStyle name="Comma 2 3 2 2 9" xfId="463"/>
    <cellStyle name="Comma 2 3 2 3" xfId="91"/>
    <cellStyle name="Comma 2 3 2 3 2" xfId="145"/>
    <cellStyle name="Comma 2 3 2 3 2 2" xfId="466"/>
    <cellStyle name="Comma 2 3 2 3 2 3" xfId="2721"/>
    <cellStyle name="Comma 2 3 2 3 2 4" xfId="465"/>
    <cellStyle name="Comma 2 3 2 3 3" xfId="467"/>
    <cellStyle name="Comma 2 3 2 3 4" xfId="468"/>
    <cellStyle name="Comma 2 3 2 3 5" xfId="2608"/>
    <cellStyle name="Comma 2 3 2 3 6" xfId="2667"/>
    <cellStyle name="Comma 2 3 2 3 7" xfId="464"/>
    <cellStyle name="Comma 2 3 2 4" xfId="118"/>
    <cellStyle name="Comma 2 3 2 4 2" xfId="470"/>
    <cellStyle name="Comma 2 3 2 4 2 2" xfId="471"/>
    <cellStyle name="Comma 2 3 2 4 3" xfId="472"/>
    <cellStyle name="Comma 2 3 2 4 4" xfId="473"/>
    <cellStyle name="Comma 2 3 2 4 5" xfId="2694"/>
    <cellStyle name="Comma 2 3 2 4 6" xfId="469"/>
    <cellStyle name="Comma 2 3 2 5" xfId="474"/>
    <cellStyle name="Comma 2 3 2 5 2" xfId="475"/>
    <cellStyle name="Comma 2 3 2 5 2 2" xfId="476"/>
    <cellStyle name="Comma 2 3 2 5 3" xfId="477"/>
    <cellStyle name="Comma 2 3 2 5 4" xfId="478"/>
    <cellStyle name="Comma 2 3 2 6" xfId="479"/>
    <cellStyle name="Comma 2 3 2 6 2" xfId="480"/>
    <cellStyle name="Comma 2 3 2 6 2 2" xfId="481"/>
    <cellStyle name="Comma 2 3 2 6 3" xfId="482"/>
    <cellStyle name="Comma 2 3 2 6 4" xfId="483"/>
    <cellStyle name="Comma 2 3 2 7" xfId="484"/>
    <cellStyle name="Comma 2 3 2 7 2" xfId="485"/>
    <cellStyle name="Comma 2 3 2 7 3" xfId="486"/>
    <cellStyle name="Comma 2 3 2 8" xfId="487"/>
    <cellStyle name="Comma 2 3 2 8 2" xfId="488"/>
    <cellStyle name="Comma 2 3 2 9" xfId="489"/>
    <cellStyle name="Comma 2 3 3" xfId="68"/>
    <cellStyle name="Comma 2 3 3 10" xfId="491"/>
    <cellStyle name="Comma 2 3 3 11" xfId="2586"/>
    <cellStyle name="Comma 2 3 3 12" xfId="2646"/>
    <cellStyle name="Comma 2 3 3 13" xfId="490"/>
    <cellStyle name="Comma 2 3 3 2" xfId="97"/>
    <cellStyle name="Comma 2 3 3 2 10" xfId="2614"/>
    <cellStyle name="Comma 2 3 3 2 11" xfId="2673"/>
    <cellStyle name="Comma 2 3 3 2 12" xfId="492"/>
    <cellStyle name="Comma 2 3 3 2 2" xfId="151"/>
    <cellStyle name="Comma 2 3 3 2 2 2" xfId="494"/>
    <cellStyle name="Comma 2 3 3 2 2 2 2" xfId="495"/>
    <cellStyle name="Comma 2 3 3 2 2 3" xfId="496"/>
    <cellStyle name="Comma 2 3 3 2 2 4" xfId="497"/>
    <cellStyle name="Comma 2 3 3 2 2 5" xfId="2727"/>
    <cellStyle name="Comma 2 3 3 2 2 6" xfId="493"/>
    <cellStyle name="Comma 2 3 3 2 3" xfId="498"/>
    <cellStyle name="Comma 2 3 3 2 3 2" xfId="499"/>
    <cellStyle name="Comma 2 3 3 2 3 2 2" xfId="500"/>
    <cellStyle name="Comma 2 3 3 2 3 3" xfId="501"/>
    <cellStyle name="Comma 2 3 3 2 3 4" xfId="502"/>
    <cellStyle name="Comma 2 3 3 2 4" xfId="503"/>
    <cellStyle name="Comma 2 3 3 2 4 2" xfId="504"/>
    <cellStyle name="Comma 2 3 3 2 4 2 2" xfId="505"/>
    <cellStyle name="Comma 2 3 3 2 4 3" xfId="506"/>
    <cellStyle name="Comma 2 3 3 2 4 4" xfId="507"/>
    <cellStyle name="Comma 2 3 3 2 5" xfId="508"/>
    <cellStyle name="Comma 2 3 3 2 5 2" xfId="509"/>
    <cellStyle name="Comma 2 3 3 2 5 2 2" xfId="510"/>
    <cellStyle name="Comma 2 3 3 2 5 3" xfId="511"/>
    <cellStyle name="Comma 2 3 3 2 5 4" xfId="512"/>
    <cellStyle name="Comma 2 3 3 2 6" xfId="513"/>
    <cellStyle name="Comma 2 3 3 2 6 2" xfId="514"/>
    <cellStyle name="Comma 2 3 3 2 6 3" xfId="515"/>
    <cellStyle name="Comma 2 3 3 2 7" xfId="516"/>
    <cellStyle name="Comma 2 3 3 2 7 2" xfId="517"/>
    <cellStyle name="Comma 2 3 3 2 8" xfId="518"/>
    <cellStyle name="Comma 2 3 3 2 9" xfId="519"/>
    <cellStyle name="Comma 2 3 3 3" xfId="124"/>
    <cellStyle name="Comma 2 3 3 3 2" xfId="521"/>
    <cellStyle name="Comma 2 3 3 3 2 2" xfId="522"/>
    <cellStyle name="Comma 2 3 3 3 3" xfId="523"/>
    <cellStyle name="Comma 2 3 3 3 4" xfId="524"/>
    <cellStyle name="Comma 2 3 3 3 5" xfId="2700"/>
    <cellStyle name="Comma 2 3 3 3 6" xfId="520"/>
    <cellStyle name="Comma 2 3 3 4" xfId="525"/>
    <cellStyle name="Comma 2 3 3 4 2" xfId="526"/>
    <cellStyle name="Comma 2 3 3 4 2 2" xfId="527"/>
    <cellStyle name="Comma 2 3 3 4 3" xfId="528"/>
    <cellStyle name="Comma 2 3 3 4 4" xfId="529"/>
    <cellStyle name="Comma 2 3 3 5" xfId="530"/>
    <cellStyle name="Comma 2 3 3 5 2" xfId="531"/>
    <cellStyle name="Comma 2 3 3 5 2 2" xfId="532"/>
    <cellStyle name="Comma 2 3 3 5 3" xfId="533"/>
    <cellStyle name="Comma 2 3 3 5 4" xfId="534"/>
    <cellStyle name="Comma 2 3 3 6" xfId="535"/>
    <cellStyle name="Comma 2 3 3 6 2" xfId="536"/>
    <cellStyle name="Comma 2 3 3 6 2 2" xfId="537"/>
    <cellStyle name="Comma 2 3 3 6 3" xfId="538"/>
    <cellStyle name="Comma 2 3 3 6 4" xfId="539"/>
    <cellStyle name="Comma 2 3 3 7" xfId="540"/>
    <cellStyle name="Comma 2 3 3 7 2" xfId="541"/>
    <cellStyle name="Comma 2 3 3 7 3" xfId="542"/>
    <cellStyle name="Comma 2 3 3 8" xfId="543"/>
    <cellStyle name="Comma 2 3 3 8 2" xfId="544"/>
    <cellStyle name="Comma 2 3 3 9" xfId="545"/>
    <cellStyle name="Comma 2 3 4" xfId="84"/>
    <cellStyle name="Comma 2 3 4 10" xfId="547"/>
    <cellStyle name="Comma 2 3 4 11" xfId="2601"/>
    <cellStyle name="Comma 2 3 4 12" xfId="2660"/>
    <cellStyle name="Comma 2 3 4 13" xfId="546"/>
    <cellStyle name="Comma 2 3 4 2" xfId="138"/>
    <cellStyle name="Comma 2 3 4 2 10" xfId="2714"/>
    <cellStyle name="Comma 2 3 4 2 11" xfId="548"/>
    <cellStyle name="Comma 2 3 4 2 2" xfId="549"/>
    <cellStyle name="Comma 2 3 4 2 2 2" xfId="550"/>
    <cellStyle name="Comma 2 3 4 2 2 2 2" xfId="551"/>
    <cellStyle name="Comma 2 3 4 2 2 3" xfId="552"/>
    <cellStyle name="Comma 2 3 4 2 2 4" xfId="553"/>
    <cellStyle name="Comma 2 3 4 2 3" xfId="554"/>
    <cellStyle name="Comma 2 3 4 2 3 2" xfId="555"/>
    <cellStyle name="Comma 2 3 4 2 3 2 2" xfId="556"/>
    <cellStyle name="Comma 2 3 4 2 3 3" xfId="557"/>
    <cellStyle name="Comma 2 3 4 2 3 4" xfId="558"/>
    <cellStyle name="Comma 2 3 4 2 4" xfId="559"/>
    <cellStyle name="Comma 2 3 4 2 4 2" xfId="560"/>
    <cellStyle name="Comma 2 3 4 2 4 2 2" xfId="561"/>
    <cellStyle name="Comma 2 3 4 2 4 3" xfId="562"/>
    <cellStyle name="Comma 2 3 4 2 4 4" xfId="563"/>
    <cellStyle name="Comma 2 3 4 2 5" xfId="564"/>
    <cellStyle name="Comma 2 3 4 2 5 2" xfId="565"/>
    <cellStyle name="Comma 2 3 4 2 5 2 2" xfId="566"/>
    <cellStyle name="Comma 2 3 4 2 5 3" xfId="567"/>
    <cellStyle name="Comma 2 3 4 2 5 4" xfId="568"/>
    <cellStyle name="Comma 2 3 4 2 6" xfId="569"/>
    <cellStyle name="Comma 2 3 4 2 6 2" xfId="570"/>
    <cellStyle name="Comma 2 3 4 2 6 3" xfId="571"/>
    <cellStyle name="Comma 2 3 4 2 7" xfId="572"/>
    <cellStyle name="Comma 2 3 4 2 7 2" xfId="573"/>
    <cellStyle name="Comma 2 3 4 2 8" xfId="574"/>
    <cellStyle name="Comma 2 3 4 2 9" xfId="575"/>
    <cellStyle name="Comma 2 3 4 3" xfId="576"/>
    <cellStyle name="Comma 2 3 4 3 2" xfId="577"/>
    <cellStyle name="Comma 2 3 4 3 2 2" xfId="578"/>
    <cellStyle name="Comma 2 3 4 3 3" xfId="579"/>
    <cellStyle name="Comma 2 3 4 3 4" xfId="580"/>
    <cellStyle name="Comma 2 3 4 4" xfId="581"/>
    <cellStyle name="Comma 2 3 4 4 2" xfId="582"/>
    <cellStyle name="Comma 2 3 4 4 2 2" xfId="583"/>
    <cellStyle name="Comma 2 3 4 4 3" xfId="584"/>
    <cellStyle name="Comma 2 3 4 4 4" xfId="585"/>
    <cellStyle name="Comma 2 3 4 5" xfId="586"/>
    <cellStyle name="Comma 2 3 4 5 2" xfId="587"/>
    <cellStyle name="Comma 2 3 4 5 2 2" xfId="588"/>
    <cellStyle name="Comma 2 3 4 5 3" xfId="589"/>
    <cellStyle name="Comma 2 3 4 5 4" xfId="590"/>
    <cellStyle name="Comma 2 3 4 6" xfId="591"/>
    <cellStyle name="Comma 2 3 4 6 2" xfId="592"/>
    <cellStyle name="Comma 2 3 4 6 2 2" xfId="593"/>
    <cellStyle name="Comma 2 3 4 6 3" xfId="594"/>
    <cellStyle name="Comma 2 3 4 6 4" xfId="595"/>
    <cellStyle name="Comma 2 3 4 7" xfId="596"/>
    <cellStyle name="Comma 2 3 4 7 2" xfId="597"/>
    <cellStyle name="Comma 2 3 4 7 3" xfId="598"/>
    <cellStyle name="Comma 2 3 4 8" xfId="599"/>
    <cellStyle name="Comma 2 3 4 8 2" xfId="600"/>
    <cellStyle name="Comma 2 3 4 9" xfId="601"/>
    <cellStyle name="Comma 2 3 5" xfId="111"/>
    <cellStyle name="Comma 2 3 5 10" xfId="2687"/>
    <cellStyle name="Comma 2 3 5 11" xfId="602"/>
    <cellStyle name="Comma 2 3 5 2" xfId="603"/>
    <cellStyle name="Comma 2 3 5 2 2" xfId="604"/>
    <cellStyle name="Comma 2 3 5 2 2 2" xfId="605"/>
    <cellStyle name="Comma 2 3 5 2 3" xfId="606"/>
    <cellStyle name="Comma 2 3 5 2 4" xfId="607"/>
    <cellStyle name="Comma 2 3 5 3" xfId="608"/>
    <cellStyle name="Comma 2 3 5 3 2" xfId="609"/>
    <cellStyle name="Comma 2 3 5 3 2 2" xfId="610"/>
    <cellStyle name="Comma 2 3 5 3 3" xfId="611"/>
    <cellStyle name="Comma 2 3 5 3 4" xfId="612"/>
    <cellStyle name="Comma 2 3 5 4" xfId="613"/>
    <cellStyle name="Comma 2 3 5 4 2" xfId="614"/>
    <cellStyle name="Comma 2 3 5 4 2 2" xfId="615"/>
    <cellStyle name="Comma 2 3 5 4 3" xfId="616"/>
    <cellStyle name="Comma 2 3 5 4 4" xfId="617"/>
    <cellStyle name="Comma 2 3 5 5" xfId="618"/>
    <cellStyle name="Comma 2 3 5 5 2" xfId="619"/>
    <cellStyle name="Comma 2 3 5 5 2 2" xfId="620"/>
    <cellStyle name="Comma 2 3 5 5 3" xfId="621"/>
    <cellStyle name="Comma 2 3 5 5 4" xfId="622"/>
    <cellStyle name="Comma 2 3 5 6" xfId="623"/>
    <cellStyle name="Comma 2 3 5 6 2" xfId="624"/>
    <cellStyle name="Comma 2 3 5 6 3" xfId="625"/>
    <cellStyle name="Comma 2 3 5 7" xfId="626"/>
    <cellStyle name="Comma 2 3 5 7 2" xfId="627"/>
    <cellStyle name="Comma 2 3 5 8" xfId="628"/>
    <cellStyle name="Comma 2 3 5 9" xfId="629"/>
    <cellStyle name="Comma 2 3 6" xfId="630"/>
    <cellStyle name="Comma 2 3 6 2" xfId="631"/>
    <cellStyle name="Comma 2 3 6 2 2" xfId="632"/>
    <cellStyle name="Comma 2 3 6 3" xfId="633"/>
    <cellStyle name="Comma 2 3 6 4" xfId="634"/>
    <cellStyle name="Comma 2 3 7" xfId="635"/>
    <cellStyle name="Comma 2 3 7 2" xfId="636"/>
    <cellStyle name="Comma 2 3 7 2 2" xfId="637"/>
    <cellStyle name="Comma 2 3 7 3" xfId="638"/>
    <cellStyle name="Comma 2 3 7 4" xfId="639"/>
    <cellStyle name="Comma 2 3 8" xfId="640"/>
    <cellStyle name="Comma 2 3 8 2" xfId="641"/>
    <cellStyle name="Comma 2 3 8 2 2" xfId="642"/>
    <cellStyle name="Comma 2 3 8 3" xfId="643"/>
    <cellStyle name="Comma 2 3 8 4" xfId="644"/>
    <cellStyle name="Comma 2 3 9" xfId="645"/>
    <cellStyle name="Comma 2 3 9 2" xfId="646"/>
    <cellStyle name="Comma 2 3 9 2 2" xfId="647"/>
    <cellStyle name="Comma 2 3 9 3" xfId="648"/>
    <cellStyle name="Comma 2 3 9 4" xfId="649"/>
    <cellStyle name="Comma 2 4" xfId="59"/>
    <cellStyle name="Comma 2 4 10" xfId="651"/>
    <cellStyle name="Comma 2 4 10 2" xfId="652"/>
    <cellStyle name="Comma 2 4 10 3" xfId="653"/>
    <cellStyle name="Comma 2 4 11" xfId="654"/>
    <cellStyle name="Comma 2 4 11 2" xfId="655"/>
    <cellStyle name="Comma 2 4 12" xfId="656"/>
    <cellStyle name="Comma 2 4 13" xfId="657"/>
    <cellStyle name="Comma 2 4 14" xfId="2577"/>
    <cellStyle name="Comma 2 4 15" xfId="2637"/>
    <cellStyle name="Comma 2 4 16" xfId="650"/>
    <cellStyle name="Comma 2 4 2" xfId="72"/>
    <cellStyle name="Comma 2 4 2 10" xfId="659"/>
    <cellStyle name="Comma 2 4 2 11" xfId="2590"/>
    <cellStyle name="Comma 2 4 2 12" xfId="2650"/>
    <cellStyle name="Comma 2 4 2 13" xfId="658"/>
    <cellStyle name="Comma 2 4 2 2" xfId="101"/>
    <cellStyle name="Comma 2 4 2 2 10" xfId="2618"/>
    <cellStyle name="Comma 2 4 2 2 11" xfId="2677"/>
    <cellStyle name="Comma 2 4 2 2 12" xfId="660"/>
    <cellStyle name="Comma 2 4 2 2 2" xfId="155"/>
    <cellStyle name="Comma 2 4 2 2 2 2" xfId="662"/>
    <cellStyle name="Comma 2 4 2 2 2 2 2" xfId="663"/>
    <cellStyle name="Comma 2 4 2 2 2 3" xfId="664"/>
    <cellStyle name="Comma 2 4 2 2 2 4" xfId="665"/>
    <cellStyle name="Comma 2 4 2 2 2 5" xfId="2731"/>
    <cellStyle name="Comma 2 4 2 2 2 6" xfId="661"/>
    <cellStyle name="Comma 2 4 2 2 3" xfId="666"/>
    <cellStyle name="Comma 2 4 2 2 3 2" xfId="667"/>
    <cellStyle name="Comma 2 4 2 2 3 2 2" xfId="668"/>
    <cellStyle name="Comma 2 4 2 2 3 3" xfId="669"/>
    <cellStyle name="Comma 2 4 2 2 3 4" xfId="670"/>
    <cellStyle name="Comma 2 4 2 2 4" xfId="671"/>
    <cellStyle name="Comma 2 4 2 2 4 2" xfId="672"/>
    <cellStyle name="Comma 2 4 2 2 4 2 2" xfId="673"/>
    <cellStyle name="Comma 2 4 2 2 4 3" xfId="674"/>
    <cellStyle name="Comma 2 4 2 2 4 4" xfId="675"/>
    <cellStyle name="Comma 2 4 2 2 5" xfId="676"/>
    <cellStyle name="Comma 2 4 2 2 5 2" xfId="677"/>
    <cellStyle name="Comma 2 4 2 2 5 2 2" xfId="678"/>
    <cellStyle name="Comma 2 4 2 2 5 3" xfId="679"/>
    <cellStyle name="Comma 2 4 2 2 5 4" xfId="680"/>
    <cellStyle name="Comma 2 4 2 2 6" xfId="681"/>
    <cellStyle name="Comma 2 4 2 2 6 2" xfId="682"/>
    <cellStyle name="Comma 2 4 2 2 6 3" xfId="683"/>
    <cellStyle name="Comma 2 4 2 2 7" xfId="684"/>
    <cellStyle name="Comma 2 4 2 2 7 2" xfId="685"/>
    <cellStyle name="Comma 2 4 2 2 8" xfId="686"/>
    <cellStyle name="Comma 2 4 2 2 9" xfId="687"/>
    <cellStyle name="Comma 2 4 2 3" xfId="128"/>
    <cellStyle name="Comma 2 4 2 3 2" xfId="689"/>
    <cellStyle name="Comma 2 4 2 3 2 2" xfId="690"/>
    <cellStyle name="Comma 2 4 2 3 3" xfId="691"/>
    <cellStyle name="Comma 2 4 2 3 4" xfId="692"/>
    <cellStyle name="Comma 2 4 2 3 5" xfId="2704"/>
    <cellStyle name="Comma 2 4 2 3 6" xfId="688"/>
    <cellStyle name="Comma 2 4 2 4" xfId="693"/>
    <cellStyle name="Comma 2 4 2 4 2" xfId="694"/>
    <cellStyle name="Comma 2 4 2 4 2 2" xfId="695"/>
    <cellStyle name="Comma 2 4 2 4 3" xfId="696"/>
    <cellStyle name="Comma 2 4 2 4 4" xfId="697"/>
    <cellStyle name="Comma 2 4 2 5" xfId="698"/>
    <cellStyle name="Comma 2 4 2 5 2" xfId="699"/>
    <cellStyle name="Comma 2 4 2 5 2 2" xfId="700"/>
    <cellStyle name="Comma 2 4 2 5 3" xfId="701"/>
    <cellStyle name="Comma 2 4 2 5 4" xfId="702"/>
    <cellStyle name="Comma 2 4 2 6" xfId="703"/>
    <cellStyle name="Comma 2 4 2 6 2" xfId="704"/>
    <cellStyle name="Comma 2 4 2 6 2 2" xfId="705"/>
    <cellStyle name="Comma 2 4 2 6 3" xfId="706"/>
    <cellStyle name="Comma 2 4 2 6 4" xfId="707"/>
    <cellStyle name="Comma 2 4 2 7" xfId="708"/>
    <cellStyle name="Comma 2 4 2 7 2" xfId="709"/>
    <cellStyle name="Comma 2 4 2 7 3" xfId="710"/>
    <cellStyle name="Comma 2 4 2 8" xfId="711"/>
    <cellStyle name="Comma 2 4 2 8 2" xfId="712"/>
    <cellStyle name="Comma 2 4 2 9" xfId="713"/>
    <cellStyle name="Comma 2 4 3" xfId="88"/>
    <cellStyle name="Comma 2 4 3 10" xfId="715"/>
    <cellStyle name="Comma 2 4 3 11" xfId="2605"/>
    <cellStyle name="Comma 2 4 3 12" xfId="2664"/>
    <cellStyle name="Comma 2 4 3 13" xfId="714"/>
    <cellStyle name="Comma 2 4 3 2" xfId="142"/>
    <cellStyle name="Comma 2 4 3 2 10" xfId="2718"/>
    <cellStyle name="Comma 2 4 3 2 11" xfId="716"/>
    <cellStyle name="Comma 2 4 3 2 2" xfId="717"/>
    <cellStyle name="Comma 2 4 3 2 2 2" xfId="718"/>
    <cellStyle name="Comma 2 4 3 2 2 2 2" xfId="719"/>
    <cellStyle name="Comma 2 4 3 2 2 3" xfId="720"/>
    <cellStyle name="Comma 2 4 3 2 2 4" xfId="721"/>
    <cellStyle name="Comma 2 4 3 2 3" xfId="722"/>
    <cellStyle name="Comma 2 4 3 2 3 2" xfId="723"/>
    <cellStyle name="Comma 2 4 3 2 3 2 2" xfId="724"/>
    <cellStyle name="Comma 2 4 3 2 3 3" xfId="725"/>
    <cellStyle name="Comma 2 4 3 2 3 4" xfId="726"/>
    <cellStyle name="Comma 2 4 3 2 4" xfId="727"/>
    <cellStyle name="Comma 2 4 3 2 4 2" xfId="728"/>
    <cellStyle name="Comma 2 4 3 2 4 2 2" xfId="729"/>
    <cellStyle name="Comma 2 4 3 2 4 3" xfId="730"/>
    <cellStyle name="Comma 2 4 3 2 4 4" xfId="731"/>
    <cellStyle name="Comma 2 4 3 2 5" xfId="732"/>
    <cellStyle name="Comma 2 4 3 2 5 2" xfId="733"/>
    <cellStyle name="Comma 2 4 3 2 5 2 2" xfId="734"/>
    <cellStyle name="Comma 2 4 3 2 5 3" xfId="735"/>
    <cellStyle name="Comma 2 4 3 2 5 4" xfId="736"/>
    <cellStyle name="Comma 2 4 3 2 6" xfId="737"/>
    <cellStyle name="Comma 2 4 3 2 6 2" xfId="738"/>
    <cellStyle name="Comma 2 4 3 2 6 3" xfId="739"/>
    <cellStyle name="Comma 2 4 3 2 7" xfId="740"/>
    <cellStyle name="Comma 2 4 3 2 7 2" xfId="741"/>
    <cellStyle name="Comma 2 4 3 2 8" xfId="742"/>
    <cellStyle name="Comma 2 4 3 2 9" xfId="743"/>
    <cellStyle name="Comma 2 4 3 3" xfId="744"/>
    <cellStyle name="Comma 2 4 3 3 2" xfId="745"/>
    <cellStyle name="Comma 2 4 3 3 2 2" xfId="746"/>
    <cellStyle name="Comma 2 4 3 3 3" xfId="747"/>
    <cellStyle name="Comma 2 4 3 3 4" xfId="748"/>
    <cellStyle name="Comma 2 4 3 4" xfId="749"/>
    <cellStyle name="Comma 2 4 3 4 2" xfId="750"/>
    <cellStyle name="Comma 2 4 3 4 2 2" xfId="751"/>
    <cellStyle name="Comma 2 4 3 4 3" xfId="752"/>
    <cellStyle name="Comma 2 4 3 4 4" xfId="753"/>
    <cellStyle name="Comma 2 4 3 5" xfId="754"/>
    <cellStyle name="Comma 2 4 3 5 2" xfId="755"/>
    <cellStyle name="Comma 2 4 3 5 2 2" xfId="756"/>
    <cellStyle name="Comma 2 4 3 5 3" xfId="757"/>
    <cellStyle name="Comma 2 4 3 5 4" xfId="758"/>
    <cellStyle name="Comma 2 4 3 6" xfId="759"/>
    <cellStyle name="Comma 2 4 3 6 2" xfId="760"/>
    <cellStyle name="Comma 2 4 3 6 2 2" xfId="761"/>
    <cellStyle name="Comma 2 4 3 6 3" xfId="762"/>
    <cellStyle name="Comma 2 4 3 6 4" xfId="763"/>
    <cellStyle name="Comma 2 4 3 7" xfId="764"/>
    <cellStyle name="Comma 2 4 3 7 2" xfId="765"/>
    <cellStyle name="Comma 2 4 3 7 3" xfId="766"/>
    <cellStyle name="Comma 2 4 3 8" xfId="767"/>
    <cellStyle name="Comma 2 4 3 8 2" xfId="768"/>
    <cellStyle name="Comma 2 4 3 9" xfId="769"/>
    <cellStyle name="Comma 2 4 4" xfId="115"/>
    <cellStyle name="Comma 2 4 4 10" xfId="771"/>
    <cellStyle name="Comma 2 4 4 11" xfId="2691"/>
    <cellStyle name="Comma 2 4 4 12" xfId="770"/>
    <cellStyle name="Comma 2 4 4 2" xfId="772"/>
    <cellStyle name="Comma 2 4 4 2 2" xfId="773"/>
    <cellStyle name="Comma 2 4 4 2 2 2" xfId="774"/>
    <cellStyle name="Comma 2 4 4 2 2 2 2" xfId="775"/>
    <cellStyle name="Comma 2 4 4 2 2 3" xfId="776"/>
    <cellStyle name="Comma 2 4 4 2 2 4" xfId="777"/>
    <cellStyle name="Comma 2 4 4 2 3" xfId="778"/>
    <cellStyle name="Comma 2 4 4 2 3 2" xfId="779"/>
    <cellStyle name="Comma 2 4 4 2 3 2 2" xfId="780"/>
    <cellStyle name="Comma 2 4 4 2 3 3" xfId="781"/>
    <cellStyle name="Comma 2 4 4 2 3 4" xfId="782"/>
    <cellStyle name="Comma 2 4 4 2 4" xfId="783"/>
    <cellStyle name="Comma 2 4 4 2 4 2" xfId="784"/>
    <cellStyle name="Comma 2 4 4 2 4 2 2" xfId="785"/>
    <cellStyle name="Comma 2 4 4 2 4 3" xfId="786"/>
    <cellStyle name="Comma 2 4 4 2 4 4" xfId="787"/>
    <cellStyle name="Comma 2 4 4 2 5" xfId="788"/>
    <cellStyle name="Comma 2 4 4 2 5 2" xfId="789"/>
    <cellStyle name="Comma 2 4 4 2 5 2 2" xfId="790"/>
    <cellStyle name="Comma 2 4 4 2 5 3" xfId="791"/>
    <cellStyle name="Comma 2 4 4 2 5 4" xfId="792"/>
    <cellStyle name="Comma 2 4 4 2 6" xfId="793"/>
    <cellStyle name="Comma 2 4 4 2 6 2" xfId="794"/>
    <cellStyle name="Comma 2 4 4 2 6 3" xfId="795"/>
    <cellStyle name="Comma 2 4 4 2 7" xfId="796"/>
    <cellStyle name="Comma 2 4 4 2 7 2" xfId="797"/>
    <cellStyle name="Comma 2 4 4 2 8" xfId="798"/>
    <cellStyle name="Comma 2 4 4 2 9" xfId="799"/>
    <cellStyle name="Comma 2 4 4 3" xfId="800"/>
    <cellStyle name="Comma 2 4 4 3 2" xfId="801"/>
    <cellStyle name="Comma 2 4 4 3 2 2" xfId="802"/>
    <cellStyle name="Comma 2 4 4 3 3" xfId="803"/>
    <cellStyle name="Comma 2 4 4 3 4" xfId="804"/>
    <cellStyle name="Comma 2 4 4 4" xfId="805"/>
    <cellStyle name="Comma 2 4 4 4 2" xfId="806"/>
    <cellStyle name="Comma 2 4 4 4 2 2" xfId="807"/>
    <cellStyle name="Comma 2 4 4 4 3" xfId="808"/>
    <cellStyle name="Comma 2 4 4 4 4" xfId="809"/>
    <cellStyle name="Comma 2 4 4 5" xfId="810"/>
    <cellStyle name="Comma 2 4 4 5 2" xfId="811"/>
    <cellStyle name="Comma 2 4 4 5 2 2" xfId="812"/>
    <cellStyle name="Comma 2 4 4 5 3" xfId="813"/>
    <cellStyle name="Comma 2 4 4 5 4" xfId="814"/>
    <cellStyle name="Comma 2 4 4 6" xfId="815"/>
    <cellStyle name="Comma 2 4 4 6 2" xfId="816"/>
    <cellStyle name="Comma 2 4 4 6 2 2" xfId="817"/>
    <cellStyle name="Comma 2 4 4 6 3" xfId="818"/>
    <cellStyle name="Comma 2 4 4 6 4" xfId="819"/>
    <cellStyle name="Comma 2 4 4 7" xfId="820"/>
    <cellStyle name="Comma 2 4 4 7 2" xfId="821"/>
    <cellStyle name="Comma 2 4 4 7 3" xfId="822"/>
    <cellStyle name="Comma 2 4 4 8" xfId="823"/>
    <cellStyle name="Comma 2 4 4 8 2" xfId="824"/>
    <cellStyle name="Comma 2 4 4 9" xfId="825"/>
    <cellStyle name="Comma 2 4 5" xfId="826"/>
    <cellStyle name="Comma 2 4 5 2" xfId="827"/>
    <cellStyle name="Comma 2 4 5 2 2" xfId="828"/>
    <cellStyle name="Comma 2 4 5 2 2 2" xfId="829"/>
    <cellStyle name="Comma 2 4 5 2 3" xfId="830"/>
    <cellStyle name="Comma 2 4 5 2 4" xfId="831"/>
    <cellStyle name="Comma 2 4 5 3" xfId="832"/>
    <cellStyle name="Comma 2 4 5 3 2" xfId="833"/>
    <cellStyle name="Comma 2 4 5 3 2 2" xfId="834"/>
    <cellStyle name="Comma 2 4 5 3 3" xfId="835"/>
    <cellStyle name="Comma 2 4 5 3 4" xfId="836"/>
    <cellStyle name="Comma 2 4 5 4" xfId="837"/>
    <cellStyle name="Comma 2 4 5 4 2" xfId="838"/>
    <cellStyle name="Comma 2 4 5 4 2 2" xfId="839"/>
    <cellStyle name="Comma 2 4 5 4 3" xfId="840"/>
    <cellStyle name="Comma 2 4 5 4 4" xfId="841"/>
    <cellStyle name="Comma 2 4 5 5" xfId="842"/>
    <cellStyle name="Comma 2 4 5 5 2" xfId="843"/>
    <cellStyle name="Comma 2 4 5 5 2 2" xfId="844"/>
    <cellStyle name="Comma 2 4 5 5 3" xfId="845"/>
    <cellStyle name="Comma 2 4 5 5 4" xfId="846"/>
    <cellStyle name="Comma 2 4 5 6" xfId="847"/>
    <cellStyle name="Comma 2 4 5 6 2" xfId="848"/>
    <cellStyle name="Comma 2 4 5 6 3" xfId="849"/>
    <cellStyle name="Comma 2 4 5 7" xfId="850"/>
    <cellStyle name="Comma 2 4 5 7 2" xfId="851"/>
    <cellStyle name="Comma 2 4 5 8" xfId="852"/>
    <cellStyle name="Comma 2 4 5 9" xfId="853"/>
    <cellStyle name="Comma 2 4 6" xfId="854"/>
    <cellStyle name="Comma 2 4 6 2" xfId="855"/>
    <cellStyle name="Comma 2 4 6 2 2" xfId="856"/>
    <cellStyle name="Comma 2 4 6 3" xfId="857"/>
    <cellStyle name="Comma 2 4 6 4" xfId="858"/>
    <cellStyle name="Comma 2 4 7" xfId="859"/>
    <cellStyle name="Comma 2 4 7 2" xfId="860"/>
    <cellStyle name="Comma 2 4 7 2 2" xfId="861"/>
    <cellStyle name="Comma 2 4 7 3" xfId="862"/>
    <cellStyle name="Comma 2 4 7 4" xfId="863"/>
    <cellStyle name="Comma 2 4 8" xfId="864"/>
    <cellStyle name="Comma 2 4 8 2" xfId="865"/>
    <cellStyle name="Comma 2 4 8 2 2" xfId="866"/>
    <cellStyle name="Comma 2 4 8 3" xfId="867"/>
    <cellStyle name="Comma 2 4 8 4" xfId="868"/>
    <cellStyle name="Comma 2 4 9" xfId="869"/>
    <cellStyle name="Comma 2 4 9 2" xfId="870"/>
    <cellStyle name="Comma 2 4 9 2 2" xfId="871"/>
    <cellStyle name="Comma 2 4 9 3" xfId="872"/>
    <cellStyle name="Comma 2 4 9 4" xfId="873"/>
    <cellStyle name="Comma 2 5" xfId="65"/>
    <cellStyle name="Comma 2 5 10" xfId="875"/>
    <cellStyle name="Comma 2 5 10 2" xfId="876"/>
    <cellStyle name="Comma 2 5 10 3" xfId="877"/>
    <cellStyle name="Comma 2 5 11" xfId="878"/>
    <cellStyle name="Comma 2 5 11 2" xfId="879"/>
    <cellStyle name="Comma 2 5 12" xfId="880"/>
    <cellStyle name="Comma 2 5 13" xfId="881"/>
    <cellStyle name="Comma 2 5 14" xfId="2583"/>
    <cellStyle name="Comma 2 5 15" xfId="2643"/>
    <cellStyle name="Comma 2 5 16" xfId="874"/>
    <cellStyle name="Comma 2 5 2" xfId="94"/>
    <cellStyle name="Comma 2 5 2 10" xfId="883"/>
    <cellStyle name="Comma 2 5 2 11" xfId="2611"/>
    <cellStyle name="Comma 2 5 2 12" xfId="2670"/>
    <cellStyle name="Comma 2 5 2 13" xfId="882"/>
    <cellStyle name="Comma 2 5 2 2" xfId="148"/>
    <cellStyle name="Comma 2 5 2 2 10" xfId="2724"/>
    <cellStyle name="Comma 2 5 2 2 11" xfId="884"/>
    <cellStyle name="Comma 2 5 2 2 2" xfId="885"/>
    <cellStyle name="Comma 2 5 2 2 2 2" xfId="886"/>
    <cellStyle name="Comma 2 5 2 2 2 2 2" xfId="887"/>
    <cellStyle name="Comma 2 5 2 2 2 3" xfId="888"/>
    <cellStyle name="Comma 2 5 2 2 2 4" xfId="889"/>
    <cellStyle name="Comma 2 5 2 2 3" xfId="890"/>
    <cellStyle name="Comma 2 5 2 2 3 2" xfId="891"/>
    <cellStyle name="Comma 2 5 2 2 3 2 2" xfId="892"/>
    <cellStyle name="Comma 2 5 2 2 3 3" xfId="893"/>
    <cellStyle name="Comma 2 5 2 2 3 4" xfId="894"/>
    <cellStyle name="Comma 2 5 2 2 4" xfId="895"/>
    <cellStyle name="Comma 2 5 2 2 4 2" xfId="896"/>
    <cellStyle name="Comma 2 5 2 2 4 2 2" xfId="897"/>
    <cellStyle name="Comma 2 5 2 2 4 3" xfId="898"/>
    <cellStyle name="Comma 2 5 2 2 4 4" xfId="899"/>
    <cellStyle name="Comma 2 5 2 2 5" xfId="900"/>
    <cellStyle name="Comma 2 5 2 2 5 2" xfId="901"/>
    <cellStyle name="Comma 2 5 2 2 5 2 2" xfId="902"/>
    <cellStyle name="Comma 2 5 2 2 5 3" xfId="903"/>
    <cellStyle name="Comma 2 5 2 2 5 4" xfId="904"/>
    <cellStyle name="Comma 2 5 2 2 6" xfId="905"/>
    <cellStyle name="Comma 2 5 2 2 6 2" xfId="906"/>
    <cellStyle name="Comma 2 5 2 2 6 3" xfId="907"/>
    <cellStyle name="Comma 2 5 2 2 7" xfId="908"/>
    <cellStyle name="Comma 2 5 2 2 7 2" xfId="909"/>
    <cellStyle name="Comma 2 5 2 2 8" xfId="910"/>
    <cellStyle name="Comma 2 5 2 2 9" xfId="911"/>
    <cellStyle name="Comma 2 5 2 3" xfId="912"/>
    <cellStyle name="Comma 2 5 2 3 2" xfId="913"/>
    <cellStyle name="Comma 2 5 2 3 2 2" xfId="914"/>
    <cellStyle name="Comma 2 5 2 3 3" xfId="915"/>
    <cellStyle name="Comma 2 5 2 3 4" xfId="916"/>
    <cellStyle name="Comma 2 5 2 4" xfId="917"/>
    <cellStyle name="Comma 2 5 2 4 2" xfId="918"/>
    <cellStyle name="Comma 2 5 2 4 2 2" xfId="919"/>
    <cellStyle name="Comma 2 5 2 4 3" xfId="920"/>
    <cellStyle name="Comma 2 5 2 4 4" xfId="921"/>
    <cellStyle name="Comma 2 5 2 5" xfId="922"/>
    <cellStyle name="Comma 2 5 2 5 2" xfId="923"/>
    <cellStyle name="Comma 2 5 2 5 2 2" xfId="924"/>
    <cellStyle name="Comma 2 5 2 5 3" xfId="925"/>
    <cellStyle name="Comma 2 5 2 5 4" xfId="926"/>
    <cellStyle name="Comma 2 5 2 6" xfId="927"/>
    <cellStyle name="Comma 2 5 2 6 2" xfId="928"/>
    <cellStyle name="Comma 2 5 2 6 2 2" xfId="929"/>
    <cellStyle name="Comma 2 5 2 6 3" xfId="930"/>
    <cellStyle name="Comma 2 5 2 6 4" xfId="931"/>
    <cellStyle name="Comma 2 5 2 7" xfId="932"/>
    <cellStyle name="Comma 2 5 2 7 2" xfId="933"/>
    <cellStyle name="Comma 2 5 2 7 3" xfId="934"/>
    <cellStyle name="Comma 2 5 2 8" xfId="935"/>
    <cellStyle name="Comma 2 5 2 8 2" xfId="936"/>
    <cellStyle name="Comma 2 5 2 9" xfId="937"/>
    <cellStyle name="Comma 2 5 3" xfId="121"/>
    <cellStyle name="Comma 2 5 3 10" xfId="939"/>
    <cellStyle name="Comma 2 5 3 11" xfId="2697"/>
    <cellStyle name="Comma 2 5 3 12" xfId="938"/>
    <cellStyle name="Comma 2 5 3 2" xfId="940"/>
    <cellStyle name="Comma 2 5 3 2 2" xfId="941"/>
    <cellStyle name="Comma 2 5 3 2 2 2" xfId="942"/>
    <cellStyle name="Comma 2 5 3 2 2 2 2" xfId="943"/>
    <cellStyle name="Comma 2 5 3 2 2 3" xfId="944"/>
    <cellStyle name="Comma 2 5 3 2 2 4" xfId="945"/>
    <cellStyle name="Comma 2 5 3 2 3" xfId="946"/>
    <cellStyle name="Comma 2 5 3 2 3 2" xfId="947"/>
    <cellStyle name="Comma 2 5 3 2 3 2 2" xfId="948"/>
    <cellStyle name="Comma 2 5 3 2 3 3" xfId="949"/>
    <cellStyle name="Comma 2 5 3 2 3 4" xfId="950"/>
    <cellStyle name="Comma 2 5 3 2 4" xfId="951"/>
    <cellStyle name="Comma 2 5 3 2 4 2" xfId="952"/>
    <cellStyle name="Comma 2 5 3 2 4 2 2" xfId="953"/>
    <cellStyle name="Comma 2 5 3 2 4 3" xfId="954"/>
    <cellStyle name="Comma 2 5 3 2 4 4" xfId="955"/>
    <cellStyle name="Comma 2 5 3 2 5" xfId="956"/>
    <cellStyle name="Comma 2 5 3 2 5 2" xfId="957"/>
    <cellStyle name="Comma 2 5 3 2 5 2 2" xfId="958"/>
    <cellStyle name="Comma 2 5 3 2 5 3" xfId="959"/>
    <cellStyle name="Comma 2 5 3 2 5 4" xfId="960"/>
    <cellStyle name="Comma 2 5 3 2 6" xfId="961"/>
    <cellStyle name="Comma 2 5 3 2 6 2" xfId="962"/>
    <cellStyle name="Comma 2 5 3 2 6 3" xfId="963"/>
    <cellStyle name="Comma 2 5 3 2 7" xfId="964"/>
    <cellStyle name="Comma 2 5 3 2 7 2" xfId="965"/>
    <cellStyle name="Comma 2 5 3 2 8" xfId="966"/>
    <cellStyle name="Comma 2 5 3 2 9" xfId="967"/>
    <cellStyle name="Comma 2 5 3 3" xfId="968"/>
    <cellStyle name="Comma 2 5 3 3 2" xfId="969"/>
    <cellStyle name="Comma 2 5 3 3 2 2" xfId="970"/>
    <cellStyle name="Comma 2 5 3 3 3" xfId="971"/>
    <cellStyle name="Comma 2 5 3 3 4" xfId="972"/>
    <cellStyle name="Comma 2 5 3 4" xfId="973"/>
    <cellStyle name="Comma 2 5 3 4 2" xfId="974"/>
    <cellStyle name="Comma 2 5 3 4 2 2" xfId="975"/>
    <cellStyle name="Comma 2 5 3 4 3" xfId="976"/>
    <cellStyle name="Comma 2 5 3 4 4" xfId="977"/>
    <cellStyle name="Comma 2 5 3 5" xfId="978"/>
    <cellStyle name="Comma 2 5 3 5 2" xfId="979"/>
    <cellStyle name="Comma 2 5 3 5 2 2" xfId="980"/>
    <cellStyle name="Comma 2 5 3 5 3" xfId="981"/>
    <cellStyle name="Comma 2 5 3 5 4" xfId="982"/>
    <cellStyle name="Comma 2 5 3 6" xfId="983"/>
    <cellStyle name="Comma 2 5 3 6 2" xfId="984"/>
    <cellStyle name="Comma 2 5 3 6 2 2" xfId="985"/>
    <cellStyle name="Comma 2 5 3 6 3" xfId="986"/>
    <cellStyle name="Comma 2 5 3 6 4" xfId="987"/>
    <cellStyle name="Comma 2 5 3 7" xfId="988"/>
    <cellStyle name="Comma 2 5 3 7 2" xfId="989"/>
    <cellStyle name="Comma 2 5 3 7 3" xfId="990"/>
    <cellStyle name="Comma 2 5 3 8" xfId="991"/>
    <cellStyle name="Comma 2 5 3 8 2" xfId="992"/>
    <cellStyle name="Comma 2 5 3 9" xfId="993"/>
    <cellStyle name="Comma 2 5 4" xfId="994"/>
    <cellStyle name="Comma 2 5 4 10" xfId="995"/>
    <cellStyle name="Comma 2 5 4 2" xfId="996"/>
    <cellStyle name="Comma 2 5 4 2 2" xfId="997"/>
    <cellStyle name="Comma 2 5 4 2 2 2" xfId="998"/>
    <cellStyle name="Comma 2 5 4 2 2 2 2" xfId="999"/>
    <cellStyle name="Comma 2 5 4 2 2 3" xfId="1000"/>
    <cellStyle name="Comma 2 5 4 2 2 4" xfId="1001"/>
    <cellStyle name="Comma 2 5 4 2 3" xfId="1002"/>
    <cellStyle name="Comma 2 5 4 2 3 2" xfId="1003"/>
    <cellStyle name="Comma 2 5 4 2 3 2 2" xfId="1004"/>
    <cellStyle name="Comma 2 5 4 2 3 3" xfId="1005"/>
    <cellStyle name="Comma 2 5 4 2 3 4" xfId="1006"/>
    <cellStyle name="Comma 2 5 4 2 4" xfId="1007"/>
    <cellStyle name="Comma 2 5 4 2 4 2" xfId="1008"/>
    <cellStyle name="Comma 2 5 4 2 4 2 2" xfId="1009"/>
    <cellStyle name="Comma 2 5 4 2 4 3" xfId="1010"/>
    <cellStyle name="Comma 2 5 4 2 4 4" xfId="1011"/>
    <cellStyle name="Comma 2 5 4 2 5" xfId="1012"/>
    <cellStyle name="Comma 2 5 4 2 5 2" xfId="1013"/>
    <cellStyle name="Comma 2 5 4 2 5 2 2" xfId="1014"/>
    <cellStyle name="Comma 2 5 4 2 5 3" xfId="1015"/>
    <cellStyle name="Comma 2 5 4 2 5 4" xfId="1016"/>
    <cellStyle name="Comma 2 5 4 2 6" xfId="1017"/>
    <cellStyle name="Comma 2 5 4 2 6 2" xfId="1018"/>
    <cellStyle name="Comma 2 5 4 2 6 3" xfId="1019"/>
    <cellStyle name="Comma 2 5 4 2 7" xfId="1020"/>
    <cellStyle name="Comma 2 5 4 2 7 2" xfId="1021"/>
    <cellStyle name="Comma 2 5 4 2 8" xfId="1022"/>
    <cellStyle name="Comma 2 5 4 2 9" xfId="1023"/>
    <cellStyle name="Comma 2 5 4 3" xfId="1024"/>
    <cellStyle name="Comma 2 5 4 3 2" xfId="1025"/>
    <cellStyle name="Comma 2 5 4 3 2 2" xfId="1026"/>
    <cellStyle name="Comma 2 5 4 3 3" xfId="1027"/>
    <cellStyle name="Comma 2 5 4 3 4" xfId="1028"/>
    <cellStyle name="Comma 2 5 4 4" xfId="1029"/>
    <cellStyle name="Comma 2 5 4 4 2" xfId="1030"/>
    <cellStyle name="Comma 2 5 4 4 2 2" xfId="1031"/>
    <cellStyle name="Comma 2 5 4 4 3" xfId="1032"/>
    <cellStyle name="Comma 2 5 4 4 4" xfId="1033"/>
    <cellStyle name="Comma 2 5 4 5" xfId="1034"/>
    <cellStyle name="Comma 2 5 4 5 2" xfId="1035"/>
    <cellStyle name="Comma 2 5 4 5 2 2" xfId="1036"/>
    <cellStyle name="Comma 2 5 4 5 3" xfId="1037"/>
    <cellStyle name="Comma 2 5 4 5 4" xfId="1038"/>
    <cellStyle name="Comma 2 5 4 6" xfId="1039"/>
    <cellStyle name="Comma 2 5 4 6 2" xfId="1040"/>
    <cellStyle name="Comma 2 5 4 6 2 2" xfId="1041"/>
    <cellStyle name="Comma 2 5 4 6 3" xfId="1042"/>
    <cellStyle name="Comma 2 5 4 6 4" xfId="1043"/>
    <cellStyle name="Comma 2 5 4 7" xfId="1044"/>
    <cellStyle name="Comma 2 5 4 7 2" xfId="1045"/>
    <cellStyle name="Comma 2 5 4 7 3" xfId="1046"/>
    <cellStyle name="Comma 2 5 4 8" xfId="1047"/>
    <cellStyle name="Comma 2 5 4 8 2" xfId="1048"/>
    <cellStyle name="Comma 2 5 4 9" xfId="1049"/>
    <cellStyle name="Comma 2 5 5" xfId="1050"/>
    <cellStyle name="Comma 2 5 5 2" xfId="1051"/>
    <cellStyle name="Comma 2 5 5 2 2" xfId="1052"/>
    <cellStyle name="Comma 2 5 5 2 2 2" xfId="1053"/>
    <cellStyle name="Comma 2 5 5 2 3" xfId="1054"/>
    <cellStyle name="Comma 2 5 5 2 4" xfId="1055"/>
    <cellStyle name="Comma 2 5 5 3" xfId="1056"/>
    <cellStyle name="Comma 2 5 5 3 2" xfId="1057"/>
    <cellStyle name="Comma 2 5 5 3 2 2" xfId="1058"/>
    <cellStyle name="Comma 2 5 5 3 3" xfId="1059"/>
    <cellStyle name="Comma 2 5 5 3 4" xfId="1060"/>
    <cellStyle name="Comma 2 5 5 4" xfId="1061"/>
    <cellStyle name="Comma 2 5 5 4 2" xfId="1062"/>
    <cellStyle name="Comma 2 5 5 4 2 2" xfId="1063"/>
    <cellStyle name="Comma 2 5 5 4 3" xfId="1064"/>
    <cellStyle name="Comma 2 5 5 4 4" xfId="1065"/>
    <cellStyle name="Comma 2 5 5 5" xfId="1066"/>
    <cellStyle name="Comma 2 5 5 5 2" xfId="1067"/>
    <cellStyle name="Comma 2 5 5 5 2 2" xfId="1068"/>
    <cellStyle name="Comma 2 5 5 5 3" xfId="1069"/>
    <cellStyle name="Comma 2 5 5 5 4" xfId="1070"/>
    <cellStyle name="Comma 2 5 5 6" xfId="1071"/>
    <cellStyle name="Comma 2 5 5 6 2" xfId="1072"/>
    <cellStyle name="Comma 2 5 5 6 3" xfId="1073"/>
    <cellStyle name="Comma 2 5 5 7" xfId="1074"/>
    <cellStyle name="Comma 2 5 5 7 2" xfId="1075"/>
    <cellStyle name="Comma 2 5 5 8" xfId="1076"/>
    <cellStyle name="Comma 2 5 5 9" xfId="1077"/>
    <cellStyle name="Comma 2 5 6" xfId="1078"/>
    <cellStyle name="Comma 2 5 6 2" xfId="1079"/>
    <cellStyle name="Comma 2 5 6 2 2" xfId="1080"/>
    <cellStyle name="Comma 2 5 6 3" xfId="1081"/>
    <cellStyle name="Comma 2 5 6 4" xfId="1082"/>
    <cellStyle name="Comma 2 5 7" xfId="1083"/>
    <cellStyle name="Comma 2 5 7 2" xfId="1084"/>
    <cellStyle name="Comma 2 5 7 2 2" xfId="1085"/>
    <cellStyle name="Comma 2 5 7 3" xfId="1086"/>
    <cellStyle name="Comma 2 5 7 4" xfId="1087"/>
    <cellStyle name="Comma 2 5 8" xfId="1088"/>
    <cellStyle name="Comma 2 5 8 2" xfId="1089"/>
    <cellStyle name="Comma 2 5 8 2 2" xfId="1090"/>
    <cellStyle name="Comma 2 5 8 3" xfId="1091"/>
    <cellStyle name="Comma 2 5 8 4" xfId="1092"/>
    <cellStyle name="Comma 2 5 9" xfId="1093"/>
    <cellStyle name="Comma 2 5 9 2" xfId="1094"/>
    <cellStyle name="Comma 2 5 9 2 2" xfId="1095"/>
    <cellStyle name="Comma 2 5 9 3" xfId="1096"/>
    <cellStyle name="Comma 2 5 9 4" xfId="1097"/>
    <cellStyle name="Comma 2 6" xfId="81"/>
    <cellStyle name="Comma 2 6 10" xfId="1099"/>
    <cellStyle name="Comma 2 6 11" xfId="2598"/>
    <cellStyle name="Comma 2 6 12" xfId="2657"/>
    <cellStyle name="Comma 2 6 13" xfId="1098"/>
    <cellStyle name="Comma 2 6 2" xfId="135"/>
    <cellStyle name="Comma 2 6 2 10" xfId="2711"/>
    <cellStyle name="Comma 2 6 2 11" xfId="1100"/>
    <cellStyle name="Comma 2 6 2 2" xfId="1101"/>
    <cellStyle name="Comma 2 6 2 2 2" xfId="1102"/>
    <cellStyle name="Comma 2 6 2 2 2 2" xfId="1103"/>
    <cellStyle name="Comma 2 6 2 2 3" xfId="1104"/>
    <cellStyle name="Comma 2 6 2 2 4" xfId="1105"/>
    <cellStyle name="Comma 2 6 2 3" xfId="1106"/>
    <cellStyle name="Comma 2 6 2 3 2" xfId="1107"/>
    <cellStyle name="Comma 2 6 2 3 2 2" xfId="1108"/>
    <cellStyle name="Comma 2 6 2 3 3" xfId="1109"/>
    <cellStyle name="Comma 2 6 2 3 4" xfId="1110"/>
    <cellStyle name="Comma 2 6 2 4" xfId="1111"/>
    <cellStyle name="Comma 2 6 2 4 2" xfId="1112"/>
    <cellStyle name="Comma 2 6 2 4 2 2" xfId="1113"/>
    <cellStyle name="Comma 2 6 2 4 3" xfId="1114"/>
    <cellStyle name="Comma 2 6 2 4 4" xfId="1115"/>
    <cellStyle name="Comma 2 6 2 5" xfId="1116"/>
    <cellStyle name="Comma 2 6 2 5 2" xfId="1117"/>
    <cellStyle name="Comma 2 6 2 5 2 2" xfId="1118"/>
    <cellStyle name="Comma 2 6 2 5 3" xfId="1119"/>
    <cellStyle name="Comma 2 6 2 5 4" xfId="1120"/>
    <cellStyle name="Comma 2 6 2 6" xfId="1121"/>
    <cellStyle name="Comma 2 6 2 6 2" xfId="1122"/>
    <cellStyle name="Comma 2 6 2 6 3" xfId="1123"/>
    <cellStyle name="Comma 2 6 2 7" xfId="1124"/>
    <cellStyle name="Comma 2 6 2 7 2" xfId="1125"/>
    <cellStyle name="Comma 2 6 2 8" xfId="1126"/>
    <cellStyle name="Comma 2 6 2 9" xfId="1127"/>
    <cellStyle name="Comma 2 6 3" xfId="1128"/>
    <cellStyle name="Comma 2 6 3 2" xfId="1129"/>
    <cellStyle name="Comma 2 6 3 2 2" xfId="1130"/>
    <cellStyle name="Comma 2 6 3 3" xfId="1131"/>
    <cellStyle name="Comma 2 6 3 4" xfId="1132"/>
    <cellStyle name="Comma 2 6 4" xfId="1133"/>
    <cellStyle name="Comma 2 6 4 2" xfId="1134"/>
    <cellStyle name="Comma 2 6 4 2 2" xfId="1135"/>
    <cellStyle name="Comma 2 6 4 3" xfId="1136"/>
    <cellStyle name="Comma 2 6 4 4" xfId="1137"/>
    <cellStyle name="Comma 2 6 5" xfId="1138"/>
    <cellStyle name="Comma 2 6 5 2" xfId="1139"/>
    <cellStyle name="Comma 2 6 5 2 2" xfId="1140"/>
    <cellStyle name="Comma 2 6 5 3" xfId="1141"/>
    <cellStyle name="Comma 2 6 5 4" xfId="1142"/>
    <cellStyle name="Comma 2 6 6" xfId="1143"/>
    <cellStyle name="Comma 2 6 6 2" xfId="1144"/>
    <cellStyle name="Comma 2 6 6 2 2" xfId="1145"/>
    <cellStyle name="Comma 2 6 6 3" xfId="1146"/>
    <cellStyle name="Comma 2 6 6 4" xfId="1147"/>
    <cellStyle name="Comma 2 6 7" xfId="1148"/>
    <cellStyle name="Comma 2 6 7 2" xfId="1149"/>
    <cellStyle name="Comma 2 6 7 3" xfId="1150"/>
    <cellStyle name="Comma 2 6 8" xfId="1151"/>
    <cellStyle name="Comma 2 6 8 2" xfId="1152"/>
    <cellStyle name="Comma 2 6 9" xfId="1153"/>
    <cellStyle name="Comma 2 7" xfId="108"/>
    <cellStyle name="Comma 2 7 10" xfId="1155"/>
    <cellStyle name="Comma 2 7 11" xfId="2684"/>
    <cellStyle name="Comma 2 7 12" xfId="1154"/>
    <cellStyle name="Comma 2 7 2" xfId="1156"/>
    <cellStyle name="Comma 2 7 2 2" xfId="1157"/>
    <cellStyle name="Comma 2 7 2 2 2" xfId="1158"/>
    <cellStyle name="Comma 2 7 2 2 2 2" xfId="1159"/>
    <cellStyle name="Comma 2 7 2 2 3" xfId="1160"/>
    <cellStyle name="Comma 2 7 2 2 4" xfId="1161"/>
    <cellStyle name="Comma 2 7 2 3" xfId="1162"/>
    <cellStyle name="Comma 2 7 2 3 2" xfId="1163"/>
    <cellStyle name="Comma 2 7 2 3 2 2" xfId="1164"/>
    <cellStyle name="Comma 2 7 2 3 3" xfId="1165"/>
    <cellStyle name="Comma 2 7 2 3 4" xfId="1166"/>
    <cellStyle name="Comma 2 7 2 4" xfId="1167"/>
    <cellStyle name="Comma 2 7 2 4 2" xfId="1168"/>
    <cellStyle name="Comma 2 7 2 4 2 2" xfId="1169"/>
    <cellStyle name="Comma 2 7 2 4 3" xfId="1170"/>
    <cellStyle name="Comma 2 7 2 4 4" xfId="1171"/>
    <cellStyle name="Comma 2 7 2 5" xfId="1172"/>
    <cellStyle name="Comma 2 7 2 5 2" xfId="1173"/>
    <cellStyle name="Comma 2 7 2 5 2 2" xfId="1174"/>
    <cellStyle name="Comma 2 7 2 5 3" xfId="1175"/>
    <cellStyle name="Comma 2 7 2 5 4" xfId="1176"/>
    <cellStyle name="Comma 2 7 2 6" xfId="1177"/>
    <cellStyle name="Comma 2 7 2 6 2" xfId="1178"/>
    <cellStyle name="Comma 2 7 2 6 3" xfId="1179"/>
    <cellStyle name="Comma 2 7 2 7" xfId="1180"/>
    <cellStyle name="Comma 2 7 2 7 2" xfId="1181"/>
    <cellStyle name="Comma 2 7 2 8" xfId="1182"/>
    <cellStyle name="Comma 2 7 2 9" xfId="1183"/>
    <cellStyle name="Comma 2 7 3" xfId="1184"/>
    <cellStyle name="Comma 2 7 3 2" xfId="1185"/>
    <cellStyle name="Comma 2 7 3 2 2" xfId="1186"/>
    <cellStyle name="Comma 2 7 3 3" xfId="1187"/>
    <cellStyle name="Comma 2 7 3 4" xfId="1188"/>
    <cellStyle name="Comma 2 7 4" xfId="1189"/>
    <cellStyle name="Comma 2 7 4 2" xfId="1190"/>
    <cellStyle name="Comma 2 7 4 2 2" xfId="1191"/>
    <cellStyle name="Comma 2 7 4 3" xfId="1192"/>
    <cellStyle name="Comma 2 7 4 4" xfId="1193"/>
    <cellStyle name="Comma 2 7 5" xfId="1194"/>
    <cellStyle name="Comma 2 7 5 2" xfId="1195"/>
    <cellStyle name="Comma 2 7 5 2 2" xfId="1196"/>
    <cellStyle name="Comma 2 7 5 3" xfId="1197"/>
    <cellStyle name="Comma 2 7 5 4" xfId="1198"/>
    <cellStyle name="Comma 2 7 6" xfId="1199"/>
    <cellStyle name="Comma 2 7 6 2" xfId="1200"/>
    <cellStyle name="Comma 2 7 6 2 2" xfId="1201"/>
    <cellStyle name="Comma 2 7 6 3" xfId="1202"/>
    <cellStyle name="Comma 2 7 6 4" xfId="1203"/>
    <cellStyle name="Comma 2 7 7" xfId="1204"/>
    <cellStyle name="Comma 2 7 7 2" xfId="1205"/>
    <cellStyle name="Comma 2 7 7 3" xfId="1206"/>
    <cellStyle name="Comma 2 7 8" xfId="1207"/>
    <cellStyle name="Comma 2 7 8 2" xfId="1208"/>
    <cellStyle name="Comma 2 7 9" xfId="1209"/>
    <cellStyle name="Comma 2 8" xfId="1210"/>
    <cellStyle name="Comma 2 8 10" xfId="1211"/>
    <cellStyle name="Comma 2 8 2" xfId="1212"/>
    <cellStyle name="Comma 2 8 2 2" xfId="1213"/>
    <cellStyle name="Comma 2 8 2 2 2" xfId="1214"/>
    <cellStyle name="Comma 2 8 2 2 2 2" xfId="1215"/>
    <cellStyle name="Comma 2 8 2 2 3" xfId="1216"/>
    <cellStyle name="Comma 2 8 2 2 4" xfId="1217"/>
    <cellStyle name="Comma 2 8 2 3" xfId="1218"/>
    <cellStyle name="Comma 2 8 2 3 2" xfId="1219"/>
    <cellStyle name="Comma 2 8 2 3 2 2" xfId="1220"/>
    <cellStyle name="Comma 2 8 2 3 3" xfId="1221"/>
    <cellStyle name="Comma 2 8 2 3 4" xfId="1222"/>
    <cellStyle name="Comma 2 8 2 4" xfId="1223"/>
    <cellStyle name="Comma 2 8 2 4 2" xfId="1224"/>
    <cellStyle name="Comma 2 8 2 4 2 2" xfId="1225"/>
    <cellStyle name="Comma 2 8 2 4 3" xfId="1226"/>
    <cellStyle name="Comma 2 8 2 4 4" xfId="1227"/>
    <cellStyle name="Comma 2 8 2 5" xfId="1228"/>
    <cellStyle name="Comma 2 8 2 5 2" xfId="1229"/>
    <cellStyle name="Comma 2 8 2 5 2 2" xfId="1230"/>
    <cellStyle name="Comma 2 8 2 5 3" xfId="1231"/>
    <cellStyle name="Comma 2 8 2 5 4" xfId="1232"/>
    <cellStyle name="Comma 2 8 2 6" xfId="1233"/>
    <cellStyle name="Comma 2 8 2 6 2" xfId="1234"/>
    <cellStyle name="Comma 2 8 2 6 3" xfId="1235"/>
    <cellStyle name="Comma 2 8 2 7" xfId="1236"/>
    <cellStyle name="Comma 2 8 2 7 2" xfId="1237"/>
    <cellStyle name="Comma 2 8 2 8" xfId="1238"/>
    <cellStyle name="Comma 2 8 2 9" xfId="1239"/>
    <cellStyle name="Comma 2 8 3" xfId="1240"/>
    <cellStyle name="Comma 2 8 3 2" xfId="1241"/>
    <cellStyle name="Comma 2 8 3 2 2" xfId="1242"/>
    <cellStyle name="Comma 2 8 3 3" xfId="1243"/>
    <cellStyle name="Comma 2 8 3 4" xfId="1244"/>
    <cellStyle name="Comma 2 8 4" xfId="1245"/>
    <cellStyle name="Comma 2 8 4 2" xfId="1246"/>
    <cellStyle name="Comma 2 8 4 2 2" xfId="1247"/>
    <cellStyle name="Comma 2 8 4 3" xfId="1248"/>
    <cellStyle name="Comma 2 8 4 4" xfId="1249"/>
    <cellStyle name="Comma 2 8 5" xfId="1250"/>
    <cellStyle name="Comma 2 8 5 2" xfId="1251"/>
    <cellStyle name="Comma 2 8 5 2 2" xfId="1252"/>
    <cellStyle name="Comma 2 8 5 3" xfId="1253"/>
    <cellStyle name="Comma 2 8 5 4" xfId="1254"/>
    <cellStyle name="Comma 2 8 6" xfId="1255"/>
    <cellStyle name="Comma 2 8 6 2" xfId="1256"/>
    <cellStyle name="Comma 2 8 6 2 2" xfId="1257"/>
    <cellStyle name="Comma 2 8 6 3" xfId="1258"/>
    <cellStyle name="Comma 2 8 6 4" xfId="1259"/>
    <cellStyle name="Comma 2 8 7" xfId="1260"/>
    <cellStyle name="Comma 2 8 7 2" xfId="1261"/>
    <cellStyle name="Comma 2 8 7 3" xfId="1262"/>
    <cellStyle name="Comma 2 8 8" xfId="1263"/>
    <cellStyle name="Comma 2 8 8 2" xfId="1264"/>
    <cellStyle name="Comma 2 8 9" xfId="1265"/>
    <cellStyle name="Comma 2 9" xfId="1266"/>
    <cellStyle name="Comma 2 9 2" xfId="1267"/>
    <cellStyle name="Comma 2 9 2 2" xfId="1268"/>
    <cellStyle name="Comma 2 9 2 2 2" xfId="1269"/>
    <cellStyle name="Comma 2 9 2 3" xfId="1270"/>
    <cellStyle name="Comma 2 9 2 4" xfId="1271"/>
    <cellStyle name="Comma 2 9 3" xfId="1272"/>
    <cellStyle name="Comma 2 9 3 2" xfId="1273"/>
    <cellStyle name="Comma 2 9 3 2 2" xfId="1274"/>
    <cellStyle name="Comma 2 9 3 3" xfId="1275"/>
    <cellStyle name="Comma 2 9 3 4" xfId="1276"/>
    <cellStyle name="Comma 2 9 4" xfId="1277"/>
    <cellStyle name="Comma 2 9 4 2" xfId="1278"/>
    <cellStyle name="Comma 2 9 4 2 2" xfId="1279"/>
    <cellStyle name="Comma 2 9 4 3" xfId="1280"/>
    <cellStyle name="Comma 2 9 4 4" xfId="1281"/>
    <cellStyle name="Comma 2 9 5" xfId="1282"/>
    <cellStyle name="Comma 2 9 5 2" xfId="1283"/>
    <cellStyle name="Comma 2 9 5 2 2" xfId="1284"/>
    <cellStyle name="Comma 2 9 5 3" xfId="1285"/>
    <cellStyle name="Comma 2 9 5 4" xfId="1286"/>
    <cellStyle name="Comma 2 9 6" xfId="1287"/>
    <cellStyle name="Comma 2 9 6 2" xfId="1288"/>
    <cellStyle name="Comma 2 9 6 3" xfId="1289"/>
    <cellStyle name="Comma 2 9 7" xfId="1290"/>
    <cellStyle name="Comma 2 9 7 2" xfId="1291"/>
    <cellStyle name="Comma 2 9 8" xfId="1292"/>
    <cellStyle name="Comma 2 9 9" xfId="1293"/>
    <cellStyle name="Comma 3" xfId="58"/>
    <cellStyle name="Comma 3 10" xfId="1295"/>
    <cellStyle name="Comma 3 10 2" xfId="1296"/>
    <cellStyle name="Comma 3 10 3" xfId="1297"/>
    <cellStyle name="Comma 3 11" xfId="1298"/>
    <cellStyle name="Comma 3 11 2" xfId="1299"/>
    <cellStyle name="Comma 3 12" xfId="1300"/>
    <cellStyle name="Comma 3 13" xfId="1301"/>
    <cellStyle name="Comma 3 14" xfId="1302"/>
    <cellStyle name="Comma 3 15" xfId="2576"/>
    <cellStyle name="Comma 3 16" xfId="2636"/>
    <cellStyle name="Comma 3 17" xfId="1294"/>
    <cellStyle name="Comma 3 2" xfId="71"/>
    <cellStyle name="Comma 3 2 10" xfId="1304"/>
    <cellStyle name="Comma 3 2 11" xfId="2589"/>
    <cellStyle name="Comma 3 2 12" xfId="2649"/>
    <cellStyle name="Comma 3 2 13" xfId="1303"/>
    <cellStyle name="Comma 3 2 2" xfId="100"/>
    <cellStyle name="Comma 3 2 2 10" xfId="2617"/>
    <cellStyle name="Comma 3 2 2 11" xfId="2676"/>
    <cellStyle name="Comma 3 2 2 12" xfId="1305"/>
    <cellStyle name="Comma 3 2 2 2" xfId="154"/>
    <cellStyle name="Comma 3 2 2 2 2" xfId="1307"/>
    <cellStyle name="Comma 3 2 2 2 2 2" xfId="1308"/>
    <cellStyle name="Comma 3 2 2 2 3" xfId="1309"/>
    <cellStyle name="Comma 3 2 2 2 4" xfId="1310"/>
    <cellStyle name="Comma 3 2 2 2 5" xfId="2730"/>
    <cellStyle name="Comma 3 2 2 2 6" xfId="1306"/>
    <cellStyle name="Comma 3 2 2 3" xfId="1311"/>
    <cellStyle name="Comma 3 2 2 3 2" xfId="1312"/>
    <cellStyle name="Comma 3 2 2 3 2 2" xfId="1313"/>
    <cellStyle name="Comma 3 2 2 3 3" xfId="1314"/>
    <cellStyle name="Comma 3 2 2 3 4" xfId="1315"/>
    <cellStyle name="Comma 3 2 2 4" xfId="1316"/>
    <cellStyle name="Comma 3 2 2 4 2" xfId="1317"/>
    <cellStyle name="Comma 3 2 2 4 2 2" xfId="1318"/>
    <cellStyle name="Comma 3 2 2 4 3" xfId="1319"/>
    <cellStyle name="Comma 3 2 2 4 4" xfId="1320"/>
    <cellStyle name="Comma 3 2 2 5" xfId="1321"/>
    <cellStyle name="Comma 3 2 2 5 2" xfId="1322"/>
    <cellStyle name="Comma 3 2 2 5 2 2" xfId="1323"/>
    <cellStyle name="Comma 3 2 2 5 3" xfId="1324"/>
    <cellStyle name="Comma 3 2 2 5 4" xfId="1325"/>
    <cellStyle name="Comma 3 2 2 6" xfId="1326"/>
    <cellStyle name="Comma 3 2 2 6 2" xfId="1327"/>
    <cellStyle name="Comma 3 2 2 6 3" xfId="1328"/>
    <cellStyle name="Comma 3 2 2 7" xfId="1329"/>
    <cellStyle name="Comma 3 2 2 7 2" xfId="1330"/>
    <cellStyle name="Comma 3 2 2 8" xfId="1331"/>
    <cellStyle name="Comma 3 2 2 9" xfId="1332"/>
    <cellStyle name="Comma 3 2 3" xfId="127"/>
    <cellStyle name="Comma 3 2 3 2" xfId="1334"/>
    <cellStyle name="Comma 3 2 3 2 2" xfId="1335"/>
    <cellStyle name="Comma 3 2 3 3" xfId="1336"/>
    <cellStyle name="Comma 3 2 3 4" xfId="1337"/>
    <cellStyle name="Comma 3 2 3 5" xfId="2703"/>
    <cellStyle name="Comma 3 2 3 6" xfId="1333"/>
    <cellStyle name="Comma 3 2 4" xfId="1338"/>
    <cellStyle name="Comma 3 2 4 2" xfId="1339"/>
    <cellStyle name="Comma 3 2 4 2 2" xfId="1340"/>
    <cellStyle name="Comma 3 2 4 3" xfId="1341"/>
    <cellStyle name="Comma 3 2 4 4" xfId="1342"/>
    <cellStyle name="Comma 3 2 5" xfId="1343"/>
    <cellStyle name="Comma 3 2 5 2" xfId="1344"/>
    <cellStyle name="Comma 3 2 5 2 2" xfId="1345"/>
    <cellStyle name="Comma 3 2 5 3" xfId="1346"/>
    <cellStyle name="Comma 3 2 5 4" xfId="1347"/>
    <cellStyle name="Comma 3 2 6" xfId="1348"/>
    <cellStyle name="Comma 3 2 6 2" xfId="1349"/>
    <cellStyle name="Comma 3 2 6 2 2" xfId="1350"/>
    <cellStyle name="Comma 3 2 6 3" xfId="1351"/>
    <cellStyle name="Comma 3 2 6 4" xfId="1352"/>
    <cellStyle name="Comma 3 2 7" xfId="1353"/>
    <cellStyle name="Comma 3 2 7 2" xfId="1354"/>
    <cellStyle name="Comma 3 2 7 3" xfId="1355"/>
    <cellStyle name="Comma 3 2 8" xfId="1356"/>
    <cellStyle name="Comma 3 2 8 2" xfId="1357"/>
    <cellStyle name="Comma 3 2 9" xfId="1358"/>
    <cellStyle name="Comma 3 3" xfId="87"/>
    <cellStyle name="Comma 3 3 10" xfId="1360"/>
    <cellStyle name="Comma 3 3 11" xfId="2604"/>
    <cellStyle name="Comma 3 3 12" xfId="2663"/>
    <cellStyle name="Comma 3 3 13" xfId="1359"/>
    <cellStyle name="Comma 3 3 2" xfId="141"/>
    <cellStyle name="Comma 3 3 2 10" xfId="2717"/>
    <cellStyle name="Comma 3 3 2 11" xfId="1361"/>
    <cellStyle name="Comma 3 3 2 2" xfId="1362"/>
    <cellStyle name="Comma 3 3 2 2 2" xfId="1363"/>
    <cellStyle name="Comma 3 3 2 2 2 2" xfId="1364"/>
    <cellStyle name="Comma 3 3 2 2 3" xfId="1365"/>
    <cellStyle name="Comma 3 3 2 2 4" xfId="1366"/>
    <cellStyle name="Comma 3 3 2 3" xfId="1367"/>
    <cellStyle name="Comma 3 3 2 3 2" xfId="1368"/>
    <cellStyle name="Comma 3 3 2 3 2 2" xfId="1369"/>
    <cellStyle name="Comma 3 3 2 3 3" xfId="1370"/>
    <cellStyle name="Comma 3 3 2 3 4" xfId="1371"/>
    <cellStyle name="Comma 3 3 2 4" xfId="1372"/>
    <cellStyle name="Comma 3 3 2 4 2" xfId="1373"/>
    <cellStyle name="Comma 3 3 2 4 2 2" xfId="1374"/>
    <cellStyle name="Comma 3 3 2 4 3" xfId="1375"/>
    <cellStyle name="Comma 3 3 2 4 4" xfId="1376"/>
    <cellStyle name="Comma 3 3 2 5" xfId="1377"/>
    <cellStyle name="Comma 3 3 2 5 2" xfId="1378"/>
    <cellStyle name="Comma 3 3 2 5 2 2" xfId="1379"/>
    <cellStyle name="Comma 3 3 2 5 3" xfId="1380"/>
    <cellStyle name="Comma 3 3 2 5 4" xfId="1381"/>
    <cellStyle name="Comma 3 3 2 6" xfId="1382"/>
    <cellStyle name="Comma 3 3 2 6 2" xfId="1383"/>
    <cellStyle name="Comma 3 3 2 6 3" xfId="1384"/>
    <cellStyle name="Comma 3 3 2 7" xfId="1385"/>
    <cellStyle name="Comma 3 3 2 7 2" xfId="1386"/>
    <cellStyle name="Comma 3 3 2 8" xfId="1387"/>
    <cellStyle name="Comma 3 3 2 9" xfId="1388"/>
    <cellStyle name="Comma 3 3 3" xfId="1389"/>
    <cellStyle name="Comma 3 3 3 2" xfId="1390"/>
    <cellStyle name="Comma 3 3 3 2 2" xfId="1391"/>
    <cellStyle name="Comma 3 3 3 3" xfId="1392"/>
    <cellStyle name="Comma 3 3 3 4" xfId="1393"/>
    <cellStyle name="Comma 3 3 4" xfId="1394"/>
    <cellStyle name="Comma 3 3 4 2" xfId="1395"/>
    <cellStyle name="Comma 3 3 4 2 2" xfId="1396"/>
    <cellStyle name="Comma 3 3 4 3" xfId="1397"/>
    <cellStyle name="Comma 3 3 4 4" xfId="1398"/>
    <cellStyle name="Comma 3 3 5" xfId="1399"/>
    <cellStyle name="Comma 3 3 5 2" xfId="1400"/>
    <cellStyle name="Comma 3 3 5 2 2" xfId="1401"/>
    <cellStyle name="Comma 3 3 5 3" xfId="1402"/>
    <cellStyle name="Comma 3 3 5 4" xfId="1403"/>
    <cellStyle name="Comma 3 3 6" xfId="1404"/>
    <cellStyle name="Comma 3 3 6 2" xfId="1405"/>
    <cellStyle name="Comma 3 3 6 2 2" xfId="1406"/>
    <cellStyle name="Comma 3 3 6 3" xfId="1407"/>
    <cellStyle name="Comma 3 3 6 4" xfId="1408"/>
    <cellStyle name="Comma 3 3 7" xfId="1409"/>
    <cellStyle name="Comma 3 3 7 2" xfId="1410"/>
    <cellStyle name="Comma 3 3 7 3" xfId="1411"/>
    <cellStyle name="Comma 3 3 8" xfId="1412"/>
    <cellStyle name="Comma 3 3 8 2" xfId="1413"/>
    <cellStyle name="Comma 3 3 9" xfId="1414"/>
    <cellStyle name="Comma 3 4" xfId="114"/>
    <cellStyle name="Comma 3 4 10" xfId="1416"/>
    <cellStyle name="Comma 3 4 11" xfId="2690"/>
    <cellStyle name="Comma 3 4 12" xfId="1415"/>
    <cellStyle name="Comma 3 4 2" xfId="1417"/>
    <cellStyle name="Comma 3 4 2 2" xfId="1418"/>
    <cellStyle name="Comma 3 4 2 2 2" xfId="1419"/>
    <cellStyle name="Comma 3 4 2 2 2 2" xfId="1420"/>
    <cellStyle name="Comma 3 4 2 2 3" xfId="1421"/>
    <cellStyle name="Comma 3 4 2 2 4" xfId="1422"/>
    <cellStyle name="Comma 3 4 2 3" xfId="1423"/>
    <cellStyle name="Comma 3 4 2 3 2" xfId="1424"/>
    <cellStyle name="Comma 3 4 2 3 2 2" xfId="1425"/>
    <cellStyle name="Comma 3 4 2 3 3" xfId="1426"/>
    <cellStyle name="Comma 3 4 2 3 4" xfId="1427"/>
    <cellStyle name="Comma 3 4 2 4" xfId="1428"/>
    <cellStyle name="Comma 3 4 2 4 2" xfId="1429"/>
    <cellStyle name="Comma 3 4 2 4 2 2" xfId="1430"/>
    <cellStyle name="Comma 3 4 2 4 3" xfId="1431"/>
    <cellStyle name="Comma 3 4 2 4 4" xfId="1432"/>
    <cellStyle name="Comma 3 4 2 5" xfId="1433"/>
    <cellStyle name="Comma 3 4 2 5 2" xfId="1434"/>
    <cellStyle name="Comma 3 4 2 5 2 2" xfId="1435"/>
    <cellStyle name="Comma 3 4 2 5 3" xfId="1436"/>
    <cellStyle name="Comma 3 4 2 5 4" xfId="1437"/>
    <cellStyle name="Comma 3 4 2 6" xfId="1438"/>
    <cellStyle name="Comma 3 4 2 6 2" xfId="1439"/>
    <cellStyle name="Comma 3 4 2 6 3" xfId="1440"/>
    <cellStyle name="Comma 3 4 2 7" xfId="1441"/>
    <cellStyle name="Comma 3 4 2 7 2" xfId="1442"/>
    <cellStyle name="Comma 3 4 2 8" xfId="1443"/>
    <cellStyle name="Comma 3 4 2 9" xfId="1444"/>
    <cellStyle name="Comma 3 4 3" xfId="1445"/>
    <cellStyle name="Comma 3 4 3 2" xfId="1446"/>
    <cellStyle name="Comma 3 4 3 2 2" xfId="1447"/>
    <cellStyle name="Comma 3 4 3 3" xfId="1448"/>
    <cellStyle name="Comma 3 4 3 4" xfId="1449"/>
    <cellStyle name="Comma 3 4 4" xfId="1450"/>
    <cellStyle name="Comma 3 4 4 2" xfId="1451"/>
    <cellStyle name="Comma 3 4 4 2 2" xfId="1452"/>
    <cellStyle name="Comma 3 4 4 3" xfId="1453"/>
    <cellStyle name="Comma 3 4 4 4" xfId="1454"/>
    <cellStyle name="Comma 3 4 5" xfId="1455"/>
    <cellStyle name="Comma 3 4 5 2" xfId="1456"/>
    <cellStyle name="Comma 3 4 5 2 2" xfId="1457"/>
    <cellStyle name="Comma 3 4 5 3" xfId="1458"/>
    <cellStyle name="Comma 3 4 5 4" xfId="1459"/>
    <cellStyle name="Comma 3 4 6" xfId="1460"/>
    <cellStyle name="Comma 3 4 6 2" xfId="1461"/>
    <cellStyle name="Comma 3 4 6 2 2" xfId="1462"/>
    <cellStyle name="Comma 3 4 6 3" xfId="1463"/>
    <cellStyle name="Comma 3 4 6 4" xfId="1464"/>
    <cellStyle name="Comma 3 4 7" xfId="1465"/>
    <cellStyle name="Comma 3 4 7 2" xfId="1466"/>
    <cellStyle name="Comma 3 4 7 3" xfId="1467"/>
    <cellStyle name="Comma 3 4 8" xfId="1468"/>
    <cellStyle name="Comma 3 4 8 2" xfId="1469"/>
    <cellStyle name="Comma 3 4 9" xfId="1470"/>
    <cellStyle name="Comma 3 5" xfId="1471"/>
    <cellStyle name="Comma 3 5 2" xfId="1472"/>
    <cellStyle name="Comma 3 5 2 2" xfId="1473"/>
    <cellStyle name="Comma 3 5 2 2 2" xfId="1474"/>
    <cellStyle name="Comma 3 5 2 3" xfId="1475"/>
    <cellStyle name="Comma 3 5 2 4" xfId="1476"/>
    <cellStyle name="Comma 3 5 3" xfId="1477"/>
    <cellStyle name="Comma 3 5 3 2" xfId="1478"/>
    <cellStyle name="Comma 3 5 3 2 2" xfId="1479"/>
    <cellStyle name="Comma 3 5 3 3" xfId="1480"/>
    <cellStyle name="Comma 3 5 3 4" xfId="1481"/>
    <cellStyle name="Comma 3 5 4" xfId="1482"/>
    <cellStyle name="Comma 3 5 4 2" xfId="1483"/>
    <cellStyle name="Comma 3 5 4 2 2" xfId="1484"/>
    <cellStyle name="Comma 3 5 4 3" xfId="1485"/>
    <cellStyle name="Comma 3 5 4 4" xfId="1486"/>
    <cellStyle name="Comma 3 5 5" xfId="1487"/>
    <cellStyle name="Comma 3 5 5 2" xfId="1488"/>
    <cellStyle name="Comma 3 5 5 2 2" xfId="1489"/>
    <cellStyle name="Comma 3 5 5 3" xfId="1490"/>
    <cellStyle name="Comma 3 5 5 4" xfId="1491"/>
    <cellStyle name="Comma 3 5 6" xfId="1492"/>
    <cellStyle name="Comma 3 5 6 2" xfId="1493"/>
    <cellStyle name="Comma 3 5 6 3" xfId="1494"/>
    <cellStyle name="Comma 3 5 7" xfId="1495"/>
    <cellStyle name="Comma 3 5 7 2" xfId="1496"/>
    <cellStyle name="Comma 3 5 8" xfId="1497"/>
    <cellStyle name="Comma 3 5 9" xfId="1498"/>
    <cellStyle name="Comma 3 6" xfId="1499"/>
    <cellStyle name="Comma 3 6 2" xfId="1500"/>
    <cellStyle name="Comma 3 6 2 2" xfId="1501"/>
    <cellStyle name="Comma 3 6 3" xfId="1502"/>
    <cellStyle name="Comma 3 6 4" xfId="1503"/>
    <cellStyle name="Comma 3 7" xfId="1504"/>
    <cellStyle name="Comma 3 7 2" xfId="1505"/>
    <cellStyle name="Comma 3 7 2 2" xfId="1506"/>
    <cellStyle name="Comma 3 7 3" xfId="1507"/>
    <cellStyle name="Comma 3 7 4" xfId="1508"/>
    <cellStyle name="Comma 3 8" xfId="1509"/>
    <cellStyle name="Comma 3 8 2" xfId="1510"/>
    <cellStyle name="Comma 3 8 2 2" xfId="1511"/>
    <cellStyle name="Comma 3 8 3" xfId="1512"/>
    <cellStyle name="Comma 3 8 4" xfId="1513"/>
    <cellStyle name="Comma 3 9" xfId="1514"/>
    <cellStyle name="Comma 3 9 2" xfId="1515"/>
    <cellStyle name="Comma 3 9 2 2" xfId="1516"/>
    <cellStyle name="Comma 3 9 3" xfId="1517"/>
    <cellStyle name="Comma 3 9 4" xfId="1518"/>
    <cellStyle name="Comma 4" xfId="80"/>
    <cellStyle name="Comma 4 10" xfId="1520"/>
    <cellStyle name="Comma 4 10 2" xfId="1521"/>
    <cellStyle name="Comma 4 10 3" xfId="1522"/>
    <cellStyle name="Comma 4 11" xfId="1523"/>
    <cellStyle name="Comma 4 11 2" xfId="1524"/>
    <cellStyle name="Comma 4 12" xfId="1525"/>
    <cellStyle name="Comma 4 13" xfId="1526"/>
    <cellStyle name="Comma 4 14" xfId="2597"/>
    <cellStyle name="Comma 4 15" xfId="2656"/>
    <cellStyle name="Comma 4 16" xfId="1519"/>
    <cellStyle name="Comma 4 2" xfId="29"/>
    <cellStyle name="Comma 4 2 10" xfId="1528"/>
    <cellStyle name="Comma 4 2 10 2" xfId="1529"/>
    <cellStyle name="Comma 4 2 11" xfId="1530"/>
    <cellStyle name="Comma 4 2 12" xfId="1531"/>
    <cellStyle name="Comma 4 2 13" xfId="1532"/>
    <cellStyle name="Comma 4 2 14" xfId="2570"/>
    <cellStyle name="Comma 4 2 15" xfId="2632"/>
    <cellStyle name="Comma 4 2 16" xfId="1527"/>
    <cellStyle name="Comma 4 2 2" xfId="40"/>
    <cellStyle name="Comma 4 2 2 10" xfId="1534"/>
    <cellStyle name="Comma 4 2 2 11" xfId="2574"/>
    <cellStyle name="Comma 4 2 2 12" xfId="2635"/>
    <cellStyle name="Comma 4 2 2 13" xfId="1533"/>
    <cellStyle name="Comma 4 2 2 2" xfId="64"/>
    <cellStyle name="Comma 4 2 2 2 10" xfId="2582"/>
    <cellStyle name="Comma 4 2 2 2 11" xfId="2642"/>
    <cellStyle name="Comma 4 2 2 2 12" xfId="1535"/>
    <cellStyle name="Comma 4 2 2 2 2" xfId="77"/>
    <cellStyle name="Comma 4 2 2 2 2 2" xfId="106"/>
    <cellStyle name="Comma 4 2 2 2 2 2 2" xfId="160"/>
    <cellStyle name="Comma 4 2 2 2 2 2 2 2" xfId="2736"/>
    <cellStyle name="Comma 4 2 2 2 2 2 2 3" xfId="1538"/>
    <cellStyle name="Comma 4 2 2 2 2 2 3" xfId="2623"/>
    <cellStyle name="Comma 4 2 2 2 2 2 4" xfId="2682"/>
    <cellStyle name="Comma 4 2 2 2 2 2 5" xfId="1537"/>
    <cellStyle name="Comma 4 2 2 2 2 3" xfId="133"/>
    <cellStyle name="Comma 4 2 2 2 2 3 2" xfId="2709"/>
    <cellStyle name="Comma 4 2 2 2 2 3 3" xfId="1539"/>
    <cellStyle name="Comma 4 2 2 2 2 4" xfId="1540"/>
    <cellStyle name="Comma 4 2 2 2 2 5" xfId="2595"/>
    <cellStyle name="Comma 4 2 2 2 2 6" xfId="2655"/>
    <cellStyle name="Comma 4 2 2 2 2 7" xfId="1536"/>
    <cellStyle name="Comma 4 2 2 2 3" xfId="93"/>
    <cellStyle name="Comma 4 2 2 2 3 2" xfId="147"/>
    <cellStyle name="Comma 4 2 2 2 3 2 2" xfId="1543"/>
    <cellStyle name="Comma 4 2 2 2 3 2 3" xfId="2723"/>
    <cellStyle name="Comma 4 2 2 2 3 2 4" xfId="1542"/>
    <cellStyle name="Comma 4 2 2 2 3 3" xfId="1544"/>
    <cellStyle name="Comma 4 2 2 2 3 4" xfId="1545"/>
    <cellStyle name="Comma 4 2 2 2 3 5" xfId="2610"/>
    <cellStyle name="Comma 4 2 2 2 3 6" xfId="2669"/>
    <cellStyle name="Comma 4 2 2 2 3 7" xfId="1541"/>
    <cellStyle name="Comma 4 2 2 2 4" xfId="120"/>
    <cellStyle name="Comma 4 2 2 2 4 2" xfId="1547"/>
    <cellStyle name="Comma 4 2 2 2 4 2 2" xfId="1548"/>
    <cellStyle name="Comma 4 2 2 2 4 3" xfId="1549"/>
    <cellStyle name="Comma 4 2 2 2 4 4" xfId="1550"/>
    <cellStyle name="Comma 4 2 2 2 4 5" xfId="2696"/>
    <cellStyle name="Comma 4 2 2 2 4 6" xfId="1546"/>
    <cellStyle name="Comma 4 2 2 2 5" xfId="1551"/>
    <cellStyle name="Comma 4 2 2 2 5 2" xfId="1552"/>
    <cellStyle name="Comma 4 2 2 2 5 2 2" xfId="1553"/>
    <cellStyle name="Comma 4 2 2 2 5 3" xfId="1554"/>
    <cellStyle name="Comma 4 2 2 2 5 4" xfId="1555"/>
    <cellStyle name="Comma 4 2 2 2 6" xfId="1556"/>
    <cellStyle name="Comma 4 2 2 2 6 2" xfId="1557"/>
    <cellStyle name="Comma 4 2 2 2 6 3" xfId="1558"/>
    <cellStyle name="Comma 4 2 2 2 7" xfId="1559"/>
    <cellStyle name="Comma 4 2 2 2 7 2" xfId="1560"/>
    <cellStyle name="Comma 4 2 2 2 8" xfId="1561"/>
    <cellStyle name="Comma 4 2 2 2 9" xfId="1562"/>
    <cellStyle name="Comma 4 2 2 3" xfId="70"/>
    <cellStyle name="Comma 4 2 2 3 2" xfId="99"/>
    <cellStyle name="Comma 4 2 2 3 2 2" xfId="153"/>
    <cellStyle name="Comma 4 2 2 3 2 2 2" xfId="2729"/>
    <cellStyle name="Comma 4 2 2 3 2 2 3" xfId="1565"/>
    <cellStyle name="Comma 4 2 2 3 2 3" xfId="2616"/>
    <cellStyle name="Comma 4 2 2 3 2 4" xfId="2675"/>
    <cellStyle name="Comma 4 2 2 3 2 5" xfId="1564"/>
    <cellStyle name="Comma 4 2 2 3 3" xfId="126"/>
    <cellStyle name="Comma 4 2 2 3 3 2" xfId="2702"/>
    <cellStyle name="Comma 4 2 2 3 3 3" xfId="1566"/>
    <cellStyle name="Comma 4 2 2 3 4" xfId="1567"/>
    <cellStyle name="Comma 4 2 2 3 5" xfId="2588"/>
    <cellStyle name="Comma 4 2 2 3 6" xfId="2648"/>
    <cellStyle name="Comma 4 2 2 3 7" xfId="1563"/>
    <cellStyle name="Comma 4 2 2 4" xfId="86"/>
    <cellStyle name="Comma 4 2 2 4 2" xfId="140"/>
    <cellStyle name="Comma 4 2 2 4 2 2" xfId="1570"/>
    <cellStyle name="Comma 4 2 2 4 2 3" xfId="2716"/>
    <cellStyle name="Comma 4 2 2 4 2 4" xfId="1569"/>
    <cellStyle name="Comma 4 2 2 4 3" xfId="1571"/>
    <cellStyle name="Comma 4 2 2 4 4" xfId="1572"/>
    <cellStyle name="Comma 4 2 2 4 5" xfId="2603"/>
    <cellStyle name="Comma 4 2 2 4 6" xfId="2662"/>
    <cellStyle name="Comma 4 2 2 4 7" xfId="1568"/>
    <cellStyle name="Comma 4 2 2 5" xfId="113"/>
    <cellStyle name="Comma 4 2 2 5 2" xfId="1574"/>
    <cellStyle name="Comma 4 2 2 5 2 2" xfId="1575"/>
    <cellStyle name="Comma 4 2 2 5 3" xfId="1576"/>
    <cellStyle name="Comma 4 2 2 5 4" xfId="1577"/>
    <cellStyle name="Comma 4 2 2 5 5" xfId="2689"/>
    <cellStyle name="Comma 4 2 2 5 6" xfId="1573"/>
    <cellStyle name="Comma 4 2 2 6" xfId="1578"/>
    <cellStyle name="Comma 4 2 2 6 2" xfId="1579"/>
    <cellStyle name="Comma 4 2 2 6 2 2" xfId="1580"/>
    <cellStyle name="Comma 4 2 2 6 3" xfId="1581"/>
    <cellStyle name="Comma 4 2 2 6 4" xfId="1582"/>
    <cellStyle name="Comma 4 2 2 7" xfId="1583"/>
    <cellStyle name="Comma 4 2 2 7 2" xfId="1584"/>
    <cellStyle name="Comma 4 2 2 7 3" xfId="1585"/>
    <cellStyle name="Comma 4 2 2 8" xfId="1586"/>
    <cellStyle name="Comma 4 2 2 8 2" xfId="1587"/>
    <cellStyle name="Comma 4 2 2 9" xfId="1588"/>
    <cellStyle name="Comma 4 2 3" xfId="61"/>
    <cellStyle name="Comma 4 2 3 10" xfId="1590"/>
    <cellStyle name="Comma 4 2 3 11" xfId="2579"/>
    <cellStyle name="Comma 4 2 3 12" xfId="2639"/>
    <cellStyle name="Comma 4 2 3 13" xfId="1589"/>
    <cellStyle name="Comma 4 2 3 2" xfId="74"/>
    <cellStyle name="Comma 4 2 3 2 10" xfId="2592"/>
    <cellStyle name="Comma 4 2 3 2 11" xfId="2652"/>
    <cellStyle name="Comma 4 2 3 2 12" xfId="1591"/>
    <cellStyle name="Comma 4 2 3 2 2" xfId="103"/>
    <cellStyle name="Comma 4 2 3 2 2 2" xfId="157"/>
    <cellStyle name="Comma 4 2 3 2 2 2 2" xfId="1594"/>
    <cellStyle name="Comma 4 2 3 2 2 2 3" xfId="2733"/>
    <cellStyle name="Comma 4 2 3 2 2 2 4" xfId="1593"/>
    <cellStyle name="Comma 4 2 3 2 2 3" xfId="1595"/>
    <cellStyle name="Comma 4 2 3 2 2 4" xfId="1596"/>
    <cellStyle name="Comma 4 2 3 2 2 5" xfId="2620"/>
    <cellStyle name="Comma 4 2 3 2 2 6" xfId="2679"/>
    <cellStyle name="Comma 4 2 3 2 2 7" xfId="1592"/>
    <cellStyle name="Comma 4 2 3 2 3" xfId="130"/>
    <cellStyle name="Comma 4 2 3 2 3 2" xfId="1598"/>
    <cellStyle name="Comma 4 2 3 2 3 2 2" xfId="1599"/>
    <cellStyle name="Comma 4 2 3 2 3 3" xfId="1600"/>
    <cellStyle name="Comma 4 2 3 2 3 4" xfId="1601"/>
    <cellStyle name="Comma 4 2 3 2 3 5" xfId="2706"/>
    <cellStyle name="Comma 4 2 3 2 3 6" xfId="1597"/>
    <cellStyle name="Comma 4 2 3 2 4" xfId="1602"/>
    <cellStyle name="Comma 4 2 3 2 4 2" xfId="1603"/>
    <cellStyle name="Comma 4 2 3 2 4 2 2" xfId="1604"/>
    <cellStyle name="Comma 4 2 3 2 4 3" xfId="1605"/>
    <cellStyle name="Comma 4 2 3 2 4 4" xfId="1606"/>
    <cellStyle name="Comma 4 2 3 2 5" xfId="1607"/>
    <cellStyle name="Comma 4 2 3 2 5 2" xfId="1608"/>
    <cellStyle name="Comma 4 2 3 2 5 2 2" xfId="1609"/>
    <cellStyle name="Comma 4 2 3 2 5 3" xfId="1610"/>
    <cellStyle name="Comma 4 2 3 2 5 4" xfId="1611"/>
    <cellStyle name="Comma 4 2 3 2 6" xfId="1612"/>
    <cellStyle name="Comma 4 2 3 2 6 2" xfId="1613"/>
    <cellStyle name="Comma 4 2 3 2 6 3" xfId="1614"/>
    <cellStyle name="Comma 4 2 3 2 7" xfId="1615"/>
    <cellStyle name="Comma 4 2 3 2 7 2" xfId="1616"/>
    <cellStyle name="Comma 4 2 3 2 8" xfId="1617"/>
    <cellStyle name="Comma 4 2 3 2 9" xfId="1618"/>
    <cellStyle name="Comma 4 2 3 3" xfId="90"/>
    <cellStyle name="Comma 4 2 3 3 2" xfId="144"/>
    <cellStyle name="Comma 4 2 3 3 2 2" xfId="1621"/>
    <cellStyle name="Comma 4 2 3 3 2 3" xfId="2720"/>
    <cellStyle name="Comma 4 2 3 3 2 4" xfId="1620"/>
    <cellStyle name="Comma 4 2 3 3 3" xfId="1622"/>
    <cellStyle name="Comma 4 2 3 3 4" xfId="1623"/>
    <cellStyle name="Comma 4 2 3 3 5" xfId="2607"/>
    <cellStyle name="Comma 4 2 3 3 6" xfId="2666"/>
    <cellStyle name="Comma 4 2 3 3 7" xfId="1619"/>
    <cellStyle name="Comma 4 2 3 4" xfId="117"/>
    <cellStyle name="Comma 4 2 3 4 2" xfId="1625"/>
    <cellStyle name="Comma 4 2 3 4 2 2" xfId="1626"/>
    <cellStyle name="Comma 4 2 3 4 3" xfId="1627"/>
    <cellStyle name="Comma 4 2 3 4 4" xfId="1628"/>
    <cellStyle name="Comma 4 2 3 4 5" xfId="2693"/>
    <cellStyle name="Comma 4 2 3 4 6" xfId="1624"/>
    <cellStyle name="Comma 4 2 3 5" xfId="1629"/>
    <cellStyle name="Comma 4 2 3 5 2" xfId="1630"/>
    <cellStyle name="Comma 4 2 3 5 2 2" xfId="1631"/>
    <cellStyle name="Comma 4 2 3 5 3" xfId="1632"/>
    <cellStyle name="Comma 4 2 3 5 4" xfId="1633"/>
    <cellStyle name="Comma 4 2 3 6" xfId="1634"/>
    <cellStyle name="Comma 4 2 3 6 2" xfId="1635"/>
    <cellStyle name="Comma 4 2 3 6 2 2" xfId="1636"/>
    <cellStyle name="Comma 4 2 3 6 3" xfId="1637"/>
    <cellStyle name="Comma 4 2 3 6 4" xfId="1638"/>
    <cellStyle name="Comma 4 2 3 7" xfId="1639"/>
    <cellStyle name="Comma 4 2 3 7 2" xfId="1640"/>
    <cellStyle name="Comma 4 2 3 7 3" xfId="1641"/>
    <cellStyle name="Comma 4 2 3 8" xfId="1642"/>
    <cellStyle name="Comma 4 2 3 8 2" xfId="1643"/>
    <cellStyle name="Comma 4 2 3 9" xfId="1644"/>
    <cellStyle name="Comma 4 2 4" xfId="67"/>
    <cellStyle name="Comma 4 2 4 10" xfId="2585"/>
    <cellStyle name="Comma 4 2 4 11" xfId="2645"/>
    <cellStyle name="Comma 4 2 4 12" xfId="1645"/>
    <cellStyle name="Comma 4 2 4 2" xfId="96"/>
    <cellStyle name="Comma 4 2 4 2 2" xfId="150"/>
    <cellStyle name="Comma 4 2 4 2 2 2" xfId="1648"/>
    <cellStyle name="Comma 4 2 4 2 2 3" xfId="2726"/>
    <cellStyle name="Comma 4 2 4 2 2 4" xfId="1647"/>
    <cellStyle name="Comma 4 2 4 2 3" xfId="1649"/>
    <cellStyle name="Comma 4 2 4 2 4" xfId="1650"/>
    <cellStyle name="Comma 4 2 4 2 5" xfId="2613"/>
    <cellStyle name="Comma 4 2 4 2 6" xfId="2672"/>
    <cellStyle name="Comma 4 2 4 2 7" xfId="1646"/>
    <cellStyle name="Comma 4 2 4 3" xfId="123"/>
    <cellStyle name="Comma 4 2 4 3 2" xfId="1652"/>
    <cellStyle name="Comma 4 2 4 3 2 2" xfId="1653"/>
    <cellStyle name="Comma 4 2 4 3 3" xfId="1654"/>
    <cellStyle name="Comma 4 2 4 3 4" xfId="1655"/>
    <cellStyle name="Comma 4 2 4 3 5" xfId="2699"/>
    <cellStyle name="Comma 4 2 4 3 6" xfId="1651"/>
    <cellStyle name="Comma 4 2 4 4" xfId="1656"/>
    <cellStyle name="Comma 4 2 4 4 2" xfId="1657"/>
    <cellStyle name="Comma 4 2 4 4 2 2" xfId="1658"/>
    <cellStyle name="Comma 4 2 4 4 3" xfId="1659"/>
    <cellStyle name="Comma 4 2 4 4 4" xfId="1660"/>
    <cellStyle name="Comma 4 2 4 5" xfId="1661"/>
    <cellStyle name="Comma 4 2 4 5 2" xfId="1662"/>
    <cellStyle name="Comma 4 2 4 5 2 2" xfId="1663"/>
    <cellStyle name="Comma 4 2 4 5 3" xfId="1664"/>
    <cellStyle name="Comma 4 2 4 5 4" xfId="1665"/>
    <cellStyle name="Comma 4 2 4 6" xfId="1666"/>
    <cellStyle name="Comma 4 2 4 6 2" xfId="1667"/>
    <cellStyle name="Comma 4 2 4 6 3" xfId="1668"/>
    <cellStyle name="Comma 4 2 4 7" xfId="1669"/>
    <cellStyle name="Comma 4 2 4 7 2" xfId="1670"/>
    <cellStyle name="Comma 4 2 4 8" xfId="1671"/>
    <cellStyle name="Comma 4 2 4 9" xfId="1672"/>
    <cellStyle name="Comma 4 2 5" xfId="83"/>
    <cellStyle name="Comma 4 2 5 2" xfId="137"/>
    <cellStyle name="Comma 4 2 5 2 2" xfId="1675"/>
    <cellStyle name="Comma 4 2 5 2 3" xfId="2713"/>
    <cellStyle name="Comma 4 2 5 2 4" xfId="1674"/>
    <cellStyle name="Comma 4 2 5 3" xfId="1676"/>
    <cellStyle name="Comma 4 2 5 4" xfId="1677"/>
    <cellStyle name="Comma 4 2 5 5" xfId="2600"/>
    <cellStyle name="Comma 4 2 5 6" xfId="2659"/>
    <cellStyle name="Comma 4 2 5 7" xfId="1673"/>
    <cellStyle name="Comma 4 2 6" xfId="110"/>
    <cellStyle name="Comma 4 2 6 2" xfId="1679"/>
    <cellStyle name="Comma 4 2 6 2 2" xfId="1680"/>
    <cellStyle name="Comma 4 2 6 3" xfId="1681"/>
    <cellStyle name="Comma 4 2 6 4" xfId="1682"/>
    <cellStyle name="Comma 4 2 6 5" xfId="2686"/>
    <cellStyle name="Comma 4 2 6 6" xfId="1678"/>
    <cellStyle name="Comma 4 2 7" xfId="1683"/>
    <cellStyle name="Comma 4 2 7 2" xfId="1684"/>
    <cellStyle name="Comma 4 2 7 2 2" xfId="1685"/>
    <cellStyle name="Comma 4 2 7 3" xfId="1686"/>
    <cellStyle name="Comma 4 2 7 4" xfId="1687"/>
    <cellStyle name="Comma 4 2 8" xfId="1688"/>
    <cellStyle name="Comma 4 2 8 2" xfId="1689"/>
    <cellStyle name="Comma 4 2 8 2 2" xfId="1690"/>
    <cellStyle name="Comma 4 2 8 3" xfId="1691"/>
    <cellStyle name="Comma 4 2 8 4" xfId="1692"/>
    <cellStyle name="Comma 4 2 9" xfId="1693"/>
    <cellStyle name="Comma 4 2 9 2" xfId="1694"/>
    <cellStyle name="Comma 4 2 9 3" xfId="1695"/>
    <cellStyle name="Comma 4 3" xfId="134"/>
    <cellStyle name="Comma 4 3 10" xfId="1697"/>
    <cellStyle name="Comma 4 3 11" xfId="2710"/>
    <cellStyle name="Comma 4 3 12" xfId="1696"/>
    <cellStyle name="Comma 4 3 2" xfId="1698"/>
    <cellStyle name="Comma 4 3 2 2" xfId="1699"/>
    <cellStyle name="Comma 4 3 2 2 2" xfId="1700"/>
    <cellStyle name="Comma 4 3 2 2 2 2" xfId="1701"/>
    <cellStyle name="Comma 4 3 2 2 3" xfId="1702"/>
    <cellStyle name="Comma 4 3 2 2 4" xfId="1703"/>
    <cellStyle name="Comma 4 3 2 3" xfId="1704"/>
    <cellStyle name="Comma 4 3 2 3 2" xfId="1705"/>
    <cellStyle name="Comma 4 3 2 3 2 2" xfId="1706"/>
    <cellStyle name="Comma 4 3 2 3 3" xfId="1707"/>
    <cellStyle name="Comma 4 3 2 3 4" xfId="1708"/>
    <cellStyle name="Comma 4 3 2 4" xfId="1709"/>
    <cellStyle name="Comma 4 3 2 4 2" xfId="1710"/>
    <cellStyle name="Comma 4 3 2 4 2 2" xfId="1711"/>
    <cellStyle name="Comma 4 3 2 4 3" xfId="1712"/>
    <cellStyle name="Comma 4 3 2 4 4" xfId="1713"/>
    <cellStyle name="Comma 4 3 2 5" xfId="1714"/>
    <cellStyle name="Comma 4 3 2 5 2" xfId="1715"/>
    <cellStyle name="Comma 4 3 2 5 2 2" xfId="1716"/>
    <cellStyle name="Comma 4 3 2 5 3" xfId="1717"/>
    <cellStyle name="Comma 4 3 2 5 4" xfId="1718"/>
    <cellStyle name="Comma 4 3 2 6" xfId="1719"/>
    <cellStyle name="Comma 4 3 2 6 2" xfId="1720"/>
    <cellStyle name="Comma 4 3 2 6 3" xfId="1721"/>
    <cellStyle name="Comma 4 3 2 7" xfId="1722"/>
    <cellStyle name="Comma 4 3 2 7 2" xfId="1723"/>
    <cellStyle name="Comma 4 3 2 8" xfId="1724"/>
    <cellStyle name="Comma 4 3 2 9" xfId="1725"/>
    <cellStyle name="Comma 4 3 3" xfId="1726"/>
    <cellStyle name="Comma 4 3 3 2" xfId="1727"/>
    <cellStyle name="Comma 4 3 3 2 2" xfId="1728"/>
    <cellStyle name="Comma 4 3 3 3" xfId="1729"/>
    <cellStyle name="Comma 4 3 3 4" xfId="1730"/>
    <cellStyle name="Comma 4 3 4" xfId="1731"/>
    <cellStyle name="Comma 4 3 4 2" xfId="1732"/>
    <cellStyle name="Comma 4 3 4 2 2" xfId="1733"/>
    <cellStyle name="Comma 4 3 4 3" xfId="1734"/>
    <cellStyle name="Comma 4 3 4 4" xfId="1735"/>
    <cellStyle name="Comma 4 3 5" xfId="1736"/>
    <cellStyle name="Comma 4 3 5 2" xfId="1737"/>
    <cellStyle name="Comma 4 3 5 2 2" xfId="1738"/>
    <cellStyle name="Comma 4 3 5 3" xfId="1739"/>
    <cellStyle name="Comma 4 3 5 4" xfId="1740"/>
    <cellStyle name="Comma 4 3 6" xfId="1741"/>
    <cellStyle name="Comma 4 3 6 2" xfId="1742"/>
    <cellStyle name="Comma 4 3 6 2 2" xfId="1743"/>
    <cellStyle name="Comma 4 3 6 3" xfId="1744"/>
    <cellStyle name="Comma 4 3 6 4" xfId="1745"/>
    <cellStyle name="Comma 4 3 7" xfId="1746"/>
    <cellStyle name="Comma 4 3 7 2" xfId="1747"/>
    <cellStyle name="Comma 4 3 7 3" xfId="1748"/>
    <cellStyle name="Comma 4 3 8" xfId="1749"/>
    <cellStyle name="Comma 4 3 8 2" xfId="1750"/>
    <cellStyle name="Comma 4 3 9" xfId="1751"/>
    <cellStyle name="Comma 4 4" xfId="1752"/>
    <cellStyle name="Comma 4 4 10" xfId="1753"/>
    <cellStyle name="Comma 4 4 2" xfId="1754"/>
    <cellStyle name="Comma 4 4 2 2" xfId="1755"/>
    <cellStyle name="Comma 4 4 2 2 2" xfId="1756"/>
    <cellStyle name="Comma 4 4 2 2 2 2" xfId="1757"/>
    <cellStyle name="Comma 4 4 2 2 3" xfId="1758"/>
    <cellStyle name="Comma 4 4 2 2 4" xfId="1759"/>
    <cellStyle name="Comma 4 4 2 3" xfId="1760"/>
    <cellStyle name="Comma 4 4 2 3 2" xfId="1761"/>
    <cellStyle name="Comma 4 4 2 3 2 2" xfId="1762"/>
    <cellStyle name="Comma 4 4 2 3 3" xfId="1763"/>
    <cellStyle name="Comma 4 4 2 3 4" xfId="1764"/>
    <cellStyle name="Comma 4 4 2 4" xfId="1765"/>
    <cellStyle name="Comma 4 4 2 4 2" xfId="1766"/>
    <cellStyle name="Comma 4 4 2 4 2 2" xfId="1767"/>
    <cellStyle name="Comma 4 4 2 4 3" xfId="1768"/>
    <cellStyle name="Comma 4 4 2 4 4" xfId="1769"/>
    <cellStyle name="Comma 4 4 2 5" xfId="1770"/>
    <cellStyle name="Comma 4 4 2 5 2" xfId="1771"/>
    <cellStyle name="Comma 4 4 2 5 2 2" xfId="1772"/>
    <cellStyle name="Comma 4 4 2 5 3" xfId="1773"/>
    <cellStyle name="Comma 4 4 2 5 4" xfId="1774"/>
    <cellStyle name="Comma 4 4 2 6" xfId="1775"/>
    <cellStyle name="Comma 4 4 2 6 2" xfId="1776"/>
    <cellStyle name="Comma 4 4 2 6 3" xfId="1777"/>
    <cellStyle name="Comma 4 4 2 7" xfId="1778"/>
    <cellStyle name="Comma 4 4 2 7 2" xfId="1779"/>
    <cellStyle name="Comma 4 4 2 8" xfId="1780"/>
    <cellStyle name="Comma 4 4 2 9" xfId="1781"/>
    <cellStyle name="Comma 4 4 3" xfId="1782"/>
    <cellStyle name="Comma 4 4 3 2" xfId="1783"/>
    <cellStyle name="Comma 4 4 3 2 2" xfId="1784"/>
    <cellStyle name="Comma 4 4 3 3" xfId="1785"/>
    <cellStyle name="Comma 4 4 3 4" xfId="1786"/>
    <cellStyle name="Comma 4 4 4" xfId="1787"/>
    <cellStyle name="Comma 4 4 4 2" xfId="1788"/>
    <cellStyle name="Comma 4 4 4 2 2" xfId="1789"/>
    <cellStyle name="Comma 4 4 4 3" xfId="1790"/>
    <cellStyle name="Comma 4 4 4 4" xfId="1791"/>
    <cellStyle name="Comma 4 4 5" xfId="1792"/>
    <cellStyle name="Comma 4 4 5 2" xfId="1793"/>
    <cellStyle name="Comma 4 4 5 2 2" xfId="1794"/>
    <cellStyle name="Comma 4 4 5 3" xfId="1795"/>
    <cellStyle name="Comma 4 4 5 4" xfId="1796"/>
    <cellStyle name="Comma 4 4 6" xfId="1797"/>
    <cellStyle name="Comma 4 4 6 2" xfId="1798"/>
    <cellStyle name="Comma 4 4 6 2 2" xfId="1799"/>
    <cellStyle name="Comma 4 4 6 3" xfId="1800"/>
    <cellStyle name="Comma 4 4 6 4" xfId="1801"/>
    <cellStyle name="Comma 4 4 7" xfId="1802"/>
    <cellStyle name="Comma 4 4 7 2" xfId="1803"/>
    <cellStyle name="Comma 4 4 7 3" xfId="1804"/>
    <cellStyle name="Comma 4 4 8" xfId="1805"/>
    <cellStyle name="Comma 4 4 8 2" xfId="1806"/>
    <cellStyle name="Comma 4 4 9" xfId="1807"/>
    <cellStyle name="Comma 4 5" xfId="1808"/>
    <cellStyle name="Comma 4 5 2" xfId="1809"/>
    <cellStyle name="Comma 4 5 2 2" xfId="1810"/>
    <cellStyle name="Comma 4 5 2 2 2" xfId="1811"/>
    <cellStyle name="Comma 4 5 2 3" xfId="1812"/>
    <cellStyle name="Comma 4 5 2 4" xfId="1813"/>
    <cellStyle name="Comma 4 5 3" xfId="1814"/>
    <cellStyle name="Comma 4 5 3 2" xfId="1815"/>
    <cellStyle name="Comma 4 5 3 2 2" xfId="1816"/>
    <cellStyle name="Comma 4 5 3 3" xfId="1817"/>
    <cellStyle name="Comma 4 5 3 4" xfId="1818"/>
    <cellStyle name="Comma 4 5 4" xfId="1819"/>
    <cellStyle name="Comma 4 5 4 2" xfId="1820"/>
    <cellStyle name="Comma 4 5 4 2 2" xfId="1821"/>
    <cellStyle name="Comma 4 5 4 3" xfId="1822"/>
    <cellStyle name="Comma 4 5 4 4" xfId="1823"/>
    <cellStyle name="Comma 4 5 5" xfId="1824"/>
    <cellStyle name="Comma 4 5 5 2" xfId="1825"/>
    <cellStyle name="Comma 4 5 5 2 2" xfId="1826"/>
    <cellStyle name="Comma 4 5 5 3" xfId="1827"/>
    <cellStyle name="Comma 4 5 5 4" xfId="1828"/>
    <cellStyle name="Comma 4 5 6" xfId="1829"/>
    <cellStyle name="Comma 4 5 6 2" xfId="1830"/>
    <cellStyle name="Comma 4 5 6 3" xfId="1831"/>
    <cellStyle name="Comma 4 5 7" xfId="1832"/>
    <cellStyle name="Comma 4 5 7 2" xfId="1833"/>
    <cellStyle name="Comma 4 5 8" xfId="1834"/>
    <cellStyle name="Comma 4 5 9" xfId="1835"/>
    <cellStyle name="Comma 4 6" xfId="1836"/>
    <cellStyle name="Comma 4 6 2" xfId="1837"/>
    <cellStyle name="Comma 4 6 2 2" xfId="1838"/>
    <cellStyle name="Comma 4 6 3" xfId="1839"/>
    <cellStyle name="Comma 4 6 4" xfId="1840"/>
    <cellStyle name="Comma 4 7" xfId="1841"/>
    <cellStyle name="Comma 4 7 2" xfId="1842"/>
    <cellStyle name="Comma 4 7 2 2" xfId="1843"/>
    <cellStyle name="Comma 4 7 3" xfId="1844"/>
    <cellStyle name="Comma 4 7 4" xfId="1845"/>
    <cellStyle name="Comma 4 8" xfId="1846"/>
    <cellStyle name="Comma 4 8 2" xfId="1847"/>
    <cellStyle name="Comma 4 8 2 2" xfId="1848"/>
    <cellStyle name="Comma 4 8 3" xfId="1849"/>
    <cellStyle name="Comma 4 8 4" xfId="1850"/>
    <cellStyle name="Comma 4 9" xfId="1851"/>
    <cellStyle name="Comma 4 9 2" xfId="1852"/>
    <cellStyle name="Comma 4 9 2 2" xfId="1853"/>
    <cellStyle name="Comma 4 9 3" xfId="1854"/>
    <cellStyle name="Comma 4 9 4" xfId="1855"/>
    <cellStyle name="Comma 5" xfId="107"/>
    <cellStyle name="Comma 5 10" xfId="1857"/>
    <cellStyle name="Comma 5 10 2" xfId="1858"/>
    <cellStyle name="Comma 5 10 3" xfId="1859"/>
    <cellStyle name="Comma 5 11" xfId="1860"/>
    <cellStyle name="Comma 5 11 2" xfId="1861"/>
    <cellStyle name="Comma 5 12" xfId="1862"/>
    <cellStyle name="Comma 5 13" xfId="1863"/>
    <cellStyle name="Comma 5 14" xfId="2683"/>
    <cellStyle name="Comma 5 15" xfId="1856"/>
    <cellStyle name="Comma 5 2" xfId="1864"/>
    <cellStyle name="Comma 5 2 10" xfId="1865"/>
    <cellStyle name="Comma 5 2 2" xfId="1866"/>
    <cellStyle name="Comma 5 2 2 2" xfId="1867"/>
    <cellStyle name="Comma 5 2 2 2 2" xfId="1868"/>
    <cellStyle name="Comma 5 2 2 2 2 2" xfId="1869"/>
    <cellStyle name="Comma 5 2 2 2 3" xfId="1870"/>
    <cellStyle name="Comma 5 2 2 2 4" xfId="1871"/>
    <cellStyle name="Comma 5 2 2 3" xfId="1872"/>
    <cellStyle name="Comma 5 2 2 3 2" xfId="1873"/>
    <cellStyle name="Comma 5 2 2 3 2 2" xfId="1874"/>
    <cellStyle name="Comma 5 2 2 3 3" xfId="1875"/>
    <cellStyle name="Comma 5 2 2 3 4" xfId="1876"/>
    <cellStyle name="Comma 5 2 2 4" xfId="1877"/>
    <cellStyle name="Comma 5 2 2 4 2" xfId="1878"/>
    <cellStyle name="Comma 5 2 2 4 2 2" xfId="1879"/>
    <cellStyle name="Comma 5 2 2 4 3" xfId="1880"/>
    <cellStyle name="Comma 5 2 2 4 4" xfId="1881"/>
    <cellStyle name="Comma 5 2 2 5" xfId="1882"/>
    <cellStyle name="Comma 5 2 2 5 2" xfId="1883"/>
    <cellStyle name="Comma 5 2 2 5 2 2" xfId="1884"/>
    <cellStyle name="Comma 5 2 2 5 3" xfId="1885"/>
    <cellStyle name="Comma 5 2 2 5 4" xfId="1886"/>
    <cellStyle name="Comma 5 2 2 6" xfId="1887"/>
    <cellStyle name="Comma 5 2 2 6 2" xfId="1888"/>
    <cellStyle name="Comma 5 2 2 6 3" xfId="1889"/>
    <cellStyle name="Comma 5 2 2 7" xfId="1890"/>
    <cellStyle name="Comma 5 2 2 7 2" xfId="1891"/>
    <cellStyle name="Comma 5 2 2 8" xfId="1892"/>
    <cellStyle name="Comma 5 2 2 9" xfId="1893"/>
    <cellStyle name="Comma 5 2 3" xfId="1894"/>
    <cellStyle name="Comma 5 2 3 2" xfId="1895"/>
    <cellStyle name="Comma 5 2 3 2 2" xfId="1896"/>
    <cellStyle name="Comma 5 2 3 3" xfId="1897"/>
    <cellStyle name="Comma 5 2 3 4" xfId="1898"/>
    <cellStyle name="Comma 5 2 4" xfId="1899"/>
    <cellStyle name="Comma 5 2 4 2" xfId="1900"/>
    <cellStyle name="Comma 5 2 4 2 2" xfId="1901"/>
    <cellStyle name="Comma 5 2 4 3" xfId="1902"/>
    <cellStyle name="Comma 5 2 4 4" xfId="1903"/>
    <cellStyle name="Comma 5 2 5" xfId="1904"/>
    <cellStyle name="Comma 5 2 5 2" xfId="1905"/>
    <cellStyle name="Comma 5 2 5 2 2" xfId="1906"/>
    <cellStyle name="Comma 5 2 5 3" xfId="1907"/>
    <cellStyle name="Comma 5 2 5 4" xfId="1908"/>
    <cellStyle name="Comma 5 2 6" xfId="1909"/>
    <cellStyle name="Comma 5 2 6 2" xfId="1910"/>
    <cellStyle name="Comma 5 2 6 2 2" xfId="1911"/>
    <cellStyle name="Comma 5 2 6 3" xfId="1912"/>
    <cellStyle name="Comma 5 2 6 4" xfId="1913"/>
    <cellStyle name="Comma 5 2 7" xfId="1914"/>
    <cellStyle name="Comma 5 2 7 2" xfId="1915"/>
    <cellStyle name="Comma 5 2 7 3" xfId="1916"/>
    <cellStyle name="Comma 5 2 8" xfId="1917"/>
    <cellStyle name="Comma 5 2 8 2" xfId="1918"/>
    <cellStyle name="Comma 5 2 9" xfId="1919"/>
    <cellStyle name="Comma 5 3" xfId="1920"/>
    <cellStyle name="Comma 5 3 10" xfId="1921"/>
    <cellStyle name="Comma 5 3 2" xfId="1922"/>
    <cellStyle name="Comma 5 3 2 2" xfId="1923"/>
    <cellStyle name="Comma 5 3 2 2 2" xfId="1924"/>
    <cellStyle name="Comma 5 3 2 2 2 2" xfId="1925"/>
    <cellStyle name="Comma 5 3 2 2 3" xfId="1926"/>
    <cellStyle name="Comma 5 3 2 2 4" xfId="1927"/>
    <cellStyle name="Comma 5 3 2 3" xfId="1928"/>
    <cellStyle name="Comma 5 3 2 3 2" xfId="1929"/>
    <cellStyle name="Comma 5 3 2 3 2 2" xfId="1930"/>
    <cellStyle name="Comma 5 3 2 3 3" xfId="1931"/>
    <cellStyle name="Comma 5 3 2 3 4" xfId="1932"/>
    <cellStyle name="Comma 5 3 2 4" xfId="1933"/>
    <cellStyle name="Comma 5 3 2 4 2" xfId="1934"/>
    <cellStyle name="Comma 5 3 2 4 2 2" xfId="1935"/>
    <cellStyle name="Comma 5 3 2 4 3" xfId="1936"/>
    <cellStyle name="Comma 5 3 2 4 4" xfId="1937"/>
    <cellStyle name="Comma 5 3 2 5" xfId="1938"/>
    <cellStyle name="Comma 5 3 2 5 2" xfId="1939"/>
    <cellStyle name="Comma 5 3 2 5 2 2" xfId="1940"/>
    <cellStyle name="Comma 5 3 2 5 3" xfId="1941"/>
    <cellStyle name="Comma 5 3 2 5 4" xfId="1942"/>
    <cellStyle name="Comma 5 3 2 6" xfId="1943"/>
    <cellStyle name="Comma 5 3 2 6 2" xfId="1944"/>
    <cellStyle name="Comma 5 3 2 6 3" xfId="1945"/>
    <cellStyle name="Comma 5 3 2 7" xfId="1946"/>
    <cellStyle name="Comma 5 3 2 7 2" xfId="1947"/>
    <cellStyle name="Comma 5 3 2 8" xfId="1948"/>
    <cellStyle name="Comma 5 3 2 9" xfId="1949"/>
    <cellStyle name="Comma 5 3 3" xfId="1950"/>
    <cellStyle name="Comma 5 3 3 2" xfId="1951"/>
    <cellStyle name="Comma 5 3 3 2 2" xfId="1952"/>
    <cellStyle name="Comma 5 3 3 3" xfId="1953"/>
    <cellStyle name="Comma 5 3 3 4" xfId="1954"/>
    <cellStyle name="Comma 5 3 4" xfId="1955"/>
    <cellStyle name="Comma 5 3 4 2" xfId="1956"/>
    <cellStyle name="Comma 5 3 4 2 2" xfId="1957"/>
    <cellStyle name="Comma 5 3 4 3" xfId="1958"/>
    <cellStyle name="Comma 5 3 4 4" xfId="1959"/>
    <cellStyle name="Comma 5 3 5" xfId="1960"/>
    <cellStyle name="Comma 5 3 5 2" xfId="1961"/>
    <cellStyle name="Comma 5 3 5 2 2" xfId="1962"/>
    <cellStyle name="Comma 5 3 5 3" xfId="1963"/>
    <cellStyle name="Comma 5 3 5 4" xfId="1964"/>
    <cellStyle name="Comma 5 3 6" xfId="1965"/>
    <cellStyle name="Comma 5 3 6 2" xfId="1966"/>
    <cellStyle name="Comma 5 3 6 2 2" xfId="1967"/>
    <cellStyle name="Comma 5 3 6 3" xfId="1968"/>
    <cellStyle name="Comma 5 3 6 4" xfId="1969"/>
    <cellStyle name="Comma 5 3 7" xfId="1970"/>
    <cellStyle name="Comma 5 3 7 2" xfId="1971"/>
    <cellStyle name="Comma 5 3 7 3" xfId="1972"/>
    <cellStyle name="Comma 5 3 8" xfId="1973"/>
    <cellStyle name="Comma 5 3 8 2" xfId="1974"/>
    <cellStyle name="Comma 5 3 9" xfId="1975"/>
    <cellStyle name="Comma 5 4" xfId="1976"/>
    <cellStyle name="Comma 5 4 10" xfId="1977"/>
    <cellStyle name="Comma 5 4 2" xfId="1978"/>
    <cellStyle name="Comma 5 4 2 2" xfId="1979"/>
    <cellStyle name="Comma 5 4 2 2 2" xfId="1980"/>
    <cellStyle name="Comma 5 4 2 2 2 2" xfId="1981"/>
    <cellStyle name="Comma 5 4 2 2 3" xfId="1982"/>
    <cellStyle name="Comma 5 4 2 2 4" xfId="1983"/>
    <cellStyle name="Comma 5 4 2 3" xfId="1984"/>
    <cellStyle name="Comma 5 4 2 3 2" xfId="1985"/>
    <cellStyle name="Comma 5 4 2 3 2 2" xfId="1986"/>
    <cellStyle name="Comma 5 4 2 3 3" xfId="1987"/>
    <cellStyle name="Comma 5 4 2 3 4" xfId="1988"/>
    <cellStyle name="Comma 5 4 2 4" xfId="1989"/>
    <cellStyle name="Comma 5 4 2 4 2" xfId="1990"/>
    <cellStyle name="Comma 5 4 2 4 2 2" xfId="1991"/>
    <cellStyle name="Comma 5 4 2 4 3" xfId="1992"/>
    <cellStyle name="Comma 5 4 2 4 4" xfId="1993"/>
    <cellStyle name="Comma 5 4 2 5" xfId="1994"/>
    <cellStyle name="Comma 5 4 2 5 2" xfId="1995"/>
    <cellStyle name="Comma 5 4 2 5 2 2" xfId="1996"/>
    <cellStyle name="Comma 5 4 2 5 3" xfId="1997"/>
    <cellStyle name="Comma 5 4 2 5 4" xfId="1998"/>
    <cellStyle name="Comma 5 4 2 6" xfId="1999"/>
    <cellStyle name="Comma 5 4 2 6 2" xfId="2000"/>
    <cellStyle name="Comma 5 4 2 6 3" xfId="2001"/>
    <cellStyle name="Comma 5 4 2 7" xfId="2002"/>
    <cellStyle name="Comma 5 4 2 7 2" xfId="2003"/>
    <cellStyle name="Comma 5 4 2 8" xfId="2004"/>
    <cellStyle name="Comma 5 4 2 9" xfId="2005"/>
    <cellStyle name="Comma 5 4 3" xfId="2006"/>
    <cellStyle name="Comma 5 4 3 2" xfId="2007"/>
    <cellStyle name="Comma 5 4 3 2 2" xfId="2008"/>
    <cellStyle name="Comma 5 4 3 3" xfId="2009"/>
    <cellStyle name="Comma 5 4 3 4" xfId="2010"/>
    <cellStyle name="Comma 5 4 4" xfId="2011"/>
    <cellStyle name="Comma 5 4 4 2" xfId="2012"/>
    <cellStyle name="Comma 5 4 4 2 2" xfId="2013"/>
    <cellStyle name="Comma 5 4 4 3" xfId="2014"/>
    <cellStyle name="Comma 5 4 4 4" xfId="2015"/>
    <cellStyle name="Comma 5 4 5" xfId="2016"/>
    <cellStyle name="Comma 5 4 5 2" xfId="2017"/>
    <cellStyle name="Comma 5 4 5 2 2" xfId="2018"/>
    <cellStyle name="Comma 5 4 5 3" xfId="2019"/>
    <cellStyle name="Comma 5 4 5 4" xfId="2020"/>
    <cellStyle name="Comma 5 4 6" xfId="2021"/>
    <cellStyle name="Comma 5 4 6 2" xfId="2022"/>
    <cellStyle name="Comma 5 4 6 2 2" xfId="2023"/>
    <cellStyle name="Comma 5 4 6 3" xfId="2024"/>
    <cellStyle name="Comma 5 4 6 4" xfId="2025"/>
    <cellStyle name="Comma 5 4 7" xfId="2026"/>
    <cellStyle name="Comma 5 4 7 2" xfId="2027"/>
    <cellStyle name="Comma 5 4 7 3" xfId="2028"/>
    <cellStyle name="Comma 5 4 8" xfId="2029"/>
    <cellStyle name="Comma 5 4 8 2" xfId="2030"/>
    <cellStyle name="Comma 5 4 9" xfId="2031"/>
    <cellStyle name="Comma 5 5" xfId="2032"/>
    <cellStyle name="Comma 5 5 2" xfId="2033"/>
    <cellStyle name="Comma 5 5 2 2" xfId="2034"/>
    <cellStyle name="Comma 5 5 2 2 2" xfId="2035"/>
    <cellStyle name="Comma 5 5 2 3" xfId="2036"/>
    <cellStyle name="Comma 5 5 2 4" xfId="2037"/>
    <cellStyle name="Comma 5 5 3" xfId="2038"/>
    <cellStyle name="Comma 5 5 3 2" xfId="2039"/>
    <cellStyle name="Comma 5 5 3 2 2" xfId="2040"/>
    <cellStyle name="Comma 5 5 3 3" xfId="2041"/>
    <cellStyle name="Comma 5 5 3 4" xfId="2042"/>
    <cellStyle name="Comma 5 5 4" xfId="2043"/>
    <cellStyle name="Comma 5 5 4 2" xfId="2044"/>
    <cellStyle name="Comma 5 5 4 2 2" xfId="2045"/>
    <cellStyle name="Comma 5 5 4 3" xfId="2046"/>
    <cellStyle name="Comma 5 5 4 4" xfId="2047"/>
    <cellStyle name="Comma 5 5 5" xfId="2048"/>
    <cellStyle name="Comma 5 5 5 2" xfId="2049"/>
    <cellStyle name="Comma 5 5 5 2 2" xfId="2050"/>
    <cellStyle name="Comma 5 5 5 3" xfId="2051"/>
    <cellStyle name="Comma 5 5 5 4" xfId="2052"/>
    <cellStyle name="Comma 5 5 6" xfId="2053"/>
    <cellStyle name="Comma 5 5 6 2" xfId="2054"/>
    <cellStyle name="Comma 5 5 6 3" xfId="2055"/>
    <cellStyle name="Comma 5 5 7" xfId="2056"/>
    <cellStyle name="Comma 5 5 7 2" xfId="2057"/>
    <cellStyle name="Comma 5 5 8" xfId="2058"/>
    <cellStyle name="Comma 5 5 9" xfId="2059"/>
    <cellStyle name="Comma 5 6" xfId="2060"/>
    <cellStyle name="Comma 5 6 2" xfId="2061"/>
    <cellStyle name="Comma 5 6 2 2" xfId="2062"/>
    <cellStyle name="Comma 5 6 3" xfId="2063"/>
    <cellStyle name="Comma 5 6 4" xfId="2064"/>
    <cellStyle name="Comma 5 7" xfId="2065"/>
    <cellStyle name="Comma 5 7 2" xfId="2066"/>
    <cellStyle name="Comma 5 7 2 2" xfId="2067"/>
    <cellStyle name="Comma 5 7 3" xfId="2068"/>
    <cellStyle name="Comma 5 7 4" xfId="2069"/>
    <cellStyle name="Comma 5 8" xfId="2070"/>
    <cellStyle name="Comma 5 8 2" xfId="2071"/>
    <cellStyle name="Comma 5 8 2 2" xfId="2072"/>
    <cellStyle name="Comma 5 8 3" xfId="2073"/>
    <cellStyle name="Comma 5 8 4" xfId="2074"/>
    <cellStyle name="Comma 5 9" xfId="2075"/>
    <cellStyle name="Comma 5 9 2" xfId="2076"/>
    <cellStyle name="Comma 5 9 2 2" xfId="2077"/>
    <cellStyle name="Comma 5 9 3" xfId="2078"/>
    <cellStyle name="Comma 5 9 4" xfId="2079"/>
    <cellStyle name="Comma 6" xfId="2080"/>
    <cellStyle name="Comma 6 10" xfId="2081"/>
    <cellStyle name="Comma 6 10 2" xfId="2082"/>
    <cellStyle name="Comma 6 10 3" xfId="2083"/>
    <cellStyle name="Comma 6 11" xfId="2084"/>
    <cellStyle name="Comma 6 11 2" xfId="2085"/>
    <cellStyle name="Comma 6 12" xfId="2086"/>
    <cellStyle name="Comma 6 13" xfId="2087"/>
    <cellStyle name="Comma 6 2" xfId="2088"/>
    <cellStyle name="Comma 6 2 10" xfId="2089"/>
    <cellStyle name="Comma 6 2 2" xfId="2090"/>
    <cellStyle name="Comma 6 2 2 2" xfId="2091"/>
    <cellStyle name="Comma 6 2 2 2 2" xfId="2092"/>
    <cellStyle name="Comma 6 2 2 2 2 2" xfId="2093"/>
    <cellStyle name="Comma 6 2 2 2 3" xfId="2094"/>
    <cellStyle name="Comma 6 2 2 2 4" xfId="2095"/>
    <cellStyle name="Comma 6 2 2 3" xfId="2096"/>
    <cellStyle name="Comma 6 2 2 3 2" xfId="2097"/>
    <cellStyle name="Comma 6 2 2 3 2 2" xfId="2098"/>
    <cellStyle name="Comma 6 2 2 3 3" xfId="2099"/>
    <cellStyle name="Comma 6 2 2 3 4" xfId="2100"/>
    <cellStyle name="Comma 6 2 2 4" xfId="2101"/>
    <cellStyle name="Comma 6 2 2 4 2" xfId="2102"/>
    <cellStyle name="Comma 6 2 2 4 2 2" xfId="2103"/>
    <cellStyle name="Comma 6 2 2 4 3" xfId="2104"/>
    <cellStyle name="Comma 6 2 2 4 4" xfId="2105"/>
    <cellStyle name="Comma 6 2 2 5" xfId="2106"/>
    <cellStyle name="Comma 6 2 2 5 2" xfId="2107"/>
    <cellStyle name="Comma 6 2 2 5 2 2" xfId="2108"/>
    <cellStyle name="Comma 6 2 2 5 3" xfId="2109"/>
    <cellStyle name="Comma 6 2 2 5 4" xfId="2110"/>
    <cellStyle name="Comma 6 2 2 6" xfId="2111"/>
    <cellStyle name="Comma 6 2 2 6 2" xfId="2112"/>
    <cellStyle name="Comma 6 2 2 6 3" xfId="2113"/>
    <cellStyle name="Comma 6 2 2 7" xfId="2114"/>
    <cellStyle name="Comma 6 2 2 7 2" xfId="2115"/>
    <cellStyle name="Comma 6 2 2 8" xfId="2116"/>
    <cellStyle name="Comma 6 2 2 9" xfId="2117"/>
    <cellStyle name="Comma 6 2 3" xfId="2118"/>
    <cellStyle name="Comma 6 2 3 2" xfId="2119"/>
    <cellStyle name="Comma 6 2 3 2 2" xfId="2120"/>
    <cellStyle name="Comma 6 2 3 3" xfId="2121"/>
    <cellStyle name="Comma 6 2 3 4" xfId="2122"/>
    <cellStyle name="Comma 6 2 4" xfId="2123"/>
    <cellStyle name="Comma 6 2 4 2" xfId="2124"/>
    <cellStyle name="Comma 6 2 4 2 2" xfId="2125"/>
    <cellStyle name="Comma 6 2 4 3" xfId="2126"/>
    <cellStyle name="Comma 6 2 4 4" xfId="2127"/>
    <cellStyle name="Comma 6 2 5" xfId="2128"/>
    <cellStyle name="Comma 6 2 5 2" xfId="2129"/>
    <cellStyle name="Comma 6 2 5 2 2" xfId="2130"/>
    <cellStyle name="Comma 6 2 5 3" xfId="2131"/>
    <cellStyle name="Comma 6 2 5 4" xfId="2132"/>
    <cellStyle name="Comma 6 2 6" xfId="2133"/>
    <cellStyle name="Comma 6 2 6 2" xfId="2134"/>
    <cellStyle name="Comma 6 2 6 2 2" xfId="2135"/>
    <cellStyle name="Comma 6 2 6 3" xfId="2136"/>
    <cellStyle name="Comma 6 2 6 4" xfId="2137"/>
    <cellStyle name="Comma 6 2 7" xfId="2138"/>
    <cellStyle name="Comma 6 2 7 2" xfId="2139"/>
    <cellStyle name="Comma 6 2 7 3" xfId="2140"/>
    <cellStyle name="Comma 6 2 8" xfId="2141"/>
    <cellStyle name="Comma 6 2 8 2" xfId="2142"/>
    <cellStyle name="Comma 6 2 9" xfId="2143"/>
    <cellStyle name="Comma 6 3" xfId="2144"/>
    <cellStyle name="Comma 6 3 10" xfId="2145"/>
    <cellStyle name="Comma 6 3 2" xfId="2146"/>
    <cellStyle name="Comma 6 3 2 2" xfId="2147"/>
    <cellStyle name="Comma 6 3 2 2 2" xfId="2148"/>
    <cellStyle name="Comma 6 3 2 2 2 2" xfId="2149"/>
    <cellStyle name="Comma 6 3 2 2 3" xfId="2150"/>
    <cellStyle name="Comma 6 3 2 2 4" xfId="2151"/>
    <cellStyle name="Comma 6 3 2 3" xfId="2152"/>
    <cellStyle name="Comma 6 3 2 3 2" xfId="2153"/>
    <cellStyle name="Comma 6 3 2 3 2 2" xfId="2154"/>
    <cellStyle name="Comma 6 3 2 3 3" xfId="2155"/>
    <cellStyle name="Comma 6 3 2 3 4" xfId="2156"/>
    <cellStyle name="Comma 6 3 2 4" xfId="2157"/>
    <cellStyle name="Comma 6 3 2 4 2" xfId="2158"/>
    <cellStyle name="Comma 6 3 2 4 2 2" xfId="2159"/>
    <cellStyle name="Comma 6 3 2 4 3" xfId="2160"/>
    <cellStyle name="Comma 6 3 2 4 4" xfId="2161"/>
    <cellStyle name="Comma 6 3 2 5" xfId="2162"/>
    <cellStyle name="Comma 6 3 2 5 2" xfId="2163"/>
    <cellStyle name="Comma 6 3 2 5 2 2" xfId="2164"/>
    <cellStyle name="Comma 6 3 2 5 3" xfId="2165"/>
    <cellStyle name="Comma 6 3 2 5 4" xfId="2166"/>
    <cellStyle name="Comma 6 3 2 6" xfId="2167"/>
    <cellStyle name="Comma 6 3 2 6 2" xfId="2168"/>
    <cellStyle name="Comma 6 3 2 6 3" xfId="2169"/>
    <cellStyle name="Comma 6 3 2 7" xfId="2170"/>
    <cellStyle name="Comma 6 3 2 7 2" xfId="2171"/>
    <cellStyle name="Comma 6 3 2 8" xfId="2172"/>
    <cellStyle name="Comma 6 3 2 9" xfId="2173"/>
    <cellStyle name="Comma 6 3 3" xfId="2174"/>
    <cellStyle name="Comma 6 3 3 2" xfId="2175"/>
    <cellStyle name="Comma 6 3 3 2 2" xfId="2176"/>
    <cellStyle name="Comma 6 3 3 3" xfId="2177"/>
    <cellStyle name="Comma 6 3 3 4" xfId="2178"/>
    <cellStyle name="Comma 6 3 4" xfId="2179"/>
    <cellStyle name="Comma 6 3 4 2" xfId="2180"/>
    <cellStyle name="Comma 6 3 4 2 2" xfId="2181"/>
    <cellStyle name="Comma 6 3 4 3" xfId="2182"/>
    <cellStyle name="Comma 6 3 4 4" xfId="2183"/>
    <cellStyle name="Comma 6 3 5" xfId="2184"/>
    <cellStyle name="Comma 6 3 5 2" xfId="2185"/>
    <cellStyle name="Comma 6 3 5 2 2" xfId="2186"/>
    <cellStyle name="Comma 6 3 5 3" xfId="2187"/>
    <cellStyle name="Comma 6 3 5 4" xfId="2188"/>
    <cellStyle name="Comma 6 3 6" xfId="2189"/>
    <cellStyle name="Comma 6 3 6 2" xfId="2190"/>
    <cellStyle name="Comma 6 3 6 2 2" xfId="2191"/>
    <cellStyle name="Comma 6 3 6 3" xfId="2192"/>
    <cellStyle name="Comma 6 3 6 4" xfId="2193"/>
    <cellStyle name="Comma 6 3 7" xfId="2194"/>
    <cellStyle name="Comma 6 3 7 2" xfId="2195"/>
    <cellStyle name="Comma 6 3 7 3" xfId="2196"/>
    <cellStyle name="Comma 6 3 8" xfId="2197"/>
    <cellStyle name="Comma 6 3 8 2" xfId="2198"/>
    <cellStyle name="Comma 6 3 9" xfId="2199"/>
    <cellStyle name="Comma 6 4" xfId="2200"/>
    <cellStyle name="Comma 6 4 10" xfId="2201"/>
    <cellStyle name="Comma 6 4 2" xfId="2202"/>
    <cellStyle name="Comma 6 4 2 2" xfId="2203"/>
    <cellStyle name="Comma 6 4 2 2 2" xfId="2204"/>
    <cellStyle name="Comma 6 4 2 2 2 2" xfId="2205"/>
    <cellStyle name="Comma 6 4 2 2 3" xfId="2206"/>
    <cellStyle name="Comma 6 4 2 2 4" xfId="2207"/>
    <cellStyle name="Comma 6 4 2 3" xfId="2208"/>
    <cellStyle name="Comma 6 4 2 3 2" xfId="2209"/>
    <cellStyle name="Comma 6 4 2 3 2 2" xfId="2210"/>
    <cellStyle name="Comma 6 4 2 3 3" xfId="2211"/>
    <cellStyle name="Comma 6 4 2 3 4" xfId="2212"/>
    <cellStyle name="Comma 6 4 2 4" xfId="2213"/>
    <cellStyle name="Comma 6 4 2 4 2" xfId="2214"/>
    <cellStyle name="Comma 6 4 2 4 2 2" xfId="2215"/>
    <cellStyle name="Comma 6 4 2 4 3" xfId="2216"/>
    <cellStyle name="Comma 6 4 2 4 4" xfId="2217"/>
    <cellStyle name="Comma 6 4 2 5" xfId="2218"/>
    <cellStyle name="Comma 6 4 2 5 2" xfId="2219"/>
    <cellStyle name="Comma 6 4 2 5 2 2" xfId="2220"/>
    <cellStyle name="Comma 6 4 2 5 3" xfId="2221"/>
    <cellStyle name="Comma 6 4 2 5 4" xfId="2222"/>
    <cellStyle name="Comma 6 4 2 6" xfId="2223"/>
    <cellStyle name="Comma 6 4 2 6 2" xfId="2224"/>
    <cellStyle name="Comma 6 4 2 6 3" xfId="2225"/>
    <cellStyle name="Comma 6 4 2 7" xfId="2226"/>
    <cellStyle name="Comma 6 4 2 7 2" xfId="2227"/>
    <cellStyle name="Comma 6 4 2 8" xfId="2228"/>
    <cellStyle name="Comma 6 4 2 9" xfId="2229"/>
    <cellStyle name="Comma 6 4 3" xfId="2230"/>
    <cellStyle name="Comma 6 4 3 2" xfId="2231"/>
    <cellStyle name="Comma 6 4 3 2 2" xfId="2232"/>
    <cellStyle name="Comma 6 4 3 3" xfId="2233"/>
    <cellStyle name="Comma 6 4 3 4" xfId="2234"/>
    <cellStyle name="Comma 6 4 4" xfId="2235"/>
    <cellStyle name="Comma 6 4 4 2" xfId="2236"/>
    <cellStyle name="Comma 6 4 4 2 2" xfId="2237"/>
    <cellStyle name="Comma 6 4 4 3" xfId="2238"/>
    <cellStyle name="Comma 6 4 4 4" xfId="2239"/>
    <cellStyle name="Comma 6 4 5" xfId="2240"/>
    <cellStyle name="Comma 6 4 5 2" xfId="2241"/>
    <cellStyle name="Comma 6 4 5 2 2" xfId="2242"/>
    <cellStyle name="Comma 6 4 5 3" xfId="2243"/>
    <cellStyle name="Comma 6 4 5 4" xfId="2244"/>
    <cellStyle name="Comma 6 4 6" xfId="2245"/>
    <cellStyle name="Comma 6 4 6 2" xfId="2246"/>
    <cellStyle name="Comma 6 4 6 2 2" xfId="2247"/>
    <cellStyle name="Comma 6 4 6 3" xfId="2248"/>
    <cellStyle name="Comma 6 4 6 4" xfId="2249"/>
    <cellStyle name="Comma 6 4 7" xfId="2250"/>
    <cellStyle name="Comma 6 4 7 2" xfId="2251"/>
    <cellStyle name="Comma 6 4 7 3" xfId="2252"/>
    <cellStyle name="Comma 6 4 8" xfId="2253"/>
    <cellStyle name="Comma 6 4 8 2" xfId="2254"/>
    <cellStyle name="Comma 6 4 9" xfId="2255"/>
    <cellStyle name="Comma 6 5" xfId="2256"/>
    <cellStyle name="Comma 6 5 2" xfId="2257"/>
    <cellStyle name="Comma 6 5 2 2" xfId="2258"/>
    <cellStyle name="Comma 6 5 2 2 2" xfId="2259"/>
    <cellStyle name="Comma 6 5 2 3" xfId="2260"/>
    <cellStyle name="Comma 6 5 2 4" xfId="2261"/>
    <cellStyle name="Comma 6 5 3" xfId="2262"/>
    <cellStyle name="Comma 6 5 3 2" xfId="2263"/>
    <cellStyle name="Comma 6 5 3 2 2" xfId="2264"/>
    <cellStyle name="Comma 6 5 3 3" xfId="2265"/>
    <cellStyle name="Comma 6 5 3 4" xfId="2266"/>
    <cellStyle name="Comma 6 5 4" xfId="2267"/>
    <cellStyle name="Comma 6 5 4 2" xfId="2268"/>
    <cellStyle name="Comma 6 5 4 2 2" xfId="2269"/>
    <cellStyle name="Comma 6 5 4 3" xfId="2270"/>
    <cellStyle name="Comma 6 5 4 4" xfId="2271"/>
    <cellStyle name="Comma 6 5 5" xfId="2272"/>
    <cellStyle name="Comma 6 5 5 2" xfId="2273"/>
    <cellStyle name="Comma 6 5 5 2 2" xfId="2274"/>
    <cellStyle name="Comma 6 5 5 3" xfId="2275"/>
    <cellStyle name="Comma 6 5 5 4" xfId="2276"/>
    <cellStyle name="Comma 6 5 6" xfId="2277"/>
    <cellStyle name="Comma 6 5 6 2" xfId="2278"/>
    <cellStyle name="Comma 6 5 6 3" xfId="2279"/>
    <cellStyle name="Comma 6 5 7" xfId="2280"/>
    <cellStyle name="Comma 6 5 7 2" xfId="2281"/>
    <cellStyle name="Comma 6 5 8" xfId="2282"/>
    <cellStyle name="Comma 6 5 9" xfId="2283"/>
    <cellStyle name="Comma 6 6" xfId="2284"/>
    <cellStyle name="Comma 6 6 2" xfId="2285"/>
    <cellStyle name="Comma 6 6 2 2" xfId="2286"/>
    <cellStyle name="Comma 6 6 3" xfId="2287"/>
    <cellStyle name="Comma 6 6 4" xfId="2288"/>
    <cellStyle name="Comma 6 7" xfId="2289"/>
    <cellStyle name="Comma 6 7 2" xfId="2290"/>
    <cellStyle name="Comma 6 7 2 2" xfId="2291"/>
    <cellStyle name="Comma 6 7 3" xfId="2292"/>
    <cellStyle name="Comma 6 7 4" xfId="2293"/>
    <cellStyle name="Comma 6 8" xfId="2294"/>
    <cellStyle name="Comma 6 8 2" xfId="2295"/>
    <cellStyle name="Comma 6 8 2 2" xfId="2296"/>
    <cellStyle name="Comma 6 8 3" xfId="2297"/>
    <cellStyle name="Comma 6 8 4" xfId="2298"/>
    <cellStyle name="Comma 6 9" xfId="2299"/>
    <cellStyle name="Comma 6 9 2" xfId="2300"/>
    <cellStyle name="Comma 6 9 2 2" xfId="2301"/>
    <cellStyle name="Comma 6 9 3" xfId="2302"/>
    <cellStyle name="Comma 6 9 4" xfId="2303"/>
    <cellStyle name="Comma 7" xfId="2304"/>
    <cellStyle name="Comma 7 10" xfId="2305"/>
    <cellStyle name="Comma 7 10 2" xfId="2306"/>
    <cellStyle name="Comma 7 10 3" xfId="2307"/>
    <cellStyle name="Comma 7 11" xfId="2308"/>
    <cellStyle name="Comma 7 11 2" xfId="2309"/>
    <cellStyle name="Comma 7 12" xfId="2310"/>
    <cellStyle name="Comma 7 13" xfId="2311"/>
    <cellStyle name="Comma 7 2" xfId="2312"/>
    <cellStyle name="Comma 7 2 10" xfId="2313"/>
    <cellStyle name="Comma 7 2 2" xfId="2314"/>
    <cellStyle name="Comma 7 2 2 2" xfId="2315"/>
    <cellStyle name="Comma 7 2 2 2 2" xfId="2316"/>
    <cellStyle name="Comma 7 2 2 2 2 2" xfId="2317"/>
    <cellStyle name="Comma 7 2 2 2 3" xfId="2318"/>
    <cellStyle name="Comma 7 2 2 2 4" xfId="2319"/>
    <cellStyle name="Comma 7 2 2 3" xfId="2320"/>
    <cellStyle name="Comma 7 2 2 3 2" xfId="2321"/>
    <cellStyle name="Comma 7 2 2 3 2 2" xfId="2322"/>
    <cellStyle name="Comma 7 2 2 3 3" xfId="2323"/>
    <cellStyle name="Comma 7 2 2 3 4" xfId="2324"/>
    <cellStyle name="Comma 7 2 2 4" xfId="2325"/>
    <cellStyle name="Comma 7 2 2 4 2" xfId="2326"/>
    <cellStyle name="Comma 7 2 2 4 2 2" xfId="2327"/>
    <cellStyle name="Comma 7 2 2 4 3" xfId="2328"/>
    <cellStyle name="Comma 7 2 2 4 4" xfId="2329"/>
    <cellStyle name="Comma 7 2 2 5" xfId="2330"/>
    <cellStyle name="Comma 7 2 2 5 2" xfId="2331"/>
    <cellStyle name="Comma 7 2 2 5 2 2" xfId="2332"/>
    <cellStyle name="Comma 7 2 2 5 3" xfId="2333"/>
    <cellStyle name="Comma 7 2 2 5 4" xfId="2334"/>
    <cellStyle name="Comma 7 2 2 6" xfId="2335"/>
    <cellStyle name="Comma 7 2 2 6 2" xfId="2336"/>
    <cellStyle name="Comma 7 2 2 6 3" xfId="2337"/>
    <cellStyle name="Comma 7 2 2 7" xfId="2338"/>
    <cellStyle name="Comma 7 2 2 7 2" xfId="2339"/>
    <cellStyle name="Comma 7 2 2 8" xfId="2340"/>
    <cellStyle name="Comma 7 2 2 9" xfId="2341"/>
    <cellStyle name="Comma 7 2 3" xfId="2342"/>
    <cellStyle name="Comma 7 2 3 2" xfId="2343"/>
    <cellStyle name="Comma 7 2 3 2 2" xfId="2344"/>
    <cellStyle name="Comma 7 2 3 3" xfId="2345"/>
    <cellStyle name="Comma 7 2 3 4" xfId="2346"/>
    <cellStyle name="Comma 7 2 4" xfId="2347"/>
    <cellStyle name="Comma 7 2 4 2" xfId="2348"/>
    <cellStyle name="Comma 7 2 4 2 2" xfId="2349"/>
    <cellStyle name="Comma 7 2 4 3" xfId="2350"/>
    <cellStyle name="Comma 7 2 4 4" xfId="2351"/>
    <cellStyle name="Comma 7 2 5" xfId="2352"/>
    <cellStyle name="Comma 7 2 5 2" xfId="2353"/>
    <cellStyle name="Comma 7 2 5 2 2" xfId="2354"/>
    <cellStyle name="Comma 7 2 5 3" xfId="2355"/>
    <cellStyle name="Comma 7 2 5 4" xfId="2356"/>
    <cellStyle name="Comma 7 2 6" xfId="2357"/>
    <cellStyle name="Comma 7 2 6 2" xfId="2358"/>
    <cellStyle name="Comma 7 2 6 2 2" xfId="2359"/>
    <cellStyle name="Comma 7 2 6 3" xfId="2360"/>
    <cellStyle name="Comma 7 2 6 4" xfId="2361"/>
    <cellStyle name="Comma 7 2 7" xfId="2362"/>
    <cellStyle name="Comma 7 2 7 2" xfId="2363"/>
    <cellStyle name="Comma 7 2 7 3" xfId="2364"/>
    <cellStyle name="Comma 7 2 8" xfId="2365"/>
    <cellStyle name="Comma 7 2 8 2" xfId="2366"/>
    <cellStyle name="Comma 7 2 9" xfId="2367"/>
    <cellStyle name="Comma 7 3" xfId="2368"/>
    <cellStyle name="Comma 7 3 10" xfId="2369"/>
    <cellStyle name="Comma 7 3 2" xfId="2370"/>
    <cellStyle name="Comma 7 3 2 2" xfId="2371"/>
    <cellStyle name="Comma 7 3 2 2 2" xfId="2372"/>
    <cellStyle name="Comma 7 3 2 2 2 2" xfId="2373"/>
    <cellStyle name="Comma 7 3 2 2 3" xfId="2374"/>
    <cellStyle name="Comma 7 3 2 2 4" xfId="2375"/>
    <cellStyle name="Comma 7 3 2 3" xfId="2376"/>
    <cellStyle name="Comma 7 3 2 3 2" xfId="2377"/>
    <cellStyle name="Comma 7 3 2 3 2 2" xfId="2378"/>
    <cellStyle name="Comma 7 3 2 3 3" xfId="2379"/>
    <cellStyle name="Comma 7 3 2 3 4" xfId="2380"/>
    <cellStyle name="Comma 7 3 2 4" xfId="2381"/>
    <cellStyle name="Comma 7 3 2 4 2" xfId="2382"/>
    <cellStyle name="Comma 7 3 2 4 2 2" xfId="2383"/>
    <cellStyle name="Comma 7 3 2 4 3" xfId="2384"/>
    <cellStyle name="Comma 7 3 2 4 4" xfId="2385"/>
    <cellStyle name="Comma 7 3 2 5" xfId="2386"/>
    <cellStyle name="Comma 7 3 2 5 2" xfId="2387"/>
    <cellStyle name="Comma 7 3 2 5 2 2" xfId="2388"/>
    <cellStyle name="Comma 7 3 2 5 3" xfId="2389"/>
    <cellStyle name="Comma 7 3 2 5 4" xfId="2390"/>
    <cellStyle name="Comma 7 3 2 6" xfId="2391"/>
    <cellStyle name="Comma 7 3 2 6 2" xfId="2392"/>
    <cellStyle name="Comma 7 3 2 6 3" xfId="2393"/>
    <cellStyle name="Comma 7 3 2 7" xfId="2394"/>
    <cellStyle name="Comma 7 3 2 7 2" xfId="2395"/>
    <cellStyle name="Comma 7 3 2 8" xfId="2396"/>
    <cellStyle name="Comma 7 3 2 9" xfId="2397"/>
    <cellStyle name="Comma 7 3 3" xfId="2398"/>
    <cellStyle name="Comma 7 3 3 2" xfId="2399"/>
    <cellStyle name="Comma 7 3 3 2 2" xfId="2400"/>
    <cellStyle name="Comma 7 3 3 3" xfId="2401"/>
    <cellStyle name="Comma 7 3 3 4" xfId="2402"/>
    <cellStyle name="Comma 7 3 4" xfId="2403"/>
    <cellStyle name="Comma 7 3 4 2" xfId="2404"/>
    <cellStyle name="Comma 7 3 4 2 2" xfId="2405"/>
    <cellStyle name="Comma 7 3 4 3" xfId="2406"/>
    <cellStyle name="Comma 7 3 4 4" xfId="2407"/>
    <cellStyle name="Comma 7 3 5" xfId="2408"/>
    <cellStyle name="Comma 7 3 5 2" xfId="2409"/>
    <cellStyle name="Comma 7 3 5 2 2" xfId="2410"/>
    <cellStyle name="Comma 7 3 5 3" xfId="2411"/>
    <cellStyle name="Comma 7 3 5 4" xfId="2412"/>
    <cellStyle name="Comma 7 3 6" xfId="2413"/>
    <cellStyle name="Comma 7 3 6 2" xfId="2414"/>
    <cellStyle name="Comma 7 3 6 2 2" xfId="2415"/>
    <cellStyle name="Comma 7 3 6 3" xfId="2416"/>
    <cellStyle name="Comma 7 3 6 4" xfId="2417"/>
    <cellStyle name="Comma 7 3 7" xfId="2418"/>
    <cellStyle name="Comma 7 3 7 2" xfId="2419"/>
    <cellStyle name="Comma 7 3 7 3" xfId="2420"/>
    <cellStyle name="Comma 7 3 8" xfId="2421"/>
    <cellStyle name="Comma 7 3 8 2" xfId="2422"/>
    <cellStyle name="Comma 7 3 9" xfId="2423"/>
    <cellStyle name="Comma 7 4" xfId="2424"/>
    <cellStyle name="Comma 7 4 10" xfId="2425"/>
    <cellStyle name="Comma 7 4 2" xfId="2426"/>
    <cellStyle name="Comma 7 4 2 2" xfId="2427"/>
    <cellStyle name="Comma 7 4 2 2 2" xfId="2428"/>
    <cellStyle name="Comma 7 4 2 2 2 2" xfId="2429"/>
    <cellStyle name="Comma 7 4 2 2 3" xfId="2430"/>
    <cellStyle name="Comma 7 4 2 2 4" xfId="2431"/>
    <cellStyle name="Comma 7 4 2 3" xfId="2432"/>
    <cellStyle name="Comma 7 4 2 3 2" xfId="2433"/>
    <cellStyle name="Comma 7 4 2 3 2 2" xfId="2434"/>
    <cellStyle name="Comma 7 4 2 3 3" xfId="2435"/>
    <cellStyle name="Comma 7 4 2 3 4" xfId="2436"/>
    <cellStyle name="Comma 7 4 2 4" xfId="2437"/>
    <cellStyle name="Comma 7 4 2 4 2" xfId="2438"/>
    <cellStyle name="Comma 7 4 2 4 2 2" xfId="2439"/>
    <cellStyle name="Comma 7 4 2 4 3" xfId="2440"/>
    <cellStyle name="Comma 7 4 2 4 4" xfId="2441"/>
    <cellStyle name="Comma 7 4 2 5" xfId="2442"/>
    <cellStyle name="Comma 7 4 2 5 2" xfId="2443"/>
    <cellStyle name="Comma 7 4 2 5 2 2" xfId="2444"/>
    <cellStyle name="Comma 7 4 2 5 3" xfId="2445"/>
    <cellStyle name="Comma 7 4 2 5 4" xfId="2446"/>
    <cellStyle name="Comma 7 4 2 6" xfId="2447"/>
    <cellStyle name="Comma 7 4 2 6 2" xfId="2448"/>
    <cellStyle name="Comma 7 4 2 6 3" xfId="2449"/>
    <cellStyle name="Comma 7 4 2 7" xfId="2450"/>
    <cellStyle name="Comma 7 4 2 7 2" xfId="2451"/>
    <cellStyle name="Comma 7 4 2 8" xfId="2452"/>
    <cellStyle name="Comma 7 4 2 9" xfId="2453"/>
    <cellStyle name="Comma 7 4 3" xfId="2454"/>
    <cellStyle name="Comma 7 4 3 2" xfId="2455"/>
    <cellStyle name="Comma 7 4 3 2 2" xfId="2456"/>
    <cellStyle name="Comma 7 4 3 3" xfId="2457"/>
    <cellStyle name="Comma 7 4 3 4" xfId="2458"/>
    <cellStyle name="Comma 7 4 4" xfId="2459"/>
    <cellStyle name="Comma 7 4 4 2" xfId="2460"/>
    <cellStyle name="Comma 7 4 4 2 2" xfId="2461"/>
    <cellStyle name="Comma 7 4 4 3" xfId="2462"/>
    <cellStyle name="Comma 7 4 4 4" xfId="2463"/>
    <cellStyle name="Comma 7 4 5" xfId="2464"/>
    <cellStyle name="Comma 7 4 5 2" xfId="2465"/>
    <cellStyle name="Comma 7 4 5 2 2" xfId="2466"/>
    <cellStyle name="Comma 7 4 5 3" xfId="2467"/>
    <cellStyle name="Comma 7 4 5 4" xfId="2468"/>
    <cellStyle name="Comma 7 4 6" xfId="2469"/>
    <cellStyle name="Comma 7 4 6 2" xfId="2470"/>
    <cellStyle name="Comma 7 4 6 2 2" xfId="2471"/>
    <cellStyle name="Comma 7 4 6 3" xfId="2472"/>
    <cellStyle name="Comma 7 4 6 4" xfId="2473"/>
    <cellStyle name="Comma 7 4 7" xfId="2474"/>
    <cellStyle name="Comma 7 4 7 2" xfId="2475"/>
    <cellStyle name="Comma 7 4 7 3" xfId="2476"/>
    <cellStyle name="Comma 7 4 8" xfId="2477"/>
    <cellStyle name="Comma 7 4 8 2" xfId="2478"/>
    <cellStyle name="Comma 7 4 9" xfId="2479"/>
    <cellStyle name="Comma 7 5" xfId="2480"/>
    <cellStyle name="Comma 7 5 2" xfId="2481"/>
    <cellStyle name="Comma 7 5 2 2" xfId="2482"/>
    <cellStyle name="Comma 7 5 2 2 2" xfId="2483"/>
    <cellStyle name="Comma 7 5 2 3" xfId="2484"/>
    <cellStyle name="Comma 7 5 2 4" xfId="2485"/>
    <cellStyle name="Comma 7 5 3" xfId="2486"/>
    <cellStyle name="Comma 7 5 3 2" xfId="2487"/>
    <cellStyle name="Comma 7 5 3 2 2" xfId="2488"/>
    <cellStyle name="Comma 7 5 3 3" xfId="2489"/>
    <cellStyle name="Comma 7 5 3 4" xfId="2490"/>
    <cellStyle name="Comma 7 5 4" xfId="2491"/>
    <cellStyle name="Comma 7 5 4 2" xfId="2492"/>
    <cellStyle name="Comma 7 5 4 2 2" xfId="2493"/>
    <cellStyle name="Comma 7 5 4 3" xfId="2494"/>
    <cellStyle name="Comma 7 5 4 4" xfId="2495"/>
    <cellStyle name="Comma 7 5 5" xfId="2496"/>
    <cellStyle name="Comma 7 5 5 2" xfId="2497"/>
    <cellStyle name="Comma 7 5 5 2 2" xfId="2498"/>
    <cellStyle name="Comma 7 5 5 3" xfId="2499"/>
    <cellStyle name="Comma 7 5 5 4" xfId="2500"/>
    <cellStyle name="Comma 7 5 6" xfId="2501"/>
    <cellStyle name="Comma 7 5 6 2" xfId="2502"/>
    <cellStyle name="Comma 7 5 6 3" xfId="2503"/>
    <cellStyle name="Comma 7 5 7" xfId="2504"/>
    <cellStyle name="Comma 7 5 7 2" xfId="2505"/>
    <cellStyle name="Comma 7 5 8" xfId="2506"/>
    <cellStyle name="Comma 7 5 9" xfId="2507"/>
    <cellStyle name="Comma 7 6" xfId="2508"/>
    <cellStyle name="Comma 7 6 2" xfId="2509"/>
    <cellStyle name="Comma 7 6 2 2" xfId="2510"/>
    <cellStyle name="Comma 7 6 3" xfId="2511"/>
    <cellStyle name="Comma 7 6 4" xfId="2512"/>
    <cellStyle name="Comma 7 7" xfId="2513"/>
    <cellStyle name="Comma 7 7 2" xfId="2514"/>
    <cellStyle name="Comma 7 7 2 2" xfId="2515"/>
    <cellStyle name="Comma 7 7 3" xfId="2516"/>
    <cellStyle name="Comma 7 7 4" xfId="2517"/>
    <cellStyle name="Comma 7 8" xfId="2518"/>
    <cellStyle name="Comma 7 8 2" xfId="2519"/>
    <cellStyle name="Comma 7 8 2 2" xfId="2520"/>
    <cellStyle name="Comma 7 8 3" xfId="2521"/>
    <cellStyle name="Comma 7 8 4" xfId="2522"/>
    <cellStyle name="Comma 7 9" xfId="2523"/>
    <cellStyle name="Comma 7 9 2" xfId="2524"/>
    <cellStyle name="Comma 7 9 2 2" xfId="2525"/>
    <cellStyle name="Comma 7 9 3" xfId="2526"/>
    <cellStyle name="Comma 7 9 4" xfId="2527"/>
    <cellStyle name="Comma 8" xfId="2528"/>
    <cellStyle name="Comma 9" xfId="2560"/>
    <cellStyle name="DateLong" xfId="41"/>
    <cellStyle name="DateShort" xfId="42"/>
    <cellStyle name="Descriptor text" xfId="45"/>
    <cellStyle name="Factor" xfId="30"/>
    <cellStyle name="headerStyle" xfId="2529"/>
    <cellStyle name="Heading" xfId="44"/>
    <cellStyle name="Hyperlink 2" xfId="2530"/>
    <cellStyle name="NJS" xfId="2531"/>
    <cellStyle name="Normal" xfId="0" builtinId="0"/>
    <cellStyle name="Normal 10" xfId="2575"/>
    <cellStyle name="Normal 10 2" xfId="12"/>
    <cellStyle name="Normal 11" xfId="2626"/>
    <cellStyle name="Normal 12" xfId="33"/>
    <cellStyle name="Normal 13" xfId="2563"/>
    <cellStyle name="Normal 14" xfId="2627"/>
    <cellStyle name="Normal 15" xfId="2624"/>
    <cellStyle name="Normal 16" xfId="2625"/>
    <cellStyle name="Normal 17" xfId="2566"/>
    <cellStyle name="Normal 18" xfId="2628"/>
    <cellStyle name="Normal 19" xfId="161"/>
    <cellStyle name="Normal 2" xfId="1"/>
    <cellStyle name="Normal 2 2" xfId="2"/>
    <cellStyle name="Normal 2 3" xfId="13"/>
    <cellStyle name="Normal 2 3 2" xfId="37"/>
    <cellStyle name="Normal 2 4" xfId="78"/>
    <cellStyle name="Normal 20" xfId="4"/>
    <cellStyle name="Normal 24" xfId="23"/>
    <cellStyle name="Normal 3" xfId="7"/>
    <cellStyle name="Normal 3 2" xfId="8"/>
    <cellStyle name="Normal 3 2 2" xfId="18"/>
    <cellStyle name="Normal 3 2 3" xfId="2532"/>
    <cellStyle name="Normal 3 3" xfId="32"/>
    <cellStyle name="Normal 3 3 2" xfId="20"/>
    <cellStyle name="Normal 3 4" xfId="15"/>
    <cellStyle name="Normal 3 7" xfId="11"/>
    <cellStyle name="Normal 3 7 2" xfId="2534"/>
    <cellStyle name="Normal 3 7 3" xfId="2535"/>
    <cellStyle name="Normal 3 7 4" xfId="2533"/>
    <cellStyle name="Normal 30" xfId="2739"/>
    <cellStyle name="Normal 4" xfId="19"/>
    <cellStyle name="Normal 4 2" xfId="16"/>
    <cellStyle name="Normal 4 2 2" xfId="14"/>
    <cellStyle name="Normal 4 2 3" xfId="2564"/>
    <cellStyle name="Normal 4 3" xfId="2567"/>
    <cellStyle name="Normal 5" xfId="28"/>
    <cellStyle name="Normal 5 2" xfId="2537"/>
    <cellStyle name="Normal 5 3" xfId="2538"/>
    <cellStyle name="Normal 5 4" xfId="2539"/>
    <cellStyle name="Normal 5 5" xfId="31"/>
    <cellStyle name="Normal 5 6" xfId="2536"/>
    <cellStyle name="Normal 6" xfId="34"/>
    <cellStyle name="Normal 7" xfId="35"/>
    <cellStyle name="Normal 7 2 3" xfId="2738"/>
    <cellStyle name="Normal 8" xfId="36"/>
    <cellStyle name="Normal 8 2" xfId="2571"/>
    <cellStyle name="Normal 8 3" xfId="162"/>
    <cellStyle name="Normal 9" xfId="2559"/>
    <cellStyle name="OfwatAmber" xfId="47"/>
    <cellStyle name="OfwatCalculation" xfId="48"/>
    <cellStyle name="OfwatCopy" xfId="49"/>
    <cellStyle name="OfwatDescTxt" xfId="50"/>
    <cellStyle name="OfwatEmphasis" xfId="51"/>
    <cellStyle name="OfwatGreen" xfId="52"/>
    <cellStyle name="OfwatHeaderTxt" xfId="53"/>
    <cellStyle name="OfwatInput" xfId="54"/>
    <cellStyle name="OfwatINVALID" xfId="55"/>
    <cellStyle name="OfwatNormal" xfId="56"/>
    <cellStyle name="OfwatRedPurple" xfId="57"/>
    <cellStyle name="Output Amounts" xfId="2540"/>
    <cellStyle name="Output Column Headings" xfId="2541"/>
    <cellStyle name="Output Line Items" xfId="2542"/>
    <cellStyle name="Output Report Heading" xfId="2543"/>
    <cellStyle name="Output Report Title" xfId="2544"/>
    <cellStyle name="Percent" xfId="3" builtinId="5"/>
    <cellStyle name="Percent 2" xfId="10"/>
    <cellStyle name="Percent 2 2" xfId="17"/>
    <cellStyle name="Percent 2 2 2" xfId="2547"/>
    <cellStyle name="Percent 2 2 3" xfId="2548"/>
    <cellStyle name="Percent 2 2 4" xfId="2549"/>
    <cellStyle name="Percent 2 2 5" xfId="2565"/>
    <cellStyle name="Percent 2 2 6" xfId="2546"/>
    <cellStyle name="Percent 2 3" xfId="24"/>
    <cellStyle name="Percent 2 3 2" xfId="2551"/>
    <cellStyle name="Percent 2 3 3" xfId="2552"/>
    <cellStyle name="Percent 2 3 4" xfId="2569"/>
    <cellStyle name="Percent 2 3 5" xfId="2550"/>
    <cellStyle name="Percent 2 4" xfId="79"/>
    <cellStyle name="Percent 2 4 2" xfId="2554"/>
    <cellStyle name="Percent 2 4 3" xfId="2555"/>
    <cellStyle name="Percent 2 4 4" xfId="2596"/>
    <cellStyle name="Percent 2 4 5" xfId="2553"/>
    <cellStyle name="Percent 2 5" xfId="2556"/>
    <cellStyle name="Percent 2 6" xfId="2557"/>
    <cellStyle name="Percent 2 7" xfId="2558"/>
    <cellStyle name="Percent 2 8" xfId="2545"/>
    <cellStyle name="Percent 3" xfId="26"/>
    <cellStyle name="Percent 4" xfId="2561"/>
    <cellStyle name="Percent 5" xfId="6"/>
    <cellStyle name="Validation error" xfId="46"/>
    <cellStyle name="Year" xfId="43"/>
  </cellStyles>
  <dxfs count="89">
    <dxf>
      <font>
        <color rgb="FF9C0006"/>
      </font>
      <fill>
        <patternFill>
          <bgColor rgb="FFFFC7CE"/>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D9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32</xdr:col>
      <xdr:colOff>191319</xdr:colOff>
      <xdr:row>7</xdr:row>
      <xdr:rowOff>11998</xdr:rowOff>
    </xdr:from>
    <xdr:ext cx="2503696" cy="3020186"/>
    <xdr:sp macro="" textlink="">
      <xdr:nvSpPr>
        <xdr:cNvPr id="463" name="TextBox 462">
          <a:extLst>
            <a:ext uri="{FF2B5EF4-FFF2-40B4-BE49-F238E27FC236}">
              <a16:creationId xmlns="" xmlns:a16="http://schemas.microsoft.com/office/drawing/2014/main" id="{00000000-0008-0000-0300-0000CF010000}"/>
            </a:ext>
          </a:extLst>
        </xdr:cNvPr>
        <xdr:cNvSpPr txBox="1"/>
      </xdr:nvSpPr>
      <xdr:spPr>
        <a:xfrm>
          <a:off x="24295172" y="1547204"/>
          <a:ext cx="2503696" cy="3020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Method selected: Company forecasts</a:t>
          </a:r>
          <a:endParaRPr lang="en-GB">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a:effectLst/>
          </a:endParaRPr>
        </a:p>
        <a:p>
          <a:r>
            <a:rPr lang="en-GB" sz="1100">
              <a:solidFill>
                <a:schemeClr val="dk1"/>
              </a:solidFill>
              <a:effectLst/>
              <a:latin typeface="+mn-lt"/>
              <a:ea typeface="+mn-ea"/>
              <a:cs typeface="+mn-cs"/>
            </a:rPr>
            <a:t>Our total cost allowance in residential retail is based on each company’s forecast of connected households for the period 2020-25</a:t>
          </a:r>
          <a:r>
            <a:rPr lang="en-GB" sz="1100" b="0" baseline="0">
              <a:solidFill>
                <a:schemeClr val="dk1"/>
              </a:solidFill>
              <a:effectLst/>
              <a:latin typeface="+mn-lt"/>
              <a:ea typeface="+mn-ea"/>
              <a:cs typeface="+mn-cs"/>
            </a:rPr>
            <a:t>. Since the residential retail control is an average not a total revenue control, by its nature, we do not challenge companies on the number of customers projected.</a:t>
          </a:r>
          <a:r>
            <a:rPr lang="en-GB" sz="1100">
              <a:solidFill>
                <a:schemeClr val="dk1"/>
              </a:solidFill>
              <a:effectLst/>
              <a:latin typeface="+mn-lt"/>
              <a:ea typeface="+mn-ea"/>
              <a:cs typeface="+mn-cs"/>
            </a:rPr>
            <a:t> Consistent with this form control, we will make an adjustment at the end of the period to reconcile our allowance to the actual number of connected households in each year in 2020-2025.</a:t>
          </a:r>
          <a:endParaRPr lang="en-GB">
            <a:effectLst/>
          </a:endParaRPr>
        </a:p>
      </xdr:txBody>
    </xdr:sp>
    <xdr:clientData/>
  </xdr:oneCellAnchor>
  <xdr:oneCellAnchor>
    <xdr:from>
      <xdr:col>32</xdr:col>
      <xdr:colOff>140073</xdr:colOff>
      <xdr:row>58</xdr:row>
      <xdr:rowOff>162483</xdr:rowOff>
    </xdr:from>
    <xdr:ext cx="2616574" cy="1986826"/>
    <xdr:sp macro="" textlink="">
      <xdr:nvSpPr>
        <xdr:cNvPr id="468" name="TextBox 467">
          <a:extLst>
            <a:ext uri="{FF2B5EF4-FFF2-40B4-BE49-F238E27FC236}">
              <a16:creationId xmlns="" xmlns:a16="http://schemas.microsoft.com/office/drawing/2014/main" id="{00000000-0008-0000-0300-0000D4010000}"/>
            </a:ext>
          </a:extLst>
        </xdr:cNvPr>
        <xdr:cNvSpPr txBox="1"/>
      </xdr:nvSpPr>
      <xdr:spPr>
        <a:xfrm>
          <a:off x="24243926" y="11289924"/>
          <a:ext cx="2616574" cy="198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the value of 2018-19 actuals.</a:t>
          </a:r>
          <a:endParaRPr lang="en-GB">
            <a:effectLst/>
          </a:endParaRPr>
        </a:p>
        <a:p>
          <a:pPr eaLnBrk="1" fontAlgn="auto" latinLnBrk="0" hangingPunct="1"/>
          <a:endParaRPr lang="en-GB">
            <a:effectLst/>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a:effectLst/>
          </a:endParaRPr>
        </a:p>
        <a:p>
          <a:pPr eaLnBrk="1" fontAlgn="auto" latinLnBrk="0" hangingPunct="1"/>
          <a:r>
            <a:rPr lang="en-GB" sz="1100" b="0" baseline="0">
              <a:solidFill>
                <a:schemeClr val="dk1"/>
              </a:solidFill>
              <a:effectLst/>
              <a:latin typeface="+mn-lt"/>
              <a:ea typeface="+mn-ea"/>
              <a:cs typeface="+mn-cs"/>
            </a:rPr>
            <a:t>The variable is forecasted rolling forward the most recent year </a:t>
          </a:r>
          <a:r>
            <a:rPr lang="en-GB" sz="1100">
              <a:solidFill>
                <a:schemeClr val="dk1"/>
              </a:solidFill>
              <a:effectLst/>
              <a:latin typeface="+mn-lt"/>
              <a:ea typeface="+mn-ea"/>
              <a:cs typeface="+mn-cs"/>
            </a:rPr>
            <a:t>of available data </a:t>
          </a:r>
          <a:r>
            <a:rPr lang="en-GB" sz="1100" b="0" baseline="0">
              <a:solidFill>
                <a:schemeClr val="dk1"/>
              </a:solidFill>
              <a:effectLst/>
              <a:latin typeface="+mn-lt"/>
              <a:ea typeface="+mn-ea"/>
              <a:cs typeface="+mn-cs"/>
            </a:rPr>
            <a:t>(2018-19). We discarded the linear trend method because it is not intuitive for the forecast of the proportion of dual service households.</a:t>
          </a:r>
          <a:endParaRPr lang="en-GB">
            <a:effectLst/>
          </a:endParaRPr>
        </a:p>
      </xdr:txBody>
    </xdr:sp>
    <xdr:clientData/>
  </xdr:oneCellAnchor>
  <xdr:oneCellAnchor>
    <xdr:from>
      <xdr:col>32</xdr:col>
      <xdr:colOff>195354</xdr:colOff>
      <xdr:row>84</xdr:row>
      <xdr:rowOff>52293</xdr:rowOff>
    </xdr:from>
    <xdr:ext cx="2572499" cy="1642373"/>
    <xdr:sp macro="" textlink="">
      <xdr:nvSpPr>
        <xdr:cNvPr id="471" name="TextBox 470">
          <a:extLst>
            <a:ext uri="{FF2B5EF4-FFF2-40B4-BE49-F238E27FC236}">
              <a16:creationId xmlns="" xmlns:a16="http://schemas.microsoft.com/office/drawing/2014/main" id="{00000000-0008-0000-0300-0000D7010000}"/>
            </a:ext>
          </a:extLst>
        </xdr:cNvPr>
        <xdr:cNvSpPr txBox="1"/>
      </xdr:nvSpPr>
      <xdr:spPr>
        <a:xfrm>
          <a:off x="24299207" y="15914220"/>
          <a:ext cx="2572499" cy="1642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Company forecasts</a:t>
          </a:r>
          <a:endParaRPr lang="en-GB" sz="1100" b="1" baseline="0">
            <a:solidFill>
              <a:schemeClr val="dk1"/>
            </a:solidFill>
            <a:effectLst/>
            <a:latin typeface="+mn-lt"/>
            <a:ea typeface="+mn-ea"/>
            <a:cs typeface="+mn-cs"/>
          </a:endParaRPr>
        </a:p>
        <a:p>
          <a:pPr eaLnBrk="1" fontAlgn="auto" latinLnBrk="0" hangingPunct="1"/>
          <a:endParaRPr lang="en-GB">
            <a:effectLst/>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a:effectLst/>
          </a:endParaRPr>
        </a:p>
        <a:p>
          <a:r>
            <a:rPr lang="en-GB" sz="1100">
              <a:solidFill>
                <a:schemeClr val="dk1"/>
              </a:solidFill>
              <a:effectLst/>
              <a:latin typeface="+mn-lt"/>
              <a:ea typeface="+mn-ea"/>
              <a:cs typeface="+mn-cs"/>
            </a:rPr>
            <a:t>We use company forecasts of proportion of metered households. This is calculated as the ratio of the number of metered households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and total  household connections.</a:t>
          </a:r>
        </a:p>
      </xdr:txBody>
    </xdr:sp>
    <xdr:clientData/>
  </xdr:oneCellAnchor>
  <xdr:oneCellAnchor>
    <xdr:from>
      <xdr:col>32</xdr:col>
      <xdr:colOff>437029</xdr:colOff>
      <xdr:row>113</xdr:row>
      <xdr:rowOff>84043</xdr:rowOff>
    </xdr:from>
    <xdr:ext cx="2891117" cy="1814599"/>
    <xdr:sp macro="" textlink="">
      <xdr:nvSpPr>
        <xdr:cNvPr id="472" name="TextBox 471">
          <a:extLst>
            <a:ext uri="{FF2B5EF4-FFF2-40B4-BE49-F238E27FC236}">
              <a16:creationId xmlns="" xmlns:a16="http://schemas.microsoft.com/office/drawing/2014/main" id="{00000000-0008-0000-0300-0000D8010000}"/>
            </a:ext>
          </a:extLst>
        </xdr:cNvPr>
        <xdr:cNvSpPr txBox="1"/>
      </xdr:nvSpPr>
      <xdr:spPr>
        <a:xfrm>
          <a:off x="24540882" y="21268764"/>
          <a:ext cx="2891117" cy="1814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2018-19</a:t>
          </a:r>
        </a:p>
        <a:p>
          <a:pPr eaLnBrk="1" fontAlgn="auto" latinLnBrk="0" hangingPunct="1"/>
          <a:endParaRPr lang="en-GB">
            <a:effectLst/>
          </a:endParaRPr>
        </a:p>
        <a:p>
          <a:pPr eaLnBrk="1" fontAlgn="auto" latinLnBrk="0" hangingPunct="1"/>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pPr eaLnBrk="1" fontAlgn="auto" latinLnBrk="0" hangingPunct="1"/>
          <a:endParaRPr lang="en-GB">
            <a:effectLst/>
          </a:endParaRPr>
        </a:p>
        <a:p>
          <a:pPr eaLnBrk="1" fontAlgn="auto" latinLnBrk="0" hangingPunct="1"/>
          <a:r>
            <a:rPr lang="en-GB" sz="1100">
              <a:solidFill>
                <a:schemeClr val="dk1"/>
              </a:solidFill>
              <a:effectLst/>
              <a:latin typeface="+mn-lt"/>
              <a:ea typeface="+mn-ea"/>
              <a:cs typeface="+mn-cs"/>
            </a:rPr>
            <a:t>The variable is forecasted rolling forward the most recent year of available data (2018-19). We discarded the linear trend method because it is not intuitive for the forecast of the proportion of households with default.</a:t>
          </a:r>
          <a:endParaRPr lang="en-GB">
            <a:effectLst/>
          </a:endParaRPr>
        </a:p>
      </xdr:txBody>
    </xdr:sp>
    <xdr:clientData/>
  </xdr:oneCellAnchor>
  <xdr:oneCellAnchor>
    <xdr:from>
      <xdr:col>32</xdr:col>
      <xdr:colOff>352985</xdr:colOff>
      <xdr:row>139</xdr:row>
      <xdr:rowOff>22411</xdr:rowOff>
    </xdr:from>
    <xdr:ext cx="2666999" cy="2847959"/>
    <xdr:sp macro="" textlink="">
      <xdr:nvSpPr>
        <xdr:cNvPr id="473" name="TextBox 472">
          <a:extLst>
            <a:ext uri="{FF2B5EF4-FFF2-40B4-BE49-F238E27FC236}">
              <a16:creationId xmlns="" xmlns:a16="http://schemas.microsoft.com/office/drawing/2014/main" id="{00000000-0008-0000-0300-0000D9010000}"/>
            </a:ext>
          </a:extLst>
        </xdr:cNvPr>
        <xdr:cNvSpPr txBox="1"/>
      </xdr:nvSpPr>
      <xdr:spPr>
        <a:xfrm>
          <a:off x="24456838" y="25941617"/>
          <a:ext cx="2666999" cy="2847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2018-19.</a:t>
          </a:r>
          <a:endParaRPr lang="en-GB" sz="1100" b="0" i="0" u="none" strike="noStrike" baseline="0">
            <a:solidFill>
              <a:schemeClr val="dk1"/>
            </a:solidFill>
            <a:effectLst/>
            <a:latin typeface="+mn-lt"/>
            <a:ea typeface="+mn-ea"/>
            <a:cs typeface="+mn-cs"/>
          </a:endParaRPr>
        </a:p>
        <a:p>
          <a:pPr eaLnBrk="1" fontAlgn="auto" latinLnBrk="0" hangingPunct="1"/>
          <a:endParaRPr lang="en-GB">
            <a:effectLst/>
          </a:endParaRPr>
        </a:p>
        <a:p>
          <a:pPr eaLnBrk="1" fontAlgn="auto" latinLnBrk="0" hangingPunct="1"/>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r>
            <a:rPr lang="en-GB" sz="1100">
              <a:solidFill>
                <a:schemeClr val="dk1"/>
              </a:solidFill>
              <a:effectLst/>
              <a:latin typeface="+mn-lt"/>
              <a:ea typeface="+mn-ea"/>
              <a:cs typeface="+mn-cs"/>
            </a:rPr>
            <a:t>The variable is forecasted rolling forward the most recent year of available data (note that this is based on 2013-14 actuals for English </a:t>
          </a:r>
          <a:r>
            <a:rPr lang="en-GB" sz="1100" u="none">
              <a:solidFill>
                <a:schemeClr val="dk1"/>
              </a:solidFill>
              <a:effectLst/>
              <a:latin typeface="+mn-lt"/>
              <a:ea typeface="+mn-ea"/>
              <a:cs typeface="+mn-cs"/>
            </a:rPr>
            <a:t>companies and 2016-17 actuals for Welsh companies. The difference in years is due to differences in the frequency of data published between England and Wales</a:t>
          </a:r>
          <a:r>
            <a:rPr lang="en-GB" sz="1100" u="none" baseline="0">
              <a:solidFill>
                <a:schemeClr val="dk1"/>
              </a:solidFill>
              <a:effectLst/>
              <a:latin typeface="+mn-lt"/>
              <a:ea typeface="+mn-ea"/>
              <a:cs typeface="+mn-cs"/>
            </a:rPr>
            <a:t>). </a:t>
          </a:r>
          <a:r>
            <a:rPr lang="en-GB" sz="1100" u="none">
              <a:solidFill>
                <a:schemeClr val="dk1"/>
              </a:solidFill>
              <a:effectLst/>
              <a:latin typeface="+mn-lt"/>
              <a:ea typeface="+mn-ea"/>
              <a:cs typeface="+mn-cs"/>
            </a:rPr>
            <a:t>We discarded the linear trend method becau</a:t>
          </a:r>
          <a:r>
            <a:rPr lang="en-GB" sz="1100">
              <a:solidFill>
                <a:schemeClr val="dk1"/>
              </a:solidFill>
              <a:effectLst/>
              <a:latin typeface="+mn-lt"/>
              <a:ea typeface="+mn-ea"/>
              <a:cs typeface="+mn-cs"/>
            </a:rPr>
            <a:t>se it is not intuitive for the forecast of the proportion of households that are income deprived. </a:t>
          </a:r>
          <a:endParaRPr lang="en-GB">
            <a:effectLst/>
          </a:endParaRPr>
        </a:p>
        <a:p>
          <a:pPr eaLnBrk="1" fontAlgn="auto" latinLnBrk="0" hangingPunct="1"/>
          <a:endParaRPr lang="en-GB">
            <a:effectLst/>
          </a:endParaRPr>
        </a:p>
      </xdr:txBody>
    </xdr:sp>
    <xdr:clientData/>
  </xdr:oneCellAnchor>
  <xdr:oneCellAnchor>
    <xdr:from>
      <xdr:col>32</xdr:col>
      <xdr:colOff>253999</xdr:colOff>
      <xdr:row>32</xdr:row>
      <xdr:rowOff>155016</xdr:rowOff>
    </xdr:from>
    <xdr:ext cx="2569884" cy="1470146"/>
    <xdr:sp macro="" textlink="">
      <xdr:nvSpPr>
        <xdr:cNvPr id="476" name="TextBox 475">
          <a:extLst>
            <a:ext uri="{FF2B5EF4-FFF2-40B4-BE49-F238E27FC236}">
              <a16:creationId xmlns="" xmlns:a16="http://schemas.microsoft.com/office/drawing/2014/main" id="{00000000-0008-0000-0300-0000DC010000}"/>
            </a:ext>
          </a:extLst>
        </xdr:cNvPr>
        <xdr:cNvSpPr txBox="1"/>
      </xdr:nvSpPr>
      <xdr:spPr>
        <a:xfrm>
          <a:off x="24357852" y="6323855"/>
          <a:ext cx="2569884" cy="147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Method selected: Company forecasts</a:t>
          </a:r>
        </a:p>
        <a:p>
          <a:endParaRPr lang="en-GB">
            <a:effectLst/>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endParaRPr lang="en-GB">
            <a:effectLst/>
          </a:endParaRPr>
        </a:p>
        <a:p>
          <a:endParaRPr lang="en-GB" sz="1100" b="0" baseline="0">
            <a:solidFill>
              <a:schemeClr val="dk1"/>
            </a:solidFill>
            <a:effectLst/>
            <a:latin typeface="+mn-lt"/>
            <a:ea typeface="+mn-ea"/>
            <a:cs typeface="+mn-cs"/>
          </a:endParaRPr>
        </a:p>
        <a:p>
          <a:pPr eaLnBrk="1" fontAlgn="auto" latinLnBrk="0" hangingPunct="1"/>
          <a:r>
            <a:rPr lang="en-GB" sz="1100" b="0" baseline="0">
              <a:solidFill>
                <a:schemeClr val="dk1"/>
              </a:solidFill>
              <a:effectLst/>
              <a:latin typeface="+mn-lt"/>
              <a:ea typeface="+mn-ea"/>
              <a:cs typeface="+mn-cs"/>
            </a:rPr>
            <a:t>We use company forecasts of average bill. This is calculated as the ratio of companies' forecasts of revenue and number of households connected.</a:t>
          </a:r>
          <a:endParaRPr lang="en-GB">
            <a:effectLst/>
          </a:endParaRPr>
        </a:p>
      </xdr:txBody>
    </xdr:sp>
    <xdr:clientData/>
  </xdr:oneCellAnchor>
  <xdr:oneCellAnchor>
    <xdr:from>
      <xdr:col>32</xdr:col>
      <xdr:colOff>181162</xdr:colOff>
      <xdr:row>163</xdr:row>
      <xdr:rowOff>175185</xdr:rowOff>
    </xdr:from>
    <xdr:ext cx="3343088" cy="1470146"/>
    <xdr:sp macro="" textlink="">
      <xdr:nvSpPr>
        <xdr:cNvPr id="519" name="TextBox 518">
          <a:extLst>
            <a:ext uri="{FF2B5EF4-FFF2-40B4-BE49-F238E27FC236}">
              <a16:creationId xmlns="" xmlns:a16="http://schemas.microsoft.com/office/drawing/2014/main" id="{00000000-0008-0000-0300-000007020000}"/>
            </a:ext>
          </a:extLst>
        </xdr:cNvPr>
        <xdr:cNvSpPr txBox="1"/>
      </xdr:nvSpPr>
      <xdr:spPr>
        <a:xfrm>
          <a:off x="24285015" y="30419861"/>
          <a:ext cx="3343088" cy="147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2017-18</a:t>
          </a:r>
          <a:endParaRPr lang="en-GB">
            <a:effectLst/>
          </a:endParaRPr>
        </a:p>
        <a:p>
          <a:pPr eaLnBrk="1" fontAlgn="auto" latinLnBrk="0" hangingPunct="1"/>
          <a:endParaRPr lang="en-GB">
            <a:effectLst/>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other approach:</a:t>
          </a:r>
        </a:p>
        <a:p>
          <a:endParaRPr lang="en-GB">
            <a:effectLst/>
          </a:endParaRPr>
        </a:p>
        <a:p>
          <a:pPr eaLnBrk="1" fontAlgn="auto" latinLnBrk="0" hangingPunct="1"/>
          <a:r>
            <a:rPr lang="en-GB" sz="1100">
              <a:solidFill>
                <a:schemeClr val="dk1"/>
              </a:solidFill>
              <a:effectLst/>
              <a:latin typeface="+mn-lt"/>
              <a:ea typeface="+mn-ea"/>
              <a:cs typeface="+mn-cs"/>
            </a:rPr>
            <a:t>The variable is forecasted rolling forward the most recent year of available data (2017-18). We discarded the linear trend method because it is not intuitive for the forecast of the proportion of transient households.</a:t>
          </a:r>
          <a:endParaRPr lang="en-GB">
            <a:effectLst/>
          </a:endParaRPr>
        </a:p>
      </xdr:txBody>
    </xdr:sp>
    <xdr:clientData/>
  </xdr:one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showGridLines="0" tabSelected="1" zoomScale="80" zoomScaleNormal="80" workbookViewId="0"/>
  </sheetViews>
  <sheetFormatPr defaultColWidth="8.58203125" defaultRowHeight="14"/>
  <cols>
    <col min="1" max="1" width="3.33203125" style="107" customWidth="1"/>
    <col min="2" max="2" width="13.08203125" style="107" customWidth="1"/>
    <col min="3" max="17" width="8.58203125" style="107"/>
    <col min="18" max="18" width="25.58203125" style="107" customWidth="1"/>
    <col min="19" max="16384" width="8.58203125" style="107"/>
  </cols>
  <sheetData>
    <row r="1" spans="1:18" ht="18">
      <c r="A1" s="110" t="s">
        <v>0</v>
      </c>
    </row>
    <row r="2" spans="1:18" s="112" customFormat="1">
      <c r="A2" s="111"/>
    </row>
    <row r="3" spans="1:18">
      <c r="A3" s="113"/>
    </row>
    <row r="4" spans="1:18">
      <c r="B4" s="114" t="s">
        <v>1</v>
      </c>
      <c r="C4" s="115"/>
      <c r="D4" s="115"/>
      <c r="E4" s="115"/>
      <c r="F4" s="115"/>
      <c r="G4" s="115"/>
      <c r="H4" s="115"/>
      <c r="I4" s="115"/>
      <c r="J4" s="115"/>
      <c r="K4" s="115"/>
      <c r="L4" s="115"/>
      <c r="M4" s="115"/>
      <c r="N4" s="115"/>
      <c r="O4" s="115"/>
      <c r="P4" s="115"/>
      <c r="Q4" s="115"/>
      <c r="R4" s="116"/>
    </row>
    <row r="5" spans="1:18">
      <c r="B5" s="117" t="s">
        <v>541</v>
      </c>
      <c r="R5" s="109"/>
    </row>
    <row r="6" spans="1:18">
      <c r="B6" s="117"/>
      <c r="R6" s="109"/>
    </row>
    <row r="7" spans="1:18" ht="16">
      <c r="B7" s="118" t="s">
        <v>2</v>
      </c>
      <c r="D7" s="119"/>
      <c r="E7" s="119"/>
      <c r="F7" s="119"/>
      <c r="G7" s="119"/>
      <c r="H7" s="119"/>
      <c r="I7" s="119"/>
      <c r="R7" s="109"/>
    </row>
    <row r="8" spans="1:18" ht="16">
      <c r="B8" s="106"/>
      <c r="C8" s="107" t="s">
        <v>57</v>
      </c>
      <c r="D8" s="119"/>
      <c r="E8" s="119"/>
      <c r="F8" s="119"/>
      <c r="G8" s="119"/>
      <c r="H8" s="119"/>
      <c r="I8" s="119"/>
      <c r="R8" s="109"/>
    </row>
    <row r="9" spans="1:18" ht="16">
      <c r="B9" s="120"/>
      <c r="C9" s="107" t="s">
        <v>129</v>
      </c>
      <c r="D9" s="119"/>
      <c r="E9" s="119"/>
      <c r="F9" s="119"/>
      <c r="G9" s="119"/>
      <c r="H9" s="119"/>
      <c r="I9" s="119"/>
      <c r="R9" s="109"/>
    </row>
    <row r="10" spans="1:18" ht="16">
      <c r="B10" s="89"/>
      <c r="C10" s="107" t="s">
        <v>58</v>
      </c>
      <c r="D10" s="119"/>
      <c r="E10" s="119"/>
      <c r="F10" s="119"/>
      <c r="G10" s="119"/>
      <c r="H10" s="119"/>
      <c r="I10" s="119"/>
      <c r="R10" s="109"/>
    </row>
    <row r="11" spans="1:18" ht="16">
      <c r="B11" s="63"/>
      <c r="C11" s="107" t="s">
        <v>51</v>
      </c>
      <c r="D11" s="119"/>
      <c r="E11" s="119"/>
      <c r="F11" s="119"/>
      <c r="G11" s="119"/>
      <c r="H11" s="119"/>
      <c r="I11" s="119"/>
      <c r="R11" s="109"/>
    </row>
    <row r="12" spans="1:18">
      <c r="B12" s="93"/>
      <c r="C12" s="108" t="s">
        <v>4</v>
      </c>
      <c r="R12" s="109"/>
    </row>
    <row r="13" spans="1:18">
      <c r="B13" s="117"/>
      <c r="C13" s="108"/>
      <c r="R13" s="109"/>
    </row>
    <row r="14" spans="1:18">
      <c r="B14" s="118" t="s">
        <v>3</v>
      </c>
      <c r="R14" s="109"/>
    </row>
    <row r="15" spans="1:18">
      <c r="B15" s="117" t="s">
        <v>59</v>
      </c>
      <c r="C15" s="107" t="s">
        <v>60</v>
      </c>
      <c r="R15" s="109"/>
    </row>
    <row r="16" spans="1:18">
      <c r="B16" s="117"/>
      <c r="C16" s="125" t="s">
        <v>130</v>
      </c>
      <c r="R16" s="109"/>
    </row>
    <row r="17" spans="2:18">
      <c r="B17" s="121" t="s">
        <v>54</v>
      </c>
      <c r="C17" s="107" t="s">
        <v>540</v>
      </c>
      <c r="R17" s="109"/>
    </row>
    <row r="18" spans="2:18">
      <c r="B18" s="121"/>
      <c r="R18" s="109"/>
    </row>
    <row r="19" spans="2:18">
      <c r="B19" s="121"/>
      <c r="R19" s="109"/>
    </row>
    <row r="20" spans="2:18">
      <c r="B20" s="122"/>
      <c r="C20" s="112"/>
      <c r="D20" s="112"/>
      <c r="E20" s="112"/>
      <c r="F20" s="112"/>
      <c r="G20" s="112"/>
      <c r="H20" s="112"/>
      <c r="I20" s="112"/>
      <c r="J20" s="112"/>
      <c r="K20" s="112"/>
      <c r="L20" s="112"/>
      <c r="M20" s="112"/>
      <c r="N20" s="112"/>
      <c r="O20" s="112"/>
      <c r="P20" s="112"/>
      <c r="Q20" s="112"/>
      <c r="R20" s="123"/>
    </row>
    <row r="23" spans="2:18">
      <c r="B23" s="124"/>
    </row>
  </sheetData>
  <conditionalFormatting sqref="B8">
    <cfRule type="cellIs" dxfId="88" priority="6" operator="equal">
      <formula>0</formula>
    </cfRule>
  </conditionalFormatting>
  <conditionalFormatting sqref="B8">
    <cfRule type="cellIs" dxfId="87" priority="5" operator="equal">
      <formula>0</formula>
    </cfRule>
  </conditionalFormatting>
  <conditionalFormatting sqref="B8">
    <cfRule type="cellIs" dxfId="86" priority="4" operator="equal">
      <formula>0</formula>
    </cfRule>
  </conditionalFormatting>
  <conditionalFormatting sqref="B8">
    <cfRule type="cellIs" dxfId="85" priority="3" operator="equal">
      <formula>0</formula>
    </cfRule>
  </conditionalFormatting>
  <conditionalFormatting sqref="B11">
    <cfRule type="cellIs" dxfId="84" priority="2" operator="equal">
      <formula>0</formula>
    </cfRule>
  </conditionalFormatting>
  <conditionalFormatting sqref="B12">
    <cfRule type="cellIs" dxfId="8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02"/>
  <sheetViews>
    <sheetView zoomScale="85" zoomScaleNormal="85" workbookViewId="0"/>
  </sheetViews>
  <sheetFormatPr defaultRowHeight="14"/>
  <cols>
    <col min="1" max="1" width="4" customWidth="1"/>
    <col min="2" max="2" width="23.75" bestFit="1" customWidth="1"/>
    <col min="3" max="3" width="52.08203125" bestFit="1" customWidth="1"/>
    <col min="5" max="5" width="16.25" bestFit="1" customWidth="1"/>
    <col min="6" max="17" width="7.5" customWidth="1"/>
    <col min="19" max="19" width="27.83203125" bestFit="1" customWidth="1"/>
  </cols>
  <sheetData>
    <row r="1" spans="1:19">
      <c r="A1" t="s">
        <v>126</v>
      </c>
      <c r="B1" t="s">
        <v>126</v>
      </c>
      <c r="C1" s="157" t="s">
        <v>131</v>
      </c>
      <c r="D1" t="s">
        <v>126</v>
      </c>
      <c r="E1" t="s">
        <v>126</v>
      </c>
      <c r="F1" t="s">
        <v>126</v>
      </c>
      <c r="G1" t="s">
        <v>126</v>
      </c>
      <c r="H1" t="s">
        <v>126</v>
      </c>
      <c r="I1" t="s">
        <v>126</v>
      </c>
      <c r="J1" t="s">
        <v>126</v>
      </c>
      <c r="K1" t="s">
        <v>126</v>
      </c>
      <c r="L1" t="s">
        <v>126</v>
      </c>
      <c r="M1" t="s">
        <v>126</v>
      </c>
      <c r="N1" t="s">
        <v>126</v>
      </c>
      <c r="O1" t="s">
        <v>126</v>
      </c>
      <c r="P1" t="s">
        <v>126</v>
      </c>
      <c r="Q1" t="s">
        <v>126</v>
      </c>
    </row>
    <row r="2" spans="1:19">
      <c r="A2" t="s">
        <v>68</v>
      </c>
      <c r="B2" t="s">
        <v>69</v>
      </c>
      <c r="C2" t="s">
        <v>70</v>
      </c>
      <c r="D2" t="s">
        <v>71</v>
      </c>
      <c r="E2" t="s">
        <v>72</v>
      </c>
      <c r="F2" t="s">
        <v>20</v>
      </c>
      <c r="G2" t="s">
        <v>21</v>
      </c>
      <c r="H2" t="s">
        <v>22</v>
      </c>
      <c r="I2" t="s">
        <v>23</v>
      </c>
      <c r="J2" t="s">
        <v>24</v>
      </c>
      <c r="K2" t="s">
        <v>25</v>
      </c>
      <c r="L2" t="s">
        <v>26</v>
      </c>
      <c r="M2" t="s">
        <v>27</v>
      </c>
      <c r="N2" t="s">
        <v>28</v>
      </c>
      <c r="O2" t="s">
        <v>29</v>
      </c>
      <c r="P2" t="s">
        <v>30</v>
      </c>
      <c r="Q2" t="s">
        <v>31</v>
      </c>
      <c r="S2" t="s">
        <v>107</v>
      </c>
    </row>
    <row r="3" spans="1:19">
      <c r="A3" t="s">
        <v>126</v>
      </c>
      <c r="B3" t="s">
        <v>126</v>
      </c>
      <c r="C3" t="s">
        <v>126</v>
      </c>
      <c r="D3" t="s">
        <v>126</v>
      </c>
      <c r="E3" t="s">
        <v>126</v>
      </c>
      <c r="F3" t="s">
        <v>126</v>
      </c>
      <c r="G3" t="s">
        <v>126</v>
      </c>
      <c r="H3" t="s">
        <v>126</v>
      </c>
      <c r="I3" t="s">
        <v>126</v>
      </c>
      <c r="J3" t="s">
        <v>126</v>
      </c>
      <c r="K3" t="s">
        <v>126</v>
      </c>
      <c r="L3" t="s">
        <v>126</v>
      </c>
      <c r="M3" t="s">
        <v>126</v>
      </c>
      <c r="N3" t="s">
        <v>126</v>
      </c>
      <c r="O3" t="s">
        <v>126</v>
      </c>
      <c r="P3" t="s">
        <v>126</v>
      </c>
      <c r="Q3" t="s">
        <v>126</v>
      </c>
    </row>
    <row r="4" spans="1:19">
      <c r="A4" t="s">
        <v>17</v>
      </c>
      <c r="B4" t="s">
        <v>73</v>
      </c>
      <c r="C4" t="s">
        <v>74</v>
      </c>
      <c r="D4" t="s">
        <v>75</v>
      </c>
      <c r="E4" t="s">
        <v>76</v>
      </c>
      <c r="F4" s="158">
        <v>1.9183899594320482</v>
      </c>
      <c r="G4" s="158">
        <v>1.5581554274254203</v>
      </c>
      <c r="H4" s="158">
        <v>1.6782178036605655</v>
      </c>
      <c r="I4" s="158">
        <v>1.364010997127616</v>
      </c>
      <c r="J4" s="158">
        <v>1.3929999999999998</v>
      </c>
      <c r="K4" s="158">
        <v>2.2693356168540553</v>
      </c>
      <c r="L4" s="158">
        <v>2.2184409501392763</v>
      </c>
      <c r="M4" s="158">
        <v>2.6040541400203652</v>
      </c>
      <c r="N4" s="158">
        <v>2.6412504481061196</v>
      </c>
      <c r="O4" s="158">
        <v>2.2712990892990859</v>
      </c>
      <c r="P4" s="158">
        <v>1.7672728674907423</v>
      </c>
      <c r="Q4" s="158">
        <v>1.2414225583893299</v>
      </c>
      <c r="S4" t="s">
        <v>132</v>
      </c>
    </row>
    <row r="5" spans="1:19">
      <c r="A5" t="s">
        <v>17</v>
      </c>
      <c r="B5" t="s">
        <v>77</v>
      </c>
      <c r="C5" t="s">
        <v>78</v>
      </c>
      <c r="D5" t="s">
        <v>75</v>
      </c>
      <c r="E5" t="s">
        <v>76</v>
      </c>
      <c r="F5" s="158">
        <v>72.830539936990647</v>
      </c>
      <c r="G5" s="158">
        <v>73.042813529295131</v>
      </c>
      <c r="H5" s="158">
        <v>72.448101602168805</v>
      </c>
      <c r="I5" s="158">
        <v>76.056483870719546</v>
      </c>
      <c r="J5" s="158">
        <v>80.282851634083286</v>
      </c>
      <c r="K5" s="158">
        <v>78.542363691709326</v>
      </c>
      <c r="L5" s="158">
        <v>79.195491748948129</v>
      </c>
      <c r="M5" s="158">
        <v>72.554880674493944</v>
      </c>
      <c r="N5" s="158">
        <v>73.289587974432564</v>
      </c>
      <c r="O5" s="158">
        <v>73.609376810398402</v>
      </c>
      <c r="P5" s="158">
        <v>73.802773003965399</v>
      </c>
      <c r="Q5" s="158">
        <v>73.893205083169363</v>
      </c>
      <c r="S5" t="s">
        <v>133</v>
      </c>
    </row>
    <row r="6" spans="1:19">
      <c r="A6" t="s">
        <v>17</v>
      </c>
      <c r="B6" t="s">
        <v>79</v>
      </c>
      <c r="C6" t="s">
        <v>80</v>
      </c>
      <c r="D6" t="s">
        <v>75</v>
      </c>
      <c r="E6" t="s">
        <v>76</v>
      </c>
      <c r="F6" s="158">
        <v>32.348812418397017</v>
      </c>
      <c r="G6" s="158">
        <v>32.797257750904556</v>
      </c>
      <c r="H6" s="158">
        <v>32.548239797836843</v>
      </c>
      <c r="I6" s="158">
        <v>39.304698795644299</v>
      </c>
      <c r="J6" s="158">
        <v>43.443851634083288</v>
      </c>
      <c r="K6" s="158">
        <v>43.39298364159972</v>
      </c>
      <c r="L6" s="158">
        <v>44.975104952571456</v>
      </c>
      <c r="M6" s="158">
        <v>44.374341172427265</v>
      </c>
      <c r="N6" s="158">
        <v>45.039098171130881</v>
      </c>
      <c r="O6" s="158">
        <v>44.832670135659505</v>
      </c>
      <c r="P6" s="158">
        <v>44.253092867457809</v>
      </c>
      <c r="Q6" s="158">
        <v>43.843889520980618</v>
      </c>
      <c r="S6" t="s">
        <v>134</v>
      </c>
    </row>
    <row r="7" spans="1:19">
      <c r="A7" t="s">
        <v>17</v>
      </c>
      <c r="B7" t="s">
        <v>81</v>
      </c>
      <c r="C7" t="s">
        <v>82</v>
      </c>
      <c r="D7" t="s">
        <v>75</v>
      </c>
      <c r="E7" t="s">
        <v>76</v>
      </c>
      <c r="F7" s="158">
        <v>40.48172751859363</v>
      </c>
      <c r="G7" s="158">
        <v>40.245555778390575</v>
      </c>
      <c r="H7" s="158">
        <v>39.899861804331962</v>
      </c>
      <c r="I7" s="158">
        <v>36.751785075075247</v>
      </c>
      <c r="J7" s="158">
        <v>36.838999999999999</v>
      </c>
      <c r="K7" s="158">
        <v>35.149380050109606</v>
      </c>
      <c r="L7" s="158">
        <v>34.220386796376673</v>
      </c>
      <c r="M7" s="158">
        <v>28.180539502066679</v>
      </c>
      <c r="N7" s="158">
        <v>28.250489803301683</v>
      </c>
      <c r="O7" s="158">
        <v>28.776706674738897</v>
      </c>
      <c r="P7" s="158">
        <v>29.549680136507586</v>
      </c>
      <c r="Q7" s="158">
        <v>30.049315562188745</v>
      </c>
      <c r="S7" t="s">
        <v>135</v>
      </c>
    </row>
    <row r="8" spans="1:19">
      <c r="A8" t="s">
        <v>17</v>
      </c>
      <c r="B8" t="s">
        <v>83</v>
      </c>
      <c r="C8" t="s">
        <v>84</v>
      </c>
      <c r="D8" t="s">
        <v>85</v>
      </c>
      <c r="E8" t="s">
        <v>76</v>
      </c>
      <c r="F8" s="158">
        <v>2715.6630000000005</v>
      </c>
      <c r="G8" s="158">
        <v>2735.3609999999999</v>
      </c>
      <c r="H8" s="158">
        <v>2730.6835473329561</v>
      </c>
      <c r="I8" s="158">
        <v>2758.2917859726649</v>
      </c>
      <c r="J8" s="158">
        <v>2773.3249999999998</v>
      </c>
      <c r="K8" s="158">
        <v>2804.676187</v>
      </c>
      <c r="L8" s="158">
        <v>2871.192</v>
      </c>
      <c r="M8" s="158">
        <v>2917.2750000000001</v>
      </c>
      <c r="N8" s="158">
        <v>2961.9449999999997</v>
      </c>
      <c r="O8" s="158">
        <v>3002.6620000000003</v>
      </c>
      <c r="P8" s="158">
        <v>3041.4850000000001</v>
      </c>
      <c r="Q8" s="158">
        <v>3078.306</v>
      </c>
      <c r="S8" t="s">
        <v>136</v>
      </c>
    </row>
    <row r="9" spans="1:19">
      <c r="A9" t="s">
        <v>17</v>
      </c>
      <c r="B9" t="s">
        <v>86</v>
      </c>
      <c r="C9" t="s">
        <v>87</v>
      </c>
      <c r="D9" t="s">
        <v>88</v>
      </c>
      <c r="E9" t="s">
        <v>76</v>
      </c>
      <c r="F9" s="158">
        <v>0.71387760557919</v>
      </c>
      <c r="G9" s="158">
        <v>0.73287255320230127</v>
      </c>
      <c r="H9" s="158">
        <v>0.74656059860368373</v>
      </c>
      <c r="I9" s="158">
        <v>0.76117107109365578</v>
      </c>
      <c r="J9" s="158">
        <v>0.77441626927965534</v>
      </c>
      <c r="K9" s="158">
        <v>0.78803758888262687</v>
      </c>
      <c r="L9" s="158">
        <v>0.7967443486886282</v>
      </c>
      <c r="M9" s="158">
        <v>0.80656845857863924</v>
      </c>
      <c r="N9" s="158">
        <v>0.81596282172693979</v>
      </c>
      <c r="O9" s="158">
        <v>0.82502526091847828</v>
      </c>
      <c r="P9" s="158">
        <v>0.83354118136370881</v>
      </c>
      <c r="Q9" s="158">
        <v>0.84134195885659191</v>
      </c>
      <c r="S9" t="s">
        <v>137</v>
      </c>
    </row>
    <row r="10" spans="1:19">
      <c r="A10" t="s">
        <v>17</v>
      </c>
      <c r="B10" t="s">
        <v>89</v>
      </c>
      <c r="C10" t="s">
        <v>90</v>
      </c>
      <c r="D10" t="s">
        <v>88</v>
      </c>
      <c r="E10" t="s">
        <v>76</v>
      </c>
      <c r="F10" s="158">
        <v>0.6202503771638822</v>
      </c>
      <c r="G10" s="158">
        <v>0.62153149072462466</v>
      </c>
      <c r="H10" s="158">
        <v>0.62128306823543333</v>
      </c>
      <c r="I10" s="158">
        <v>0.62262492415092174</v>
      </c>
      <c r="J10" s="158">
        <v>0.62247807234997699</v>
      </c>
      <c r="K10" s="158">
        <v>0.62520080611359363</v>
      </c>
      <c r="L10" s="158">
        <v>0.60362734362592252</v>
      </c>
      <c r="M10" s="158">
        <v>0.60258700328217252</v>
      </c>
      <c r="N10" s="158">
        <v>0.60496194223727995</v>
      </c>
      <c r="O10" s="158">
        <v>0.61032976738640576</v>
      </c>
      <c r="P10" s="158">
        <v>0.61639692452864303</v>
      </c>
      <c r="Q10" s="158">
        <v>0.62157563283182371</v>
      </c>
      <c r="S10" t="s">
        <v>138</v>
      </c>
    </row>
    <row r="11" spans="1:19">
      <c r="A11" t="s">
        <v>17</v>
      </c>
      <c r="B11" t="s">
        <v>91</v>
      </c>
      <c r="C11" t="s">
        <v>92</v>
      </c>
      <c r="D11" t="s">
        <v>93</v>
      </c>
      <c r="E11" t="s">
        <v>76</v>
      </c>
      <c r="F11" s="158">
        <v>374.62141353750809</v>
      </c>
      <c r="G11" s="158">
        <v>380.40797967159915</v>
      </c>
      <c r="H11" s="158">
        <v>346.27171276096834</v>
      </c>
      <c r="I11" s="158">
        <v>352.01525068609919</v>
      </c>
      <c r="J11" s="158">
        <v>351.72653763983669</v>
      </c>
      <c r="K11" s="158">
        <v>346.8059307831341</v>
      </c>
      <c r="L11" s="158">
        <v>347.51409919583728</v>
      </c>
      <c r="M11" s="158">
        <v>349.49051484818369</v>
      </c>
      <c r="N11" s="158">
        <v>345.68618325257404</v>
      </c>
      <c r="O11" s="158">
        <v>346.76635728669748</v>
      </c>
      <c r="P11" s="158">
        <v>347.98025079461087</v>
      </c>
      <c r="Q11" s="158">
        <v>347.28886947276226</v>
      </c>
      <c r="S11" t="s">
        <v>139</v>
      </c>
    </row>
    <row r="12" spans="1:19">
      <c r="A12" t="s">
        <v>17</v>
      </c>
      <c r="B12" t="s">
        <v>94</v>
      </c>
      <c r="C12" t="s">
        <v>95</v>
      </c>
      <c r="D12" t="s">
        <v>75</v>
      </c>
      <c r="E12" t="s">
        <v>76</v>
      </c>
      <c r="F12" s="158">
        <v>69.115000000000009</v>
      </c>
      <c r="G12" s="158">
        <v>69.761999999999986</v>
      </c>
      <c r="H12" s="158">
        <v>69.614761123971519</v>
      </c>
      <c r="I12" s="158">
        <v>73.779993027619767</v>
      </c>
      <c r="J12" s="158">
        <v>79.978999999999999</v>
      </c>
      <c r="K12" s="158">
        <v>80.797603910000007</v>
      </c>
      <c r="L12" s="158">
        <v>82.571128343000012</v>
      </c>
      <c r="M12" s="158">
        <v>77.373546324000003</v>
      </c>
      <c r="N12" s="158">
        <v>79.720189504000004</v>
      </c>
      <c r="O12" s="158">
        <v>81.669398114999979</v>
      </c>
      <c r="P12" s="158">
        <v>83.52165006499996</v>
      </c>
      <c r="Q12" s="158">
        <v>85.296470705000047</v>
      </c>
      <c r="S12" t="s">
        <v>140</v>
      </c>
    </row>
    <row r="13" spans="1:19">
      <c r="A13" t="s">
        <v>17</v>
      </c>
      <c r="B13" t="s">
        <v>96</v>
      </c>
      <c r="C13" t="s">
        <v>97</v>
      </c>
      <c r="D13" t="s">
        <v>75</v>
      </c>
      <c r="E13" t="s">
        <v>76</v>
      </c>
      <c r="F13" s="158">
        <v>73.052078262339407</v>
      </c>
      <c r="G13" s="158">
        <v>72.904117322637248</v>
      </c>
      <c r="H13" s="158">
        <v>72.429467771746062</v>
      </c>
      <c r="I13" s="158">
        <v>75.723643233763866</v>
      </c>
      <c r="J13" s="158">
        <v>79.978999999999999</v>
      </c>
      <c r="K13" s="158">
        <v>79.114847674480103</v>
      </c>
      <c r="L13" s="158">
        <v>79.195491748948157</v>
      </c>
      <c r="M13" s="158">
        <v>72.554880674493958</v>
      </c>
      <c r="N13" s="158">
        <v>73.289587974432578</v>
      </c>
      <c r="O13" s="158">
        <v>73.609376810398388</v>
      </c>
      <c r="P13" s="158">
        <v>73.802773003965413</v>
      </c>
      <c r="Q13" s="158">
        <v>73.893205083169377</v>
      </c>
      <c r="S13" t="s">
        <v>141</v>
      </c>
    </row>
    <row r="14" spans="1:19">
      <c r="A14" t="s">
        <v>17</v>
      </c>
      <c r="B14" t="s">
        <v>98</v>
      </c>
      <c r="C14" t="s">
        <v>99</v>
      </c>
      <c r="D14" t="s">
        <v>75</v>
      </c>
      <c r="E14" t="s">
        <v>76</v>
      </c>
      <c r="F14" s="158">
        <v>32.570350743745777</v>
      </c>
      <c r="G14" s="158">
        <v>32.658561544246673</v>
      </c>
      <c r="H14" s="158">
        <v>32.529605967414099</v>
      </c>
      <c r="I14" s="158">
        <v>38.971858158688619</v>
      </c>
      <c r="J14" s="158">
        <v>43.14</v>
      </c>
      <c r="K14" s="158">
        <v>43.965467624370497</v>
      </c>
      <c r="L14" s="158">
        <v>44.975104952571478</v>
      </c>
      <c r="M14" s="158">
        <v>44.374341172427279</v>
      </c>
      <c r="N14" s="158">
        <v>45.039098171130888</v>
      </c>
      <c r="O14" s="158">
        <v>44.832670135659484</v>
      </c>
      <c r="P14" s="158">
        <v>44.253092867457823</v>
      </c>
      <c r="Q14" s="158">
        <v>43.843889520980625</v>
      </c>
      <c r="S14" t="s">
        <v>142</v>
      </c>
    </row>
    <row r="15" spans="1:19">
      <c r="A15" t="s">
        <v>17</v>
      </c>
      <c r="B15" t="s">
        <v>100</v>
      </c>
      <c r="C15" t="s">
        <v>101</v>
      </c>
      <c r="D15" t="s">
        <v>102</v>
      </c>
      <c r="E15" t="s">
        <v>76</v>
      </c>
      <c r="F15" s="158">
        <v>1.0569641649763351</v>
      </c>
      <c r="G15" s="158">
        <v>1.0450405281189941</v>
      </c>
      <c r="H15" s="158">
        <v>1.0404326123128118</v>
      </c>
      <c r="I15" s="158">
        <v>1.0263438654082888</v>
      </c>
      <c r="J15" s="158">
        <v>1</v>
      </c>
      <c r="K15" s="158">
        <v>0.97917319135609127</v>
      </c>
      <c r="L15" s="158">
        <v>0.95911843931659158</v>
      </c>
      <c r="M15" s="158">
        <v>0.93772205258205443</v>
      </c>
      <c r="N15" s="158">
        <v>0.91933534566868069</v>
      </c>
      <c r="O15" s="158">
        <v>0.90130916242027215</v>
      </c>
      <c r="P15" s="158">
        <v>0.88363643374537115</v>
      </c>
      <c r="Q15" s="158">
        <v>0.86631022916212852</v>
      </c>
      <c r="S15" t="s">
        <v>143</v>
      </c>
    </row>
    <row r="16" spans="1:19">
      <c r="A16" t="s">
        <v>17</v>
      </c>
      <c r="B16" t="s">
        <v>103</v>
      </c>
      <c r="C16" t="s">
        <v>104</v>
      </c>
      <c r="D16" t="s">
        <v>75</v>
      </c>
      <c r="E16" t="s">
        <v>76</v>
      </c>
      <c r="F16" s="158">
        <v>73.052078262339407</v>
      </c>
      <c r="G16" s="158">
        <v>72.904117322637248</v>
      </c>
      <c r="H16" s="158">
        <v>72.429467771746062</v>
      </c>
      <c r="I16" s="158">
        <v>75.723643233763866</v>
      </c>
      <c r="J16" s="158">
        <v>79.978999999999999</v>
      </c>
      <c r="K16" s="158">
        <v>79.114847674480103</v>
      </c>
      <c r="L16" s="158">
        <v>80.453855141331516</v>
      </c>
      <c r="M16" s="158">
        <v>73.821743167532304</v>
      </c>
      <c r="N16" s="158">
        <v>74.568383440257719</v>
      </c>
      <c r="O16" s="158">
        <v>74.900952840146644</v>
      </c>
      <c r="P16" s="158">
        <v>75.10702038017358</v>
      </c>
      <c r="Q16" s="158">
        <v>75.209996631495798</v>
      </c>
      <c r="S16" t="s">
        <v>144</v>
      </c>
    </row>
    <row r="17" spans="1:19">
      <c r="A17" t="s">
        <v>17</v>
      </c>
      <c r="B17" t="s">
        <v>108</v>
      </c>
      <c r="C17" t="s">
        <v>112</v>
      </c>
      <c r="D17" t="s">
        <v>88</v>
      </c>
      <c r="E17" t="s">
        <v>76</v>
      </c>
      <c r="F17" s="158">
        <v>0.24966086284779607</v>
      </c>
      <c r="G17" s="158">
        <v>0.24899028703011417</v>
      </c>
      <c r="H17" s="158">
        <v>0.24472401784372028</v>
      </c>
      <c r="I17" s="158">
        <v>0.23514680701189339</v>
      </c>
      <c r="J17" s="158">
        <v>0.23554283758539796</v>
      </c>
      <c r="K17" s="158">
        <v>0.22659856132002898</v>
      </c>
      <c r="L17" s="158" t="s">
        <v>126</v>
      </c>
      <c r="M17" s="158" t="s">
        <v>126</v>
      </c>
      <c r="N17" s="158" t="s">
        <v>126</v>
      </c>
      <c r="O17" s="158" t="s">
        <v>126</v>
      </c>
      <c r="P17" s="158" t="s">
        <v>126</v>
      </c>
      <c r="Q17" s="158" t="s">
        <v>126</v>
      </c>
      <c r="S17" t="s">
        <v>145</v>
      </c>
    </row>
    <row r="18" spans="1:19">
      <c r="A18" t="s">
        <v>17</v>
      </c>
      <c r="B18" t="s">
        <v>111</v>
      </c>
      <c r="C18" t="s">
        <v>16</v>
      </c>
      <c r="D18" t="s">
        <v>88</v>
      </c>
      <c r="E18" t="s">
        <v>76</v>
      </c>
      <c r="F18" s="158">
        <v>0.11930408248096348</v>
      </c>
      <c r="G18" s="158">
        <v>0.11930408248096348</v>
      </c>
      <c r="H18" s="158">
        <v>0.11930408248096348</v>
      </c>
      <c r="I18" s="158">
        <v>0.11930408248096348</v>
      </c>
      <c r="J18" s="158">
        <v>0.12126834690666324</v>
      </c>
      <c r="K18" s="158">
        <v>0.12126834690666324</v>
      </c>
      <c r="L18" s="158" t="s">
        <v>126</v>
      </c>
      <c r="M18" s="158" t="s">
        <v>126</v>
      </c>
      <c r="N18" s="158" t="s">
        <v>126</v>
      </c>
      <c r="O18" s="158" t="s">
        <v>126</v>
      </c>
      <c r="P18" s="158" t="s">
        <v>126</v>
      </c>
      <c r="Q18" s="158" t="s">
        <v>126</v>
      </c>
      <c r="S18" t="s">
        <v>146</v>
      </c>
    </row>
    <row r="19" spans="1:19">
      <c r="A19" t="s">
        <v>17</v>
      </c>
      <c r="B19" t="s">
        <v>110</v>
      </c>
      <c r="C19" t="s">
        <v>15</v>
      </c>
      <c r="D19" t="s">
        <v>88</v>
      </c>
      <c r="E19" t="s">
        <v>76</v>
      </c>
      <c r="F19" s="158" t="s">
        <v>126</v>
      </c>
      <c r="G19" s="158" t="s">
        <v>126</v>
      </c>
      <c r="H19" s="158" t="s">
        <v>126</v>
      </c>
      <c r="I19" s="158" t="s">
        <v>126</v>
      </c>
      <c r="J19" s="158" t="s">
        <v>126</v>
      </c>
      <c r="K19" s="158" t="s">
        <v>126</v>
      </c>
      <c r="L19" s="158" t="s">
        <v>126</v>
      </c>
      <c r="M19" s="158" t="s">
        <v>126</v>
      </c>
      <c r="N19" s="158" t="s">
        <v>126</v>
      </c>
      <c r="O19" s="158" t="s">
        <v>126</v>
      </c>
      <c r="P19" s="158" t="s">
        <v>126</v>
      </c>
      <c r="Q19" s="158" t="s">
        <v>126</v>
      </c>
      <c r="S19" t="s">
        <v>147</v>
      </c>
    </row>
    <row r="20" spans="1:19">
      <c r="A20" t="s">
        <v>17</v>
      </c>
      <c r="B20" t="s">
        <v>109</v>
      </c>
      <c r="C20" t="s">
        <v>113</v>
      </c>
      <c r="D20" t="s">
        <v>88</v>
      </c>
      <c r="E20" t="s">
        <v>76</v>
      </c>
      <c r="F20" s="158">
        <v>0.12712606529699844</v>
      </c>
      <c r="G20" s="158">
        <v>0.12709566553558876</v>
      </c>
      <c r="H20" s="158">
        <v>0.12708669348397295</v>
      </c>
      <c r="I20" s="158">
        <v>0.12701471452046997</v>
      </c>
      <c r="J20" s="158">
        <v>0.12695937044631347</v>
      </c>
      <c r="K20" s="158">
        <v>0.12695937044631347</v>
      </c>
      <c r="L20" s="158" t="s">
        <v>126</v>
      </c>
      <c r="M20" s="158" t="s">
        <v>126</v>
      </c>
      <c r="N20" s="158" t="s">
        <v>126</v>
      </c>
      <c r="O20" s="158" t="s">
        <v>126</v>
      </c>
      <c r="P20" s="158" t="s">
        <v>126</v>
      </c>
      <c r="Q20" s="158" t="s">
        <v>126</v>
      </c>
      <c r="S20" t="s">
        <v>148</v>
      </c>
    </row>
    <row r="21" spans="1:19">
      <c r="A21" t="s">
        <v>17</v>
      </c>
      <c r="B21" t="s">
        <v>114</v>
      </c>
      <c r="C21" t="s">
        <v>115</v>
      </c>
      <c r="D21" t="s">
        <v>75</v>
      </c>
      <c r="E21" t="s">
        <v>76</v>
      </c>
      <c r="F21" s="158">
        <v>1017.34551175151</v>
      </c>
      <c r="G21" s="158">
        <v>1040.5531516824849</v>
      </c>
      <c r="H21" s="158">
        <v>945.55846894317938</v>
      </c>
      <c r="I21" s="158">
        <v>970.96077450457585</v>
      </c>
      <c r="J21" s="158">
        <v>975.452</v>
      </c>
      <c r="K21" s="158">
        <v>972.67833557782637</v>
      </c>
      <c r="L21" s="158">
        <v>997.77970149829434</v>
      </c>
      <c r="M21" s="158">
        <v>1019.5599417037351</v>
      </c>
      <c r="N21" s="158">
        <v>1023.9034620540451</v>
      </c>
      <c r="O21" s="158">
        <v>1041.2221639031898</v>
      </c>
      <c r="P21" s="158">
        <v>1058.3767130880472</v>
      </c>
      <c r="Q21" s="158">
        <v>1069.061410631221</v>
      </c>
      <c r="S21" t="s">
        <v>149</v>
      </c>
    </row>
    <row r="22" spans="1:19">
      <c r="A22" t="s">
        <v>17</v>
      </c>
      <c r="B22" t="s">
        <v>116</v>
      </c>
      <c r="C22" t="s">
        <v>117</v>
      </c>
      <c r="D22" t="s">
        <v>75</v>
      </c>
      <c r="E22" t="s">
        <v>76</v>
      </c>
      <c r="F22" s="158" t="s">
        <v>126</v>
      </c>
      <c r="G22" s="158" t="s">
        <v>126</v>
      </c>
      <c r="H22" s="158" t="s">
        <v>126</v>
      </c>
      <c r="I22" s="158" t="s">
        <v>126</v>
      </c>
      <c r="J22" s="158">
        <v>5.6669999999999998</v>
      </c>
      <c r="K22" s="158">
        <v>3.8334630441590973</v>
      </c>
      <c r="L22" s="158">
        <v>1.8472621141237553</v>
      </c>
      <c r="M22" s="158">
        <v>0.78299791390601536</v>
      </c>
      <c r="N22" s="158">
        <v>0.78419304985538463</v>
      </c>
      <c r="O22" s="158">
        <v>0.78233635298079618</v>
      </c>
      <c r="P22" s="158">
        <v>0.78201824386465346</v>
      </c>
      <c r="Q22" s="158">
        <v>0.78227813693340209</v>
      </c>
      <c r="S22" t="s">
        <v>150</v>
      </c>
    </row>
    <row r="23" spans="1:19">
      <c r="A23" t="s">
        <v>17</v>
      </c>
      <c r="B23" t="s">
        <v>119</v>
      </c>
      <c r="C23" t="s">
        <v>120</v>
      </c>
      <c r="D23" t="s">
        <v>121</v>
      </c>
      <c r="E23" t="s">
        <v>76</v>
      </c>
      <c r="F23" s="158" t="s">
        <v>127</v>
      </c>
      <c r="G23" s="158" t="s">
        <v>127</v>
      </c>
      <c r="H23" s="158" t="s">
        <v>127</v>
      </c>
      <c r="I23" s="158" t="s">
        <v>127</v>
      </c>
      <c r="J23" s="158" t="s">
        <v>127</v>
      </c>
      <c r="K23" s="158" t="s">
        <v>127</v>
      </c>
      <c r="L23" s="158" t="s">
        <v>127</v>
      </c>
      <c r="M23" s="158" t="s">
        <v>127</v>
      </c>
      <c r="N23" s="158" t="s">
        <v>127</v>
      </c>
      <c r="O23" s="158" t="s">
        <v>127</v>
      </c>
      <c r="P23" s="158" t="s">
        <v>127</v>
      </c>
      <c r="Q23" s="158" t="s">
        <v>127</v>
      </c>
      <c r="S23" t="s">
        <v>151</v>
      </c>
    </row>
    <row r="24" spans="1:19">
      <c r="A24" t="s">
        <v>17</v>
      </c>
      <c r="B24" t="s">
        <v>122</v>
      </c>
      <c r="C24" t="s">
        <v>123</v>
      </c>
      <c r="D24" t="s">
        <v>121</v>
      </c>
      <c r="E24" t="s">
        <v>76</v>
      </c>
      <c r="F24" s="158" t="s">
        <v>128</v>
      </c>
      <c r="G24" s="158" t="s">
        <v>128</v>
      </c>
      <c r="H24" s="158" t="s">
        <v>128</v>
      </c>
      <c r="I24" s="158" t="s">
        <v>128</v>
      </c>
      <c r="J24" s="158" t="s">
        <v>128</v>
      </c>
      <c r="K24" s="158" t="s">
        <v>128</v>
      </c>
      <c r="L24" s="158" t="s">
        <v>128</v>
      </c>
      <c r="M24" s="158" t="s">
        <v>128</v>
      </c>
      <c r="N24" s="158" t="s">
        <v>128</v>
      </c>
      <c r="O24" s="158" t="s">
        <v>128</v>
      </c>
      <c r="P24" s="158" t="s">
        <v>128</v>
      </c>
      <c r="Q24" s="158" t="s">
        <v>128</v>
      </c>
      <c r="S24" t="s">
        <v>152</v>
      </c>
    </row>
    <row r="25" spans="1:19">
      <c r="A25" t="s">
        <v>32</v>
      </c>
      <c r="B25" t="s">
        <v>73</v>
      </c>
      <c r="C25" t="s">
        <v>74</v>
      </c>
      <c r="D25" t="s">
        <v>75</v>
      </c>
      <c r="E25" t="s">
        <v>76</v>
      </c>
      <c r="F25" s="158">
        <v>2.8855121703853945</v>
      </c>
      <c r="G25" s="158">
        <v>2.8853568981365427</v>
      </c>
      <c r="H25" s="158">
        <v>2.8851196339434271</v>
      </c>
      <c r="I25" s="158">
        <v>1.9808436602379973</v>
      </c>
      <c r="J25" s="158">
        <v>2.4319999999999999</v>
      </c>
      <c r="K25" s="158">
        <v>3.5465652990917627</v>
      </c>
      <c r="L25" s="158">
        <v>2.4312954545454697</v>
      </c>
      <c r="M25" s="158">
        <v>2.4471535913266229</v>
      </c>
      <c r="N25" s="158">
        <v>2.4603934740883067</v>
      </c>
      <c r="O25" s="158">
        <v>2.4753155304675136</v>
      </c>
      <c r="P25" s="158">
        <v>2.4907295302965879</v>
      </c>
      <c r="Q25" s="158">
        <v>2.5034616401196503</v>
      </c>
      <c r="S25" t="s">
        <v>153</v>
      </c>
    </row>
    <row r="26" spans="1:19">
      <c r="A26" t="s">
        <v>32</v>
      </c>
      <c r="B26" t="s">
        <v>77</v>
      </c>
      <c r="C26" t="s">
        <v>78</v>
      </c>
      <c r="D26" t="s">
        <v>75</v>
      </c>
      <c r="E26" t="s">
        <v>76</v>
      </c>
      <c r="F26" s="158">
        <v>54.454780610975313</v>
      </c>
      <c r="G26" s="158">
        <v>54.812251243958436</v>
      </c>
      <c r="H26" s="158">
        <v>46.918950414514384</v>
      </c>
      <c r="I26" s="158">
        <v>48.590354814785563</v>
      </c>
      <c r="J26" s="158">
        <v>53.263232943632531</v>
      </c>
      <c r="K26" s="158">
        <v>58.410749542442403</v>
      </c>
      <c r="L26" s="158">
        <v>54.626369318182157</v>
      </c>
      <c r="M26" s="158">
        <v>51.264054359283556</v>
      </c>
      <c r="N26" s="158">
        <v>50.981383877159615</v>
      </c>
      <c r="O26" s="158">
        <v>50.611378347083665</v>
      </c>
      <c r="P26" s="158">
        <v>50.257367248474694</v>
      </c>
      <c r="Q26" s="158">
        <v>49.902219378173761</v>
      </c>
      <c r="S26" t="s">
        <v>154</v>
      </c>
    </row>
    <row r="27" spans="1:19">
      <c r="A27" t="s">
        <v>32</v>
      </c>
      <c r="B27" t="s">
        <v>79</v>
      </c>
      <c r="C27" t="s">
        <v>80</v>
      </c>
      <c r="D27" t="s">
        <v>75</v>
      </c>
      <c r="E27" t="s">
        <v>76</v>
      </c>
      <c r="F27" s="158">
        <v>30.355997649514872</v>
      </c>
      <c r="G27" s="158">
        <v>30.044790727538274</v>
      </c>
      <c r="H27" s="158">
        <v>20.561671046793926</v>
      </c>
      <c r="I27" s="158">
        <v>29.034398803296025</v>
      </c>
      <c r="J27" s="158">
        <v>33.324232943632531</v>
      </c>
      <c r="K27" s="158">
        <v>36.453769899473414</v>
      </c>
      <c r="L27" s="158">
        <v>30.780085227272917</v>
      </c>
      <c r="M27" s="158">
        <v>30.148291974100474</v>
      </c>
      <c r="N27" s="158">
        <v>30.412863723608627</v>
      </c>
      <c r="O27" s="158">
        <v>30.616078158923234</v>
      </c>
      <c r="P27" s="158">
        <v>30.809800766283626</v>
      </c>
      <c r="Q27" s="158">
        <v>30.985339500591401</v>
      </c>
      <c r="S27" t="s">
        <v>155</v>
      </c>
    </row>
    <row r="28" spans="1:19">
      <c r="A28" t="s">
        <v>32</v>
      </c>
      <c r="B28" t="s">
        <v>81</v>
      </c>
      <c r="C28" t="s">
        <v>82</v>
      </c>
      <c r="D28" t="s">
        <v>75</v>
      </c>
      <c r="E28" t="s">
        <v>76</v>
      </c>
      <c r="F28" s="158">
        <v>24.09878296146044</v>
      </c>
      <c r="G28" s="158">
        <v>24.767460516420162</v>
      </c>
      <c r="H28" s="158">
        <v>26.357279367720459</v>
      </c>
      <c r="I28" s="158">
        <v>19.555956011489538</v>
      </c>
      <c r="J28" s="158">
        <v>19.939</v>
      </c>
      <c r="K28" s="158">
        <v>21.956979642968989</v>
      </c>
      <c r="L28" s="158">
        <v>23.84628409090924</v>
      </c>
      <c r="M28" s="158">
        <v>21.115762385183082</v>
      </c>
      <c r="N28" s="158">
        <v>20.568520153550988</v>
      </c>
      <c r="O28" s="158">
        <v>19.995300188160432</v>
      </c>
      <c r="P28" s="158">
        <v>19.447566482191068</v>
      </c>
      <c r="Q28" s="158">
        <v>18.91687987758236</v>
      </c>
      <c r="S28" t="s">
        <v>156</v>
      </c>
    </row>
    <row r="29" spans="1:19">
      <c r="A29" t="s">
        <v>32</v>
      </c>
      <c r="B29" t="s">
        <v>83</v>
      </c>
      <c r="C29" t="s">
        <v>84</v>
      </c>
      <c r="D29" t="s">
        <v>85</v>
      </c>
      <c r="E29" t="s">
        <v>76</v>
      </c>
      <c r="F29" s="158">
        <v>1843.8420000000001</v>
      </c>
      <c r="G29" s="158">
        <v>1852.55</v>
      </c>
      <c r="H29" s="158">
        <v>1860.6630000000002</v>
      </c>
      <c r="I29" s="158">
        <v>1869.0800000000002</v>
      </c>
      <c r="J29" s="158">
        <v>1878.4920000000002</v>
      </c>
      <c r="K29" s="158">
        <v>1888.3319999999999</v>
      </c>
      <c r="L29" s="158">
        <v>1930.6909999999998</v>
      </c>
      <c r="M29" s="158">
        <v>1954.1489999999999</v>
      </c>
      <c r="N29" s="158">
        <v>1973.0339999999999</v>
      </c>
      <c r="O29" s="158">
        <v>1991.3530000000001</v>
      </c>
      <c r="P29" s="158">
        <v>2009.0309999999999</v>
      </c>
      <c r="Q29" s="158">
        <v>2026.6569999999999</v>
      </c>
      <c r="S29" t="s">
        <v>157</v>
      </c>
    </row>
    <row r="30" spans="1:19">
      <c r="A30" t="s">
        <v>32</v>
      </c>
      <c r="B30" t="s">
        <v>86</v>
      </c>
      <c r="C30" t="s">
        <v>87</v>
      </c>
      <c r="D30" t="s">
        <v>88</v>
      </c>
      <c r="E30" t="s">
        <v>76</v>
      </c>
      <c r="F30" s="158">
        <v>0.39436242367838453</v>
      </c>
      <c r="G30" s="158">
        <v>0.41221883349977056</v>
      </c>
      <c r="H30" s="158">
        <v>0.42816995877275998</v>
      </c>
      <c r="I30" s="158">
        <v>0.44460964752712562</v>
      </c>
      <c r="J30" s="158">
        <v>0.46219254593578252</v>
      </c>
      <c r="K30" s="158">
        <v>0.47967942077982051</v>
      </c>
      <c r="L30" s="158">
        <v>0.50151785034477292</v>
      </c>
      <c r="M30" s="158">
        <v>0.51907761383599715</v>
      </c>
      <c r="N30" s="158">
        <v>0.53796386681628405</v>
      </c>
      <c r="O30" s="158">
        <v>0.5561962143326673</v>
      </c>
      <c r="P30" s="158">
        <v>0.5738234004353342</v>
      </c>
      <c r="Q30" s="158">
        <v>0.59092189748931367</v>
      </c>
      <c r="S30" t="s">
        <v>158</v>
      </c>
    </row>
    <row r="31" spans="1:19">
      <c r="A31" t="s">
        <v>32</v>
      </c>
      <c r="B31" t="s">
        <v>89</v>
      </c>
      <c r="C31" t="s">
        <v>90</v>
      </c>
      <c r="D31" t="s">
        <v>88</v>
      </c>
      <c r="E31" t="s">
        <v>76</v>
      </c>
      <c r="F31" s="158">
        <v>0.57115848321060048</v>
      </c>
      <c r="G31" s="158">
        <v>0.57101238832959977</v>
      </c>
      <c r="H31" s="158">
        <v>0.57055683914819599</v>
      </c>
      <c r="I31" s="158">
        <v>0.57019924240802955</v>
      </c>
      <c r="J31" s="158">
        <v>0.57033833521782362</v>
      </c>
      <c r="K31" s="158">
        <v>0.57037162956513998</v>
      </c>
      <c r="L31" s="158">
        <v>0.56104420645250852</v>
      </c>
      <c r="M31" s="158">
        <v>0.55982578605827904</v>
      </c>
      <c r="N31" s="158">
        <v>0.55846680797188497</v>
      </c>
      <c r="O31" s="158">
        <v>0.55702429453743252</v>
      </c>
      <c r="P31" s="158">
        <v>0.5556499625939072</v>
      </c>
      <c r="Q31" s="158">
        <v>0.55425659102650326</v>
      </c>
      <c r="S31" t="s">
        <v>159</v>
      </c>
    </row>
    <row r="32" spans="1:19">
      <c r="A32" t="s">
        <v>32</v>
      </c>
      <c r="B32" t="s">
        <v>91</v>
      </c>
      <c r="C32" t="s">
        <v>92</v>
      </c>
      <c r="D32" t="s">
        <v>93</v>
      </c>
      <c r="E32" t="s">
        <v>76</v>
      </c>
      <c r="F32" s="158">
        <v>322.66514502492396</v>
      </c>
      <c r="G32" s="158">
        <v>330.6929477438099</v>
      </c>
      <c r="H32" s="158">
        <v>325.97384608391724</v>
      </c>
      <c r="I32" s="158">
        <v>325.1344554988064</v>
      </c>
      <c r="J32" s="158">
        <v>326.74240827216721</v>
      </c>
      <c r="K32" s="158">
        <v>330.09861538020834</v>
      </c>
      <c r="L32" s="158">
        <v>322.29459732763803</v>
      </c>
      <c r="M32" s="158">
        <v>276.08678538644824</v>
      </c>
      <c r="N32" s="158">
        <v>273.69810386024392</v>
      </c>
      <c r="O32" s="158">
        <v>271.50654019073278</v>
      </c>
      <c r="P32" s="158">
        <v>269.26570393105567</v>
      </c>
      <c r="Q32" s="158">
        <v>267.03965024127331</v>
      </c>
      <c r="S32" t="s">
        <v>160</v>
      </c>
    </row>
    <row r="33" spans="1:19">
      <c r="A33" t="s">
        <v>32</v>
      </c>
      <c r="B33" t="s">
        <v>94</v>
      </c>
      <c r="C33" t="s">
        <v>95</v>
      </c>
      <c r="D33" t="s">
        <v>75</v>
      </c>
      <c r="E33" t="s">
        <v>76</v>
      </c>
      <c r="F33" s="158">
        <v>51.629999999999995</v>
      </c>
      <c r="G33" s="158">
        <v>52.561</v>
      </c>
      <c r="H33" s="158">
        <v>45.207000000000008</v>
      </c>
      <c r="I33" s="158">
        <v>46.574999999999989</v>
      </c>
      <c r="J33" s="158">
        <v>52.926000000000016</v>
      </c>
      <c r="K33" s="158">
        <v>60.446999999999996</v>
      </c>
      <c r="L33" s="158">
        <v>56.888999999999989</v>
      </c>
      <c r="M33" s="158">
        <v>54.445</v>
      </c>
      <c r="N33" s="158">
        <v>55.221000000000004</v>
      </c>
      <c r="O33" s="158">
        <v>55.920999999999992</v>
      </c>
      <c r="P33" s="158">
        <v>56.63900000000001</v>
      </c>
      <c r="Q33" s="158">
        <v>57.368000000000002</v>
      </c>
      <c r="S33" t="s">
        <v>161</v>
      </c>
    </row>
    <row r="34" spans="1:19">
      <c r="A34" t="s">
        <v>32</v>
      </c>
      <c r="B34" t="s">
        <v>96</v>
      </c>
      <c r="C34" t="s">
        <v>97</v>
      </c>
      <c r="D34" t="s">
        <v>75</v>
      </c>
      <c r="E34" t="s">
        <v>76</v>
      </c>
      <c r="F34" s="158">
        <v>54.571059837728171</v>
      </c>
      <c r="G34" s="158">
        <v>54.928375198462447</v>
      </c>
      <c r="H34" s="158">
        <v>47.034837104825293</v>
      </c>
      <c r="I34" s="158">
        <v>47.801965531391041</v>
      </c>
      <c r="J34" s="158">
        <v>52.926000000000016</v>
      </c>
      <c r="K34" s="158">
        <v>59.188081897901647</v>
      </c>
      <c r="L34" s="158">
        <v>54.626369318182149</v>
      </c>
      <c r="M34" s="158">
        <v>51.264054359283556</v>
      </c>
      <c r="N34" s="158">
        <v>50.981383877159622</v>
      </c>
      <c r="O34" s="158">
        <v>50.611378347083665</v>
      </c>
      <c r="P34" s="158">
        <v>50.257367248474701</v>
      </c>
      <c r="Q34" s="158">
        <v>49.902219378173768</v>
      </c>
      <c r="S34" t="s">
        <v>162</v>
      </c>
    </row>
    <row r="35" spans="1:19">
      <c r="A35" t="s">
        <v>32</v>
      </c>
      <c r="B35" t="s">
        <v>98</v>
      </c>
      <c r="C35" t="s">
        <v>99</v>
      </c>
      <c r="D35" t="s">
        <v>75</v>
      </c>
      <c r="E35" t="s">
        <v>76</v>
      </c>
      <c r="F35" s="158">
        <v>30.472276876267735</v>
      </c>
      <c r="G35" s="158">
        <v>30.160914682042286</v>
      </c>
      <c r="H35" s="158">
        <v>20.677557737104831</v>
      </c>
      <c r="I35" s="158">
        <v>28.246009519901502</v>
      </c>
      <c r="J35" s="158">
        <v>32.987000000000016</v>
      </c>
      <c r="K35" s="158">
        <v>37.231102254932651</v>
      </c>
      <c r="L35" s="158">
        <v>30.780085227272913</v>
      </c>
      <c r="M35" s="158">
        <v>30.148291974100477</v>
      </c>
      <c r="N35" s="158">
        <v>30.412863723608638</v>
      </c>
      <c r="O35" s="158">
        <v>30.616078158923226</v>
      </c>
      <c r="P35" s="158">
        <v>30.80980076628363</v>
      </c>
      <c r="Q35" s="158">
        <v>30.985339500591405</v>
      </c>
      <c r="S35" t="s">
        <v>163</v>
      </c>
    </row>
    <row r="36" spans="1:19">
      <c r="A36" t="s">
        <v>32</v>
      </c>
      <c r="B36" t="s">
        <v>100</v>
      </c>
      <c r="C36" t="s">
        <v>101</v>
      </c>
      <c r="D36" t="s">
        <v>102</v>
      </c>
      <c r="E36" t="s">
        <v>76</v>
      </c>
      <c r="F36" s="158">
        <v>1.0569641649763351</v>
      </c>
      <c r="G36" s="158">
        <v>1.0450405281189941</v>
      </c>
      <c r="H36" s="158">
        <v>1.0404326123128118</v>
      </c>
      <c r="I36" s="158">
        <v>1.0263438654082888</v>
      </c>
      <c r="J36" s="158">
        <v>1</v>
      </c>
      <c r="K36" s="158">
        <v>0.97917319135609127</v>
      </c>
      <c r="L36" s="158">
        <v>0.9602272727272787</v>
      </c>
      <c r="M36" s="158">
        <v>0.9415750639963919</v>
      </c>
      <c r="N36" s="158">
        <v>0.92322456813820142</v>
      </c>
      <c r="O36" s="158">
        <v>0.90505138225503245</v>
      </c>
      <c r="P36" s="158">
        <v>0.88732794096779055</v>
      </c>
      <c r="Q36" s="158">
        <v>0.86986158447520856</v>
      </c>
      <c r="S36" t="s">
        <v>164</v>
      </c>
    </row>
    <row r="37" spans="1:19">
      <c r="A37" t="s">
        <v>32</v>
      </c>
      <c r="B37" t="s">
        <v>103</v>
      </c>
      <c r="C37" t="s">
        <v>104</v>
      </c>
      <c r="D37" t="s">
        <v>75</v>
      </c>
      <c r="E37" t="s">
        <v>76</v>
      </c>
      <c r="F37" s="158">
        <v>55.416631169709241</v>
      </c>
      <c r="G37" s="158">
        <v>55.659903568145744</v>
      </c>
      <c r="H37" s="158">
        <v>47.091020465890189</v>
      </c>
      <c r="I37" s="158">
        <v>47.801965531391041</v>
      </c>
      <c r="J37" s="158">
        <v>52.926000000000016</v>
      </c>
      <c r="K37" s="158">
        <v>59.188081897901647</v>
      </c>
      <c r="L37" s="158">
        <v>56.908829545454893</v>
      </c>
      <c r="M37" s="158">
        <v>53.435326456859229</v>
      </c>
      <c r="N37" s="158">
        <v>53.563642994242173</v>
      </c>
      <c r="O37" s="158">
        <v>53.168148501954136</v>
      </c>
      <c r="P37" s="158">
        <v>52.787139208173869</v>
      </c>
      <c r="Q37" s="158">
        <v>52.406550879877891</v>
      </c>
      <c r="S37" t="s">
        <v>165</v>
      </c>
    </row>
    <row r="38" spans="1:19">
      <c r="A38" t="s">
        <v>32</v>
      </c>
      <c r="B38" t="s">
        <v>108</v>
      </c>
      <c r="C38" t="s">
        <v>112</v>
      </c>
      <c r="D38" t="s">
        <v>88</v>
      </c>
      <c r="E38" t="s">
        <v>76</v>
      </c>
      <c r="F38" s="158">
        <v>0.28811433152830651</v>
      </c>
      <c r="G38" s="158">
        <v>0.28905563496304842</v>
      </c>
      <c r="H38" s="158">
        <v>0.28765588840246753</v>
      </c>
      <c r="I38" s="158">
        <v>0.27998233805106243</v>
      </c>
      <c r="J38" s="158">
        <v>0.28050755846246195</v>
      </c>
      <c r="K38" s="158">
        <v>0.27238465680452728</v>
      </c>
      <c r="L38" s="158" t="s">
        <v>126</v>
      </c>
      <c r="M38" s="158" t="s">
        <v>126</v>
      </c>
      <c r="N38" s="158" t="s">
        <v>126</v>
      </c>
      <c r="O38" s="158" t="s">
        <v>126</v>
      </c>
      <c r="P38" s="158" t="s">
        <v>126</v>
      </c>
      <c r="Q38" s="158" t="s">
        <v>126</v>
      </c>
      <c r="S38" t="s">
        <v>166</v>
      </c>
    </row>
    <row r="39" spans="1:19">
      <c r="A39" t="s">
        <v>32</v>
      </c>
      <c r="B39" t="s">
        <v>111</v>
      </c>
      <c r="C39" t="s">
        <v>16</v>
      </c>
      <c r="D39" t="s">
        <v>88</v>
      </c>
      <c r="E39" t="s">
        <v>76</v>
      </c>
      <c r="F39" s="158">
        <v>9.6672483697440262E-2</v>
      </c>
      <c r="G39" s="158">
        <v>9.6672483697440262E-2</v>
      </c>
      <c r="H39" s="158">
        <v>9.6672483697440262E-2</v>
      </c>
      <c r="I39" s="158">
        <v>9.6672483697440262E-2</v>
      </c>
      <c r="J39" s="158">
        <v>9.8266630152918727E-2</v>
      </c>
      <c r="K39" s="158">
        <v>9.8266630152918727E-2</v>
      </c>
      <c r="L39" s="158" t="s">
        <v>126</v>
      </c>
      <c r="M39" s="158" t="s">
        <v>126</v>
      </c>
      <c r="N39" s="158" t="s">
        <v>126</v>
      </c>
      <c r="O39" s="158" t="s">
        <v>126</v>
      </c>
      <c r="P39" s="158" t="s">
        <v>126</v>
      </c>
      <c r="Q39" s="158" t="s">
        <v>126</v>
      </c>
      <c r="S39" t="s">
        <v>167</v>
      </c>
    </row>
    <row r="40" spans="1:19">
      <c r="A40" t="s">
        <v>32</v>
      </c>
      <c r="B40" t="s">
        <v>110</v>
      </c>
      <c r="C40" t="s">
        <v>15</v>
      </c>
      <c r="D40" t="s">
        <v>88</v>
      </c>
      <c r="E40" t="s">
        <v>76</v>
      </c>
      <c r="F40" s="158" t="s">
        <v>126</v>
      </c>
      <c r="G40" s="158" t="s">
        <v>126</v>
      </c>
      <c r="H40" s="158" t="s">
        <v>126</v>
      </c>
      <c r="I40" s="158" t="s">
        <v>126</v>
      </c>
      <c r="J40" s="158" t="s">
        <v>126</v>
      </c>
      <c r="K40" s="158" t="s">
        <v>126</v>
      </c>
      <c r="L40" s="158" t="s">
        <v>126</v>
      </c>
      <c r="M40" s="158" t="s">
        <v>126</v>
      </c>
      <c r="N40" s="158" t="s">
        <v>126</v>
      </c>
      <c r="O40" s="158" t="s">
        <v>126</v>
      </c>
      <c r="P40" s="158" t="s">
        <v>126</v>
      </c>
      <c r="Q40" s="158" t="s">
        <v>126</v>
      </c>
      <c r="S40" t="s">
        <v>168</v>
      </c>
    </row>
    <row r="41" spans="1:19">
      <c r="A41" t="s">
        <v>32</v>
      </c>
      <c r="B41" t="s">
        <v>109</v>
      </c>
      <c r="C41" t="s">
        <v>113</v>
      </c>
      <c r="D41" t="s">
        <v>88</v>
      </c>
      <c r="E41" t="s">
        <v>76</v>
      </c>
      <c r="F41" s="158">
        <v>0.17398328297211765</v>
      </c>
      <c r="G41" s="158">
        <v>0.17397904553773483</v>
      </c>
      <c r="H41" s="158">
        <v>0.17398069274740141</v>
      </c>
      <c r="I41" s="158">
        <v>0.17393574078757187</v>
      </c>
      <c r="J41" s="158">
        <v>0.1739017807303129</v>
      </c>
      <c r="K41" s="158">
        <v>0.1739017807303129</v>
      </c>
      <c r="L41" s="158" t="s">
        <v>126</v>
      </c>
      <c r="M41" s="158" t="s">
        <v>126</v>
      </c>
      <c r="N41" s="158" t="s">
        <v>126</v>
      </c>
      <c r="O41" s="158" t="s">
        <v>126</v>
      </c>
      <c r="P41" s="158" t="s">
        <v>126</v>
      </c>
      <c r="Q41" s="158" t="s">
        <v>126</v>
      </c>
      <c r="S41" t="s">
        <v>169</v>
      </c>
    </row>
    <row r="42" spans="1:19">
      <c r="A42" t="s">
        <v>32</v>
      </c>
      <c r="B42" t="s">
        <v>114</v>
      </c>
      <c r="C42" t="s">
        <v>115</v>
      </c>
      <c r="D42" t="s">
        <v>75</v>
      </c>
      <c r="E42" t="s">
        <v>76</v>
      </c>
      <c r="F42" s="158">
        <v>594.94354633304579</v>
      </c>
      <c r="G42" s="158">
        <v>612.62522034279493</v>
      </c>
      <c r="H42" s="158">
        <v>606.52747437603978</v>
      </c>
      <c r="I42" s="158">
        <v>607.70230808370923</v>
      </c>
      <c r="J42" s="158">
        <v>613.78300000000002</v>
      </c>
      <c r="K42" s="158">
        <v>623.33577857813953</v>
      </c>
      <c r="L42" s="158">
        <v>622.25127840909477</v>
      </c>
      <c r="M42" s="158">
        <v>539.51471557614252</v>
      </c>
      <c r="N42" s="158">
        <v>540.01566465179246</v>
      </c>
      <c r="O42" s="158">
        <v>540.66536332843634</v>
      </c>
      <c r="P42" s="158">
        <v>540.96314643431276</v>
      </c>
      <c r="Q42" s="158">
        <v>541.19777643902819</v>
      </c>
      <c r="S42" t="s">
        <v>170</v>
      </c>
    </row>
    <row r="43" spans="1:19">
      <c r="A43" t="s">
        <v>32</v>
      </c>
      <c r="B43" t="s">
        <v>116</v>
      </c>
      <c r="C43" t="s">
        <v>117</v>
      </c>
      <c r="D43" t="s">
        <v>75</v>
      </c>
      <c r="E43" t="s">
        <v>76</v>
      </c>
      <c r="F43" s="158" t="s">
        <v>126</v>
      </c>
      <c r="G43" s="158" t="s">
        <v>126</v>
      </c>
      <c r="H43" s="158" t="s">
        <v>126</v>
      </c>
      <c r="I43" s="158" t="s">
        <v>126</v>
      </c>
      <c r="J43" s="158">
        <v>10.27</v>
      </c>
      <c r="K43" s="158">
        <v>2.5732671468838078</v>
      </c>
      <c r="L43" s="158">
        <v>3.2810965909091112</v>
      </c>
      <c r="M43" s="158">
        <v>2.0008470109923326</v>
      </c>
      <c r="N43" s="158">
        <v>1.9997044145873442</v>
      </c>
      <c r="O43" s="158">
        <v>2.0010686061658767</v>
      </c>
      <c r="P43" s="158">
        <v>1.9991498510004322</v>
      </c>
      <c r="Q43" s="158">
        <v>2.0006816442929796</v>
      </c>
      <c r="S43" t="s">
        <v>171</v>
      </c>
    </row>
    <row r="44" spans="1:19">
      <c r="A44" t="s">
        <v>32</v>
      </c>
      <c r="B44" t="s">
        <v>119</v>
      </c>
      <c r="C44" t="s">
        <v>120</v>
      </c>
      <c r="D44" t="s">
        <v>121</v>
      </c>
      <c r="E44" t="s">
        <v>76</v>
      </c>
      <c r="F44" s="158" t="s">
        <v>127</v>
      </c>
      <c r="G44" s="158" t="s">
        <v>127</v>
      </c>
      <c r="H44" s="158" t="s">
        <v>127</v>
      </c>
      <c r="I44" s="158" t="s">
        <v>127</v>
      </c>
      <c r="J44" s="158" t="s">
        <v>127</v>
      </c>
      <c r="K44" s="158" t="s">
        <v>127</v>
      </c>
      <c r="L44" s="158" t="s">
        <v>127</v>
      </c>
      <c r="M44" s="158" t="s">
        <v>127</v>
      </c>
      <c r="N44" s="158" t="s">
        <v>127</v>
      </c>
      <c r="O44" s="158" t="s">
        <v>127</v>
      </c>
      <c r="P44" s="158" t="s">
        <v>127</v>
      </c>
      <c r="Q44" s="158" t="s">
        <v>127</v>
      </c>
      <c r="S44" t="s">
        <v>172</v>
      </c>
    </row>
    <row r="45" spans="1:19">
      <c r="A45" t="s">
        <v>32</v>
      </c>
      <c r="B45" t="s">
        <v>122</v>
      </c>
      <c r="C45" t="s">
        <v>123</v>
      </c>
      <c r="D45" t="s">
        <v>121</v>
      </c>
      <c r="E45" t="s">
        <v>76</v>
      </c>
      <c r="F45" s="158" t="s">
        <v>128</v>
      </c>
      <c r="G45" s="158" t="s">
        <v>128</v>
      </c>
      <c r="H45" s="158" t="s">
        <v>128</v>
      </c>
      <c r="I45" s="158" t="s">
        <v>128</v>
      </c>
      <c r="J45" s="158" t="s">
        <v>128</v>
      </c>
      <c r="K45" s="158" t="s">
        <v>128</v>
      </c>
      <c r="L45" s="158" t="s">
        <v>128</v>
      </c>
      <c r="M45" s="158" t="s">
        <v>128</v>
      </c>
      <c r="N45" s="158" t="s">
        <v>128</v>
      </c>
      <c r="O45" s="158" t="s">
        <v>128</v>
      </c>
      <c r="P45" s="158" t="s">
        <v>128</v>
      </c>
      <c r="Q45" s="158" t="s">
        <v>128</v>
      </c>
      <c r="S45" t="s">
        <v>173</v>
      </c>
    </row>
    <row r="46" spans="1:19">
      <c r="A46" t="s">
        <v>33</v>
      </c>
      <c r="B46" t="s">
        <v>73</v>
      </c>
      <c r="C46" t="s">
        <v>74</v>
      </c>
      <c r="D46" t="s">
        <v>75</v>
      </c>
      <c r="E46" t="s">
        <v>76</v>
      </c>
      <c r="F46" s="158">
        <v>9.9518901390314376</v>
      </c>
      <c r="G46" s="158">
        <v>10.214580066611518</v>
      </c>
      <c r="H46" s="158">
        <v>6.4965336948498402</v>
      </c>
      <c r="I46" s="158">
        <v>7.105221255132621</v>
      </c>
      <c r="J46" s="158">
        <v>7.4487963600000002</v>
      </c>
      <c r="K46" s="158">
        <v>6.3492648174992157</v>
      </c>
      <c r="L46" s="158">
        <v>5.5760675408553624</v>
      </c>
      <c r="M46" s="158">
        <v>5.8905855003246801</v>
      </c>
      <c r="N46" s="158">
        <v>6.1694622294524342</v>
      </c>
      <c r="O46" s="158">
        <v>6.1435049150274592</v>
      </c>
      <c r="P46" s="158">
        <v>6.0406483925849308</v>
      </c>
      <c r="Q46" s="158">
        <v>4.9132254702740541</v>
      </c>
      <c r="S46" t="s">
        <v>174</v>
      </c>
    </row>
    <row r="47" spans="1:19">
      <c r="A47" t="s">
        <v>33</v>
      </c>
      <c r="B47" t="s">
        <v>77</v>
      </c>
      <c r="C47" t="s">
        <v>78</v>
      </c>
      <c r="D47" t="s">
        <v>75</v>
      </c>
      <c r="E47" t="s">
        <v>76</v>
      </c>
      <c r="F47" s="158">
        <v>133.8121464375356</v>
      </c>
      <c r="G47" s="158">
        <v>143.16013888956442</v>
      </c>
      <c r="H47" s="158">
        <v>130.93381275709527</v>
      </c>
      <c r="I47" s="158">
        <v>122.62408545623576</v>
      </c>
      <c r="J47" s="158">
        <v>118.27544883911392</v>
      </c>
      <c r="K47" s="158">
        <v>114.45666449561939</v>
      </c>
      <c r="L47" s="158">
        <v>104.27205865618454</v>
      </c>
      <c r="M47" s="158">
        <v>95.815289559201403</v>
      </c>
      <c r="N47" s="158">
        <v>93.518930313652035</v>
      </c>
      <c r="O47" s="158">
        <v>91.300235015032783</v>
      </c>
      <c r="P47" s="158">
        <v>89.648804159678065</v>
      </c>
      <c r="Q47" s="158">
        <v>88.140183584334466</v>
      </c>
      <c r="S47" t="s">
        <v>175</v>
      </c>
    </row>
    <row r="48" spans="1:19">
      <c r="A48" t="s">
        <v>33</v>
      </c>
      <c r="B48" t="s">
        <v>79</v>
      </c>
      <c r="C48" t="s">
        <v>80</v>
      </c>
      <c r="D48" t="s">
        <v>75</v>
      </c>
      <c r="E48" t="s">
        <v>76</v>
      </c>
      <c r="F48" s="158">
        <v>53.271477066338889</v>
      </c>
      <c r="G48" s="158">
        <v>53.956524449855195</v>
      </c>
      <c r="H48" s="158">
        <v>56.90972385061005</v>
      </c>
      <c r="I48" s="158">
        <v>57.447407063918575</v>
      </c>
      <c r="J48" s="158">
        <v>56.379635946581018</v>
      </c>
      <c r="K48" s="158">
        <v>58.210277300622259</v>
      </c>
      <c r="L48" s="158">
        <v>51.952451846630858</v>
      </c>
      <c r="M48" s="158">
        <v>47.298029026785471</v>
      </c>
      <c r="N48" s="158">
        <v>46.37040561445842</v>
      </c>
      <c r="O48" s="158">
        <v>47.222816074404598</v>
      </c>
      <c r="P48" s="158">
        <v>46.510723939265027</v>
      </c>
      <c r="Q48" s="158">
        <v>45.682764033518268</v>
      </c>
      <c r="S48" t="s">
        <v>176</v>
      </c>
    </row>
    <row r="49" spans="1:19">
      <c r="A49" t="s">
        <v>33</v>
      </c>
      <c r="B49" t="s">
        <v>81</v>
      </c>
      <c r="C49" t="s">
        <v>82</v>
      </c>
      <c r="D49" t="s">
        <v>75</v>
      </c>
      <c r="E49" t="s">
        <v>76</v>
      </c>
      <c r="F49" s="158">
        <v>80.540669371196714</v>
      </c>
      <c r="G49" s="158">
        <v>89.203614439709227</v>
      </c>
      <c r="H49" s="158">
        <v>74.024088906485218</v>
      </c>
      <c r="I49" s="158">
        <v>65.176678392317186</v>
      </c>
      <c r="J49" s="158">
        <v>61.895812892532902</v>
      </c>
      <c r="K49" s="158">
        <v>56.246387194997133</v>
      </c>
      <c r="L49" s="158">
        <v>52.319606809553683</v>
      </c>
      <c r="M49" s="158">
        <v>48.517260532415932</v>
      </c>
      <c r="N49" s="158">
        <v>47.148524699193615</v>
      </c>
      <c r="O49" s="158">
        <v>44.077418940628185</v>
      </c>
      <c r="P49" s="158">
        <v>43.138080220413038</v>
      </c>
      <c r="Q49" s="158">
        <v>42.457419550816198</v>
      </c>
      <c r="S49" t="s">
        <v>177</v>
      </c>
    </row>
    <row r="50" spans="1:19">
      <c r="A50" t="s">
        <v>33</v>
      </c>
      <c r="B50" t="s">
        <v>83</v>
      </c>
      <c r="C50" t="s">
        <v>84</v>
      </c>
      <c r="D50" t="s">
        <v>85</v>
      </c>
      <c r="E50" t="s">
        <v>76</v>
      </c>
      <c r="F50" s="158">
        <v>2912.2439999999997</v>
      </c>
      <c r="G50" s="158">
        <v>2913.2959999999998</v>
      </c>
      <c r="H50" s="158">
        <v>2925.0529999999999</v>
      </c>
      <c r="I50" s="158">
        <v>2971.9520000000002</v>
      </c>
      <c r="J50" s="158">
        <v>2975.3429999999998</v>
      </c>
      <c r="K50" s="158">
        <v>2997.6619999999998</v>
      </c>
      <c r="L50" s="158">
        <v>3020.4255192240671</v>
      </c>
      <c r="M50" s="158">
        <v>3042.2880536584053</v>
      </c>
      <c r="N50" s="158">
        <v>3065.0392124647797</v>
      </c>
      <c r="O50" s="158">
        <v>3088.8200790626925</v>
      </c>
      <c r="P50" s="158">
        <v>3113.6296110535754</v>
      </c>
      <c r="Q50" s="158">
        <v>3139.4662610016094</v>
      </c>
      <c r="S50" t="s">
        <v>178</v>
      </c>
    </row>
    <row r="51" spans="1:19">
      <c r="A51" t="s">
        <v>33</v>
      </c>
      <c r="B51" t="s">
        <v>86</v>
      </c>
      <c r="C51" t="s">
        <v>87</v>
      </c>
      <c r="D51" t="s">
        <v>88</v>
      </c>
      <c r="E51" t="s">
        <v>76</v>
      </c>
      <c r="F51" s="158">
        <v>0.35899121090128444</v>
      </c>
      <c r="G51" s="158">
        <v>0.37607850352315725</v>
      </c>
      <c r="H51" s="158">
        <v>0.38986780752348765</v>
      </c>
      <c r="I51" s="158">
        <v>0.40838916644683354</v>
      </c>
      <c r="J51" s="158">
        <v>0.42482429756838125</v>
      </c>
      <c r="K51" s="158">
        <v>0.43952920642820975</v>
      </c>
      <c r="L51" s="158">
        <v>0.45658873394094562</v>
      </c>
      <c r="M51" s="158">
        <v>0.47251725337148964</v>
      </c>
      <c r="N51" s="158">
        <v>0.48824431942192914</v>
      </c>
      <c r="O51" s="158">
        <v>0.50377464833648034</v>
      </c>
      <c r="P51" s="158">
        <v>0.51906862465153647</v>
      </c>
      <c r="Q51" s="158">
        <v>0.53410263612475506</v>
      </c>
      <c r="S51" t="s">
        <v>179</v>
      </c>
    </row>
    <row r="52" spans="1:19">
      <c r="A52" t="s">
        <v>33</v>
      </c>
      <c r="B52" t="s">
        <v>89</v>
      </c>
      <c r="C52" t="s">
        <v>90</v>
      </c>
      <c r="D52" t="s">
        <v>88</v>
      </c>
      <c r="E52" t="s">
        <v>76</v>
      </c>
      <c r="F52" s="158">
        <v>0.96152520187182122</v>
      </c>
      <c r="G52" s="158">
        <v>0.96170866262817112</v>
      </c>
      <c r="H52" s="158">
        <v>0.96173539419627607</v>
      </c>
      <c r="I52" s="158">
        <v>0.95300597048673719</v>
      </c>
      <c r="J52" s="158">
        <v>0.95111723253419866</v>
      </c>
      <c r="K52" s="158">
        <v>0.95121231146139895</v>
      </c>
      <c r="L52" s="158">
        <v>0.95125416430090282</v>
      </c>
      <c r="M52" s="158">
        <v>0.95147207607007478</v>
      </c>
      <c r="N52" s="158">
        <v>0.95174088011156566</v>
      </c>
      <c r="O52" s="158">
        <v>0.95201291425769241</v>
      </c>
      <c r="P52" s="158">
        <v>0.95228763524303484</v>
      </c>
      <c r="Q52" s="158">
        <v>0.95256461235772671</v>
      </c>
      <c r="S52" t="s">
        <v>180</v>
      </c>
    </row>
    <row r="53" spans="1:19">
      <c r="A53" t="s">
        <v>33</v>
      </c>
      <c r="B53" t="s">
        <v>91</v>
      </c>
      <c r="C53" t="s">
        <v>92</v>
      </c>
      <c r="D53" t="s">
        <v>93</v>
      </c>
      <c r="E53" t="s">
        <v>76</v>
      </c>
      <c r="F53" s="158">
        <v>429.59985240927966</v>
      </c>
      <c r="G53" s="158">
        <v>438.81051961960873</v>
      </c>
      <c r="H53" s="158">
        <v>417.63311002036289</v>
      </c>
      <c r="I53" s="158">
        <v>408.72145454426879</v>
      </c>
      <c r="J53" s="158">
        <v>404.66628553413841</v>
      </c>
      <c r="K53" s="158">
        <v>415.90432439223292</v>
      </c>
      <c r="L53" s="158">
        <v>418.45875001309992</v>
      </c>
      <c r="M53" s="158">
        <v>385.22408006367397</v>
      </c>
      <c r="N53" s="158">
        <v>383.33722578269345</v>
      </c>
      <c r="O53" s="158">
        <v>377.72023745931455</v>
      </c>
      <c r="P53" s="158">
        <v>374.38765978617579</v>
      </c>
      <c r="Q53" s="158">
        <v>373.50831402740772</v>
      </c>
      <c r="S53" t="s">
        <v>181</v>
      </c>
    </row>
    <row r="54" spans="1:19">
      <c r="A54" t="s">
        <v>33</v>
      </c>
      <c r="B54" t="s">
        <v>94</v>
      </c>
      <c r="C54" t="s">
        <v>95</v>
      </c>
      <c r="D54" t="s">
        <v>75</v>
      </c>
      <c r="E54" t="s">
        <v>76</v>
      </c>
      <c r="F54" s="158">
        <v>128.51554167</v>
      </c>
      <c r="G54" s="158">
        <v>139.17833869</v>
      </c>
      <c r="H54" s="158">
        <v>124.46998539887689</v>
      </c>
      <c r="I54" s="158">
        <v>118.67522808650538</v>
      </c>
      <c r="J54" s="158">
        <v>117.79653081025982</v>
      </c>
      <c r="K54" s="158">
        <v>115.27911090778079</v>
      </c>
      <c r="L54" s="158">
        <v>108.44093993941527</v>
      </c>
      <c r="M54" s="158">
        <v>102.05038136841344</v>
      </c>
      <c r="N54" s="158">
        <v>101.59668043097732</v>
      </c>
      <c r="O54" s="158">
        <v>101.17007096173091</v>
      </c>
      <c r="P54" s="158">
        <v>101.32691766363035</v>
      </c>
      <c r="Q54" s="158">
        <v>101.61421195512739</v>
      </c>
      <c r="S54" t="s">
        <v>182</v>
      </c>
    </row>
    <row r="55" spans="1:19">
      <c r="A55" t="s">
        <v>33</v>
      </c>
      <c r="B55" t="s">
        <v>96</v>
      </c>
      <c r="C55" t="s">
        <v>97</v>
      </c>
      <c r="D55" t="s">
        <v>75</v>
      </c>
      <c r="E55" t="s">
        <v>76</v>
      </c>
      <c r="F55" s="158">
        <v>135.83632218771294</v>
      </c>
      <c r="G55" s="158">
        <v>145.44700456732184</v>
      </c>
      <c r="H55" s="158">
        <v>129.50263206309103</v>
      </c>
      <c r="I55" s="158">
        <v>121.80159232251425</v>
      </c>
      <c r="J55" s="158">
        <v>117.79653081025982</v>
      </c>
      <c r="K55" s="158">
        <v>112.87821492426451</v>
      </c>
      <c r="L55" s="158">
        <v>104.27205865618453</v>
      </c>
      <c r="M55" s="158">
        <v>95.815289559201403</v>
      </c>
      <c r="N55" s="158">
        <v>93.518930313652035</v>
      </c>
      <c r="O55" s="158">
        <v>91.300235015032769</v>
      </c>
      <c r="P55" s="158">
        <v>89.64880415967805</v>
      </c>
      <c r="Q55" s="158">
        <v>88.14018358433448</v>
      </c>
      <c r="S55" t="s">
        <v>183</v>
      </c>
    </row>
    <row r="56" spans="1:19">
      <c r="A56" t="s">
        <v>33</v>
      </c>
      <c r="B56" t="s">
        <v>98</v>
      </c>
      <c r="C56" t="s">
        <v>99</v>
      </c>
      <c r="D56" t="s">
        <v>75</v>
      </c>
      <c r="E56" t="s">
        <v>76</v>
      </c>
      <c r="F56" s="158">
        <v>55.295652816516231</v>
      </c>
      <c r="G56" s="158">
        <v>56.243390127612606</v>
      </c>
      <c r="H56" s="158">
        <v>55.478543156605802</v>
      </c>
      <c r="I56" s="158">
        <v>56.624913930197074</v>
      </c>
      <c r="J56" s="158">
        <v>55.900717917726922</v>
      </c>
      <c r="K56" s="158">
        <v>56.631827729267371</v>
      </c>
      <c r="L56" s="158">
        <v>51.952451846630844</v>
      </c>
      <c r="M56" s="158">
        <v>47.298029026785471</v>
      </c>
      <c r="N56" s="158">
        <v>46.370405614458427</v>
      </c>
      <c r="O56" s="158">
        <v>47.222816074404591</v>
      </c>
      <c r="P56" s="158">
        <v>46.510723939265006</v>
      </c>
      <c r="Q56" s="158">
        <v>45.682764033518282</v>
      </c>
      <c r="S56" t="s">
        <v>184</v>
      </c>
    </row>
    <row r="57" spans="1:19">
      <c r="A57" t="s">
        <v>33</v>
      </c>
      <c r="B57" t="s">
        <v>100</v>
      </c>
      <c r="C57" t="s">
        <v>101</v>
      </c>
      <c r="D57" t="s">
        <v>102</v>
      </c>
      <c r="E57" t="s">
        <v>76</v>
      </c>
      <c r="F57" s="158">
        <v>1.0569641649763351</v>
      </c>
      <c r="G57" s="158">
        <v>1.0450405281189941</v>
      </c>
      <c r="H57" s="158">
        <v>1.0404326123128118</v>
      </c>
      <c r="I57" s="158">
        <v>1.0263438654082888</v>
      </c>
      <c r="J57" s="158">
        <v>1</v>
      </c>
      <c r="K57" s="158">
        <v>0.97917319135609127</v>
      </c>
      <c r="L57" s="158">
        <v>0.96155620482854676</v>
      </c>
      <c r="M57" s="158">
        <v>0.93890182745419981</v>
      </c>
      <c r="N57" s="158">
        <v>0.92049198770019725</v>
      </c>
      <c r="O57" s="158">
        <v>0.90244312519626924</v>
      </c>
      <c r="P57" s="158">
        <v>0.88474816195712647</v>
      </c>
      <c r="Q57" s="158">
        <v>0.8674001587814999</v>
      </c>
      <c r="S57" t="s">
        <v>185</v>
      </c>
    </row>
    <row r="58" spans="1:19">
      <c r="A58" t="s">
        <v>33</v>
      </c>
      <c r="B58" t="s">
        <v>103</v>
      </c>
      <c r="C58" t="s">
        <v>104</v>
      </c>
      <c r="D58" t="s">
        <v>75</v>
      </c>
      <c r="E58" t="s">
        <v>76</v>
      </c>
      <c r="F58" s="158">
        <v>135.83632218771294</v>
      </c>
      <c r="G58" s="158">
        <v>145.44700456732184</v>
      </c>
      <c r="H58" s="158">
        <v>129.50263206309103</v>
      </c>
      <c r="I58" s="158">
        <v>121.80159232251425</v>
      </c>
      <c r="J58" s="158">
        <v>117.79653081025982</v>
      </c>
      <c r="K58" s="158">
        <v>112.87821492426451</v>
      </c>
      <c r="L58" s="158">
        <v>105.92969672478084</v>
      </c>
      <c r="M58" s="158">
        <v>97.416110300159389</v>
      </c>
      <c r="N58" s="158">
        <v>94.70696211282808</v>
      </c>
      <c r="O58" s="158">
        <v>91.373255693509066</v>
      </c>
      <c r="P58" s="158">
        <v>89.712947083062531</v>
      </c>
      <c r="Q58" s="158">
        <v>88.18203941253671</v>
      </c>
      <c r="S58" t="s">
        <v>186</v>
      </c>
    </row>
    <row r="59" spans="1:19">
      <c r="A59" t="s">
        <v>33</v>
      </c>
      <c r="B59" t="s">
        <v>108</v>
      </c>
      <c r="C59" t="s">
        <v>112</v>
      </c>
      <c r="D59" t="s">
        <v>88</v>
      </c>
      <c r="E59" t="s">
        <v>76</v>
      </c>
      <c r="F59" s="158">
        <v>0.29432953367944348</v>
      </c>
      <c r="G59" s="158">
        <v>0.29800413395357916</v>
      </c>
      <c r="H59" s="158">
        <v>0.2996126202719156</v>
      </c>
      <c r="I59" s="158">
        <v>0.29387501786800357</v>
      </c>
      <c r="J59" s="158">
        <v>0.29600412521566094</v>
      </c>
      <c r="K59" s="158">
        <v>0.29044035675886026</v>
      </c>
      <c r="L59" s="158" t="s">
        <v>126</v>
      </c>
      <c r="M59" s="158" t="s">
        <v>126</v>
      </c>
      <c r="N59" s="158" t="s">
        <v>126</v>
      </c>
      <c r="O59" s="158" t="s">
        <v>126</v>
      </c>
      <c r="P59" s="158" t="s">
        <v>126</v>
      </c>
      <c r="Q59" s="158" t="s">
        <v>126</v>
      </c>
      <c r="S59" t="s">
        <v>187</v>
      </c>
    </row>
    <row r="60" spans="1:19">
      <c r="A60" t="s">
        <v>33</v>
      </c>
      <c r="B60" t="s">
        <v>111</v>
      </c>
      <c r="C60" t="s">
        <v>16</v>
      </c>
      <c r="D60" t="s">
        <v>88</v>
      </c>
      <c r="E60" t="s">
        <v>76</v>
      </c>
      <c r="F60" s="158">
        <v>0.11371462992779686</v>
      </c>
      <c r="G60" s="158">
        <v>0.11371462992779686</v>
      </c>
      <c r="H60" s="158">
        <v>0.11371462992779686</v>
      </c>
      <c r="I60" s="158">
        <v>0.11371462992779686</v>
      </c>
      <c r="J60" s="158">
        <v>0.11709676262336015</v>
      </c>
      <c r="K60" s="158">
        <v>0.11709676262336015</v>
      </c>
      <c r="L60" s="158" t="s">
        <v>126</v>
      </c>
      <c r="M60" s="158" t="s">
        <v>126</v>
      </c>
      <c r="N60" s="158" t="s">
        <v>126</v>
      </c>
      <c r="O60" s="158" t="s">
        <v>126</v>
      </c>
      <c r="P60" s="158" t="s">
        <v>126</v>
      </c>
      <c r="Q60" s="158" t="s">
        <v>126</v>
      </c>
      <c r="S60" t="s">
        <v>188</v>
      </c>
    </row>
    <row r="61" spans="1:19">
      <c r="A61" t="s">
        <v>33</v>
      </c>
      <c r="B61" t="s">
        <v>110</v>
      </c>
      <c r="C61" t="s">
        <v>15</v>
      </c>
      <c r="D61" t="s">
        <v>88</v>
      </c>
      <c r="E61" t="s">
        <v>76</v>
      </c>
      <c r="F61" s="158" t="s">
        <v>126</v>
      </c>
      <c r="G61" s="158" t="s">
        <v>126</v>
      </c>
      <c r="H61" s="158" t="s">
        <v>126</v>
      </c>
      <c r="I61" s="158" t="s">
        <v>126</v>
      </c>
      <c r="J61" s="158" t="s">
        <v>126</v>
      </c>
      <c r="K61" s="158" t="s">
        <v>126</v>
      </c>
      <c r="L61" s="158" t="s">
        <v>126</v>
      </c>
      <c r="M61" s="158" t="s">
        <v>126</v>
      </c>
      <c r="N61" s="158" t="s">
        <v>126</v>
      </c>
      <c r="O61" s="158" t="s">
        <v>126</v>
      </c>
      <c r="P61" s="158" t="s">
        <v>126</v>
      </c>
      <c r="Q61" s="158" t="s">
        <v>126</v>
      </c>
      <c r="S61" t="s">
        <v>189</v>
      </c>
    </row>
    <row r="62" spans="1:19">
      <c r="A62" t="s">
        <v>33</v>
      </c>
      <c r="B62" t="s">
        <v>109</v>
      </c>
      <c r="C62" t="s">
        <v>113</v>
      </c>
      <c r="D62" t="s">
        <v>88</v>
      </c>
      <c r="E62" t="s">
        <v>76</v>
      </c>
      <c r="F62" s="158">
        <v>0.17314270410003044</v>
      </c>
      <c r="G62" s="158">
        <v>0.1732769192665996</v>
      </c>
      <c r="H62" s="158">
        <v>0.17342503531161296</v>
      </c>
      <c r="I62" s="158">
        <v>0.17345573914666704</v>
      </c>
      <c r="J62" s="158">
        <v>0.17347279982163577</v>
      </c>
      <c r="K62" s="158">
        <v>0.17347279982163577</v>
      </c>
      <c r="L62" s="158" t="s">
        <v>126</v>
      </c>
      <c r="M62" s="158" t="s">
        <v>126</v>
      </c>
      <c r="N62" s="158" t="s">
        <v>126</v>
      </c>
      <c r="O62" s="158" t="s">
        <v>126</v>
      </c>
      <c r="P62" s="158" t="s">
        <v>126</v>
      </c>
      <c r="Q62" s="158" t="s">
        <v>126</v>
      </c>
      <c r="S62" t="s">
        <v>190</v>
      </c>
    </row>
    <row r="63" spans="1:19">
      <c r="A63" t="s">
        <v>33</v>
      </c>
      <c r="B63" t="s">
        <v>114</v>
      </c>
      <c r="C63" t="s">
        <v>115</v>
      </c>
      <c r="D63" t="s">
        <v>75</v>
      </c>
      <c r="E63" t="s">
        <v>76</v>
      </c>
      <c r="F63" s="158">
        <v>1251.0995925798102</v>
      </c>
      <c r="G63" s="158">
        <v>1278.3849315657276</v>
      </c>
      <c r="H63" s="158">
        <v>1221.5989813643926</v>
      </c>
      <c r="I63" s="158">
        <v>1214.7005442757488</v>
      </c>
      <c r="J63" s="158">
        <v>1204.021</v>
      </c>
      <c r="K63" s="158">
        <v>1246.7405888662697</v>
      </c>
      <c r="L63" s="158">
        <v>1263.9234872821714</v>
      </c>
      <c r="M63" s="158">
        <v>1171.9626167592642</v>
      </c>
      <c r="N63" s="158">
        <v>1174.94362862142</v>
      </c>
      <c r="O63" s="158">
        <v>1166.7098537326588</v>
      </c>
      <c r="P63" s="158">
        <v>1165.7045035232886</v>
      </c>
      <c r="Q63" s="158">
        <v>1172.6167500926406</v>
      </c>
      <c r="S63" t="s">
        <v>191</v>
      </c>
    </row>
    <row r="64" spans="1:19">
      <c r="A64" t="s">
        <v>33</v>
      </c>
      <c r="B64" t="s">
        <v>116</v>
      </c>
      <c r="C64" t="s">
        <v>117</v>
      </c>
      <c r="D64" t="s">
        <v>75</v>
      </c>
      <c r="E64" t="s">
        <v>76</v>
      </c>
      <c r="F64" s="158" t="s">
        <v>126</v>
      </c>
      <c r="G64" s="158" t="s">
        <v>126</v>
      </c>
      <c r="H64" s="158" t="s">
        <v>126</v>
      </c>
      <c r="I64" s="158" t="s">
        <v>126</v>
      </c>
      <c r="J64" s="158">
        <v>6.22139943</v>
      </c>
      <c r="K64" s="158">
        <v>4.7572853668947692</v>
      </c>
      <c r="L64" s="158">
        <v>0.82221742215698035</v>
      </c>
      <c r="M64" s="158">
        <v>9.4730731041796776</v>
      </c>
      <c r="N64" s="158">
        <v>2.5147841103969393</v>
      </c>
      <c r="O64" s="158">
        <v>2.4672795042866</v>
      </c>
      <c r="P64" s="158">
        <v>2.3826268001505415</v>
      </c>
      <c r="Q64" s="158">
        <v>1.865777741539006</v>
      </c>
      <c r="S64" t="s">
        <v>192</v>
      </c>
    </row>
    <row r="65" spans="1:19">
      <c r="A65" t="s">
        <v>33</v>
      </c>
      <c r="B65" t="s">
        <v>119</v>
      </c>
      <c r="C65" t="s">
        <v>120</v>
      </c>
      <c r="D65" t="s">
        <v>121</v>
      </c>
      <c r="E65" t="s">
        <v>76</v>
      </c>
      <c r="F65" s="158" t="s">
        <v>127</v>
      </c>
      <c r="G65" s="158" t="s">
        <v>127</v>
      </c>
      <c r="H65" s="158" t="s">
        <v>127</v>
      </c>
      <c r="I65" s="158" t="s">
        <v>127</v>
      </c>
      <c r="J65" s="158" t="s">
        <v>127</v>
      </c>
      <c r="K65" s="158" t="s">
        <v>127</v>
      </c>
      <c r="L65" s="158" t="s">
        <v>127</v>
      </c>
      <c r="M65" s="158" t="s">
        <v>127</v>
      </c>
      <c r="N65" s="158" t="s">
        <v>127</v>
      </c>
      <c r="O65" s="158" t="s">
        <v>127</v>
      </c>
      <c r="P65" s="158" t="s">
        <v>127</v>
      </c>
      <c r="Q65" s="158" t="s">
        <v>127</v>
      </c>
      <c r="S65" t="s">
        <v>193</v>
      </c>
    </row>
    <row r="66" spans="1:19">
      <c r="A66" t="s">
        <v>33</v>
      </c>
      <c r="B66" t="s">
        <v>122</v>
      </c>
      <c r="C66" t="s">
        <v>123</v>
      </c>
      <c r="D66" t="s">
        <v>121</v>
      </c>
      <c r="E66" t="s">
        <v>76</v>
      </c>
      <c r="F66" s="158" t="s">
        <v>128</v>
      </c>
      <c r="G66" s="158" t="s">
        <v>128</v>
      </c>
      <c r="H66" s="158" t="s">
        <v>128</v>
      </c>
      <c r="I66" s="158" t="s">
        <v>128</v>
      </c>
      <c r="J66" s="158" t="s">
        <v>128</v>
      </c>
      <c r="K66" s="158" t="s">
        <v>128</v>
      </c>
      <c r="L66" s="158" t="s">
        <v>128</v>
      </c>
      <c r="M66" s="158" t="s">
        <v>128</v>
      </c>
      <c r="N66" s="158" t="s">
        <v>128</v>
      </c>
      <c r="O66" s="158" t="s">
        <v>128</v>
      </c>
      <c r="P66" s="158" t="s">
        <v>128</v>
      </c>
      <c r="Q66" s="158" t="s">
        <v>128</v>
      </c>
      <c r="S66" t="s">
        <v>194</v>
      </c>
    </row>
    <row r="67" spans="1:19">
      <c r="A67" t="s">
        <v>34</v>
      </c>
      <c r="B67" t="s">
        <v>73</v>
      </c>
      <c r="C67" t="s">
        <v>74</v>
      </c>
      <c r="D67" t="s">
        <v>75</v>
      </c>
      <c r="E67" t="s">
        <v>76</v>
      </c>
      <c r="F67" s="158">
        <v>16.488640973630826</v>
      </c>
      <c r="G67" s="158">
        <v>14.002498036266401</v>
      </c>
      <c r="H67" s="158">
        <v>5.9387893510815299</v>
      </c>
      <c r="I67" s="158">
        <v>5.823475092326631</v>
      </c>
      <c r="J67" s="158">
        <v>4.7439999999999998</v>
      </c>
      <c r="K67" s="158">
        <v>4.0381102411525207</v>
      </c>
      <c r="L67" s="158">
        <v>1.0564801657331455</v>
      </c>
      <c r="M67" s="158">
        <v>1.1010625329219657</v>
      </c>
      <c r="N67" s="158">
        <v>1.2326090741423905</v>
      </c>
      <c r="O67" s="158">
        <v>1.3992031532508906</v>
      </c>
      <c r="P67" s="158">
        <v>1.5660211302559788</v>
      </c>
      <c r="Q67" s="158">
        <v>1.726584358706992</v>
      </c>
      <c r="S67" t="s">
        <v>195</v>
      </c>
    </row>
    <row r="68" spans="1:19">
      <c r="A68" t="s">
        <v>34</v>
      </c>
      <c r="B68" t="s">
        <v>77</v>
      </c>
      <c r="C68" t="s">
        <v>78</v>
      </c>
      <c r="D68" t="s">
        <v>75</v>
      </c>
      <c r="E68" t="s">
        <v>76</v>
      </c>
      <c r="F68" s="158">
        <v>77.842768171523886</v>
      </c>
      <c r="G68" s="158">
        <v>75.179504643068128</v>
      </c>
      <c r="H68" s="158">
        <v>88.272766037262429</v>
      </c>
      <c r="I68" s="158">
        <v>94.947678325358623</v>
      </c>
      <c r="J68" s="158">
        <v>85.515918949076323</v>
      </c>
      <c r="K68" s="158">
        <v>72.503699562919081</v>
      </c>
      <c r="L68" s="158">
        <v>65.830900790301953</v>
      </c>
      <c r="M68" s="158">
        <v>46.84503484084582</v>
      </c>
      <c r="N68" s="158">
        <v>44.14142855035071</v>
      </c>
      <c r="O68" s="158">
        <v>42.050260504809572</v>
      </c>
      <c r="P68" s="158">
        <v>40.676645110969417</v>
      </c>
      <c r="Q68" s="158">
        <v>39.169817865832584</v>
      </c>
      <c r="S68" t="s">
        <v>196</v>
      </c>
    </row>
    <row r="69" spans="1:19">
      <c r="A69" t="s">
        <v>34</v>
      </c>
      <c r="B69" t="s">
        <v>79</v>
      </c>
      <c r="C69" t="s">
        <v>80</v>
      </c>
      <c r="D69" t="s">
        <v>75</v>
      </c>
      <c r="E69" t="s">
        <v>76</v>
      </c>
      <c r="F69" s="158">
        <v>41.694593729333228</v>
      </c>
      <c r="G69" s="158">
        <v>40.37965505670563</v>
      </c>
      <c r="H69" s="158">
        <v>48.749852393335757</v>
      </c>
      <c r="I69" s="158">
        <v>49.505277340541241</v>
      </c>
      <c r="J69" s="158">
        <v>51.481918949076324</v>
      </c>
      <c r="K69" s="158">
        <v>48.502206296398569</v>
      </c>
      <c r="L69" s="158">
        <v>37.035339215836956</v>
      </c>
      <c r="M69" s="158">
        <v>28.725498081119728</v>
      </c>
      <c r="N69" s="158">
        <v>27.703257985983214</v>
      </c>
      <c r="O69" s="158">
        <v>27.298480653793398</v>
      </c>
      <c r="P69" s="158">
        <v>27.608438204637391</v>
      </c>
      <c r="Q69" s="158">
        <v>27.776621480709153</v>
      </c>
      <c r="S69" t="s">
        <v>197</v>
      </c>
    </row>
    <row r="70" spans="1:19">
      <c r="A70" t="s">
        <v>34</v>
      </c>
      <c r="B70" t="s">
        <v>81</v>
      </c>
      <c r="C70" t="s">
        <v>82</v>
      </c>
      <c r="D70" t="s">
        <v>75</v>
      </c>
      <c r="E70" t="s">
        <v>76</v>
      </c>
      <c r="F70" s="158">
        <v>36.148174442190658</v>
      </c>
      <c r="G70" s="158">
        <v>34.799849586362498</v>
      </c>
      <c r="H70" s="158">
        <v>39.522913643926671</v>
      </c>
      <c r="I70" s="158">
        <v>45.442400984817382</v>
      </c>
      <c r="J70" s="158">
        <v>34.033999999999999</v>
      </c>
      <c r="K70" s="158">
        <v>24.001493266520509</v>
      </c>
      <c r="L70" s="158">
        <v>28.795561574465001</v>
      </c>
      <c r="M70" s="158">
        <v>18.119536759726092</v>
      </c>
      <c r="N70" s="158">
        <v>16.438170564367496</v>
      </c>
      <c r="O70" s="158">
        <v>14.751779851016176</v>
      </c>
      <c r="P70" s="158">
        <v>13.068206906332026</v>
      </c>
      <c r="Q70" s="158">
        <v>11.39319638512343</v>
      </c>
      <c r="S70" t="s">
        <v>198</v>
      </c>
    </row>
    <row r="71" spans="1:19">
      <c r="A71" t="s">
        <v>34</v>
      </c>
      <c r="B71" t="s">
        <v>83</v>
      </c>
      <c r="C71" t="s">
        <v>84</v>
      </c>
      <c r="D71" t="s">
        <v>85</v>
      </c>
      <c r="E71" t="s">
        <v>76</v>
      </c>
      <c r="F71" s="158">
        <v>1858.6345000000001</v>
      </c>
      <c r="G71" s="158">
        <v>1866.5440000000001</v>
      </c>
      <c r="H71" s="158">
        <v>1881.846</v>
      </c>
      <c r="I71" s="158">
        <v>1895.2260000000001</v>
      </c>
      <c r="J71" s="158">
        <v>1904.9319999999998</v>
      </c>
      <c r="K71" s="158">
        <v>1919.6439999999998</v>
      </c>
      <c r="L71" s="158">
        <v>1943.6239999999998</v>
      </c>
      <c r="M71" s="158">
        <v>1971.9769999999999</v>
      </c>
      <c r="N71" s="158">
        <v>1997.6919999999998</v>
      </c>
      <c r="O71" s="158">
        <v>2021.4490000000001</v>
      </c>
      <c r="P71" s="158">
        <v>2044.3969999999999</v>
      </c>
      <c r="Q71" s="158">
        <v>2066.0410000000002</v>
      </c>
      <c r="S71" t="s">
        <v>199</v>
      </c>
    </row>
    <row r="72" spans="1:19">
      <c r="A72" t="s">
        <v>34</v>
      </c>
      <c r="B72" t="s">
        <v>86</v>
      </c>
      <c r="C72" t="s">
        <v>87</v>
      </c>
      <c r="D72" t="s">
        <v>88</v>
      </c>
      <c r="E72" t="s">
        <v>76</v>
      </c>
      <c r="F72" s="158">
        <v>0.61948946928511228</v>
      </c>
      <c r="G72" s="158">
        <v>0.68626241867322724</v>
      </c>
      <c r="H72" s="158">
        <v>0.73037990356277827</v>
      </c>
      <c r="I72" s="158">
        <v>0.7553895946974134</v>
      </c>
      <c r="J72" s="158">
        <v>0.77393943720825742</v>
      </c>
      <c r="K72" s="158">
        <v>0.78886658151198874</v>
      </c>
      <c r="L72" s="158">
        <v>0.78403487505813896</v>
      </c>
      <c r="M72" s="158">
        <v>0.79419333998317432</v>
      </c>
      <c r="N72" s="158">
        <v>0.80390470603075959</v>
      </c>
      <c r="O72" s="158">
        <v>0.8133324164992537</v>
      </c>
      <c r="P72" s="158">
        <v>0.82256332796418685</v>
      </c>
      <c r="Q72" s="158">
        <v>0.83162386419243362</v>
      </c>
      <c r="S72" t="s">
        <v>200</v>
      </c>
    </row>
    <row r="73" spans="1:19">
      <c r="A73" t="s">
        <v>34</v>
      </c>
      <c r="B73" t="s">
        <v>89</v>
      </c>
      <c r="C73" t="s">
        <v>90</v>
      </c>
      <c r="D73" t="s">
        <v>88</v>
      </c>
      <c r="E73" t="s">
        <v>76</v>
      </c>
      <c r="F73" s="158">
        <v>0.49235285366757153</v>
      </c>
      <c r="G73" s="158">
        <v>0.49075992850958777</v>
      </c>
      <c r="H73" s="158">
        <v>0.48898501790263393</v>
      </c>
      <c r="I73" s="158">
        <v>0.48901555803898844</v>
      </c>
      <c r="J73" s="158">
        <v>0.48835863957348613</v>
      </c>
      <c r="K73" s="158">
        <v>0.48807799779542466</v>
      </c>
      <c r="L73" s="158">
        <v>0.48857906673307189</v>
      </c>
      <c r="M73" s="158">
        <v>0.489767375582981</v>
      </c>
      <c r="N73" s="158">
        <v>0.49053758036774442</v>
      </c>
      <c r="O73" s="158">
        <v>0.4908958870592332</v>
      </c>
      <c r="P73" s="158">
        <v>0.4914070016733541</v>
      </c>
      <c r="Q73" s="158">
        <v>0.49195490312147716</v>
      </c>
      <c r="S73" t="s">
        <v>201</v>
      </c>
    </row>
    <row r="74" spans="1:19">
      <c r="A74" t="s">
        <v>34</v>
      </c>
      <c r="B74" t="s">
        <v>91</v>
      </c>
      <c r="C74" t="s">
        <v>92</v>
      </c>
      <c r="D74" t="s">
        <v>93</v>
      </c>
      <c r="E74" t="s">
        <v>76</v>
      </c>
      <c r="F74" s="158">
        <v>368.65098898782389</v>
      </c>
      <c r="G74" s="158">
        <v>379.85251381353567</v>
      </c>
      <c r="H74" s="158">
        <v>350.77959224751146</v>
      </c>
      <c r="I74" s="158">
        <v>340.63946227594545</v>
      </c>
      <c r="J74" s="158">
        <v>337.37004785472664</v>
      </c>
      <c r="K74" s="158">
        <v>342.71347342607385</v>
      </c>
      <c r="L74" s="158">
        <v>340.06937591353</v>
      </c>
      <c r="M74" s="158">
        <v>316.59740584611006</v>
      </c>
      <c r="N74" s="158">
        <v>316.59200107348011</v>
      </c>
      <c r="O74" s="158">
        <v>316.48844221664609</v>
      </c>
      <c r="P74" s="158">
        <v>316.40953364319762</v>
      </c>
      <c r="Q74" s="158">
        <v>316.33274007054587</v>
      </c>
      <c r="S74" t="s">
        <v>202</v>
      </c>
    </row>
    <row r="75" spans="1:19">
      <c r="A75" t="s">
        <v>34</v>
      </c>
      <c r="B75" t="s">
        <v>94</v>
      </c>
      <c r="C75" t="s">
        <v>95</v>
      </c>
      <c r="D75" t="s">
        <v>75</v>
      </c>
      <c r="E75" t="s">
        <v>76</v>
      </c>
      <c r="F75" s="158">
        <v>81.199999999999974</v>
      </c>
      <c r="G75" s="158">
        <v>77.198999999999998</v>
      </c>
      <c r="H75" s="158">
        <v>82.374999999999787</v>
      </c>
      <c r="I75" s="158">
        <v>89.896999999999991</v>
      </c>
      <c r="J75" s="158">
        <v>81.754000000000005</v>
      </c>
      <c r="K75" s="158">
        <v>69.483000000000004</v>
      </c>
      <c r="L75" s="158">
        <v>68.60499999999999</v>
      </c>
      <c r="M75" s="158">
        <v>49.777999999999992</v>
      </c>
      <c r="N75" s="158">
        <v>47.844000000000001</v>
      </c>
      <c r="O75" s="158">
        <v>46.491999999999997</v>
      </c>
      <c r="P75" s="158">
        <v>45.871000000000002</v>
      </c>
      <c r="Q75" s="158">
        <v>45.054999999999993</v>
      </c>
      <c r="S75" t="s">
        <v>203</v>
      </c>
    </row>
    <row r="76" spans="1:19">
      <c r="A76" t="s">
        <v>34</v>
      </c>
      <c r="B76" t="s">
        <v>96</v>
      </c>
      <c r="C76" t="s">
        <v>97</v>
      </c>
      <c r="D76" t="s">
        <v>75</v>
      </c>
      <c r="E76" t="s">
        <v>76</v>
      </c>
      <c r="F76" s="158">
        <v>85.825490196078377</v>
      </c>
      <c r="G76" s="158">
        <v>80.676083730258227</v>
      </c>
      <c r="H76" s="158">
        <v>85.70563643926765</v>
      </c>
      <c r="I76" s="158">
        <v>92.265234468608924</v>
      </c>
      <c r="J76" s="158">
        <v>81.754000000000005</v>
      </c>
      <c r="K76" s="158">
        <v>68.035890854995287</v>
      </c>
      <c r="L76" s="158">
        <v>65.830900790301939</v>
      </c>
      <c r="M76" s="158">
        <v>46.845034840845813</v>
      </c>
      <c r="N76" s="158">
        <v>44.141428550350703</v>
      </c>
      <c r="O76" s="158">
        <v>42.050260504809565</v>
      </c>
      <c r="P76" s="158">
        <v>40.676645110969424</v>
      </c>
      <c r="Q76" s="158">
        <v>39.169817865832584</v>
      </c>
      <c r="S76" t="s">
        <v>204</v>
      </c>
    </row>
    <row r="77" spans="1:19">
      <c r="A77" t="s">
        <v>34</v>
      </c>
      <c r="B77" t="s">
        <v>98</v>
      </c>
      <c r="C77" t="s">
        <v>99</v>
      </c>
      <c r="D77" t="s">
        <v>75</v>
      </c>
      <c r="E77" t="s">
        <v>76</v>
      </c>
      <c r="F77" s="158">
        <v>49.677315753887719</v>
      </c>
      <c r="G77" s="158">
        <v>45.876234143895722</v>
      </c>
      <c r="H77" s="158">
        <v>46.182722795340979</v>
      </c>
      <c r="I77" s="158">
        <v>46.822833483791548</v>
      </c>
      <c r="J77" s="158">
        <v>47.720000000000006</v>
      </c>
      <c r="K77" s="158">
        <v>44.034397588474782</v>
      </c>
      <c r="L77" s="158">
        <v>37.035339215836942</v>
      </c>
      <c r="M77" s="158">
        <v>28.725498081119717</v>
      </c>
      <c r="N77" s="158">
        <v>27.703257985983207</v>
      </c>
      <c r="O77" s="158">
        <v>27.298480653793391</v>
      </c>
      <c r="P77" s="158">
        <v>27.608438204637395</v>
      </c>
      <c r="Q77" s="158">
        <v>27.776621480709153</v>
      </c>
      <c r="S77" t="s">
        <v>205</v>
      </c>
    </row>
    <row r="78" spans="1:19">
      <c r="A78" t="s">
        <v>34</v>
      </c>
      <c r="B78" t="s">
        <v>100</v>
      </c>
      <c r="C78" t="s">
        <v>101</v>
      </c>
      <c r="D78" t="s">
        <v>102</v>
      </c>
      <c r="E78" t="s">
        <v>76</v>
      </c>
      <c r="F78" s="158">
        <v>1.0569641649763351</v>
      </c>
      <c r="G78" s="158">
        <v>1.0450405281189941</v>
      </c>
      <c r="H78" s="158">
        <v>1.0404326123128118</v>
      </c>
      <c r="I78" s="158">
        <v>1.0263438654082888</v>
      </c>
      <c r="J78" s="158">
        <v>1</v>
      </c>
      <c r="K78" s="158">
        <v>0.97917319135609127</v>
      </c>
      <c r="L78" s="158">
        <v>0.9595641832271985</v>
      </c>
      <c r="M78" s="158">
        <v>0.94107908796749207</v>
      </c>
      <c r="N78" s="158">
        <v>0.92261158244190911</v>
      </c>
      <c r="O78" s="158">
        <v>0.90446228393722727</v>
      </c>
      <c r="P78" s="158">
        <v>0.88676168191165272</v>
      </c>
      <c r="Q78" s="158">
        <v>0.86937782412235243</v>
      </c>
      <c r="S78" t="s">
        <v>206</v>
      </c>
    </row>
    <row r="79" spans="1:19">
      <c r="A79" t="s">
        <v>34</v>
      </c>
      <c r="B79" t="s">
        <v>103</v>
      </c>
      <c r="C79" t="s">
        <v>104</v>
      </c>
      <c r="D79" t="s">
        <v>75</v>
      </c>
      <c r="E79" t="s">
        <v>76</v>
      </c>
      <c r="F79" s="158">
        <v>85.825490196078377</v>
      </c>
      <c r="G79" s="158">
        <v>80.676083730258227</v>
      </c>
      <c r="H79" s="158">
        <v>85.70563643926765</v>
      </c>
      <c r="I79" s="158">
        <v>92.265234468608924</v>
      </c>
      <c r="J79" s="158">
        <v>81.754000000000005</v>
      </c>
      <c r="K79" s="158">
        <v>68.035890854995273</v>
      </c>
      <c r="L79" s="158">
        <v>67.038992096984984</v>
      </c>
      <c r="M79" s="158">
        <v>48.016678305365339</v>
      </c>
      <c r="N79" s="158">
        <v>45.327907045370999</v>
      </c>
      <c r="O79" s="158">
        <v>43.256813191581834</v>
      </c>
      <c r="P79" s="158">
        <v>41.87820718995971</v>
      </c>
      <c r="Q79" s="158">
        <v>40.385208063955631</v>
      </c>
      <c r="S79" t="s">
        <v>207</v>
      </c>
    </row>
    <row r="80" spans="1:19">
      <c r="A80" t="s">
        <v>34</v>
      </c>
      <c r="B80" t="s">
        <v>108</v>
      </c>
      <c r="C80" t="s">
        <v>112</v>
      </c>
      <c r="D80" t="s">
        <v>88</v>
      </c>
      <c r="E80" t="s">
        <v>76</v>
      </c>
      <c r="F80" s="158">
        <v>0.24628454106442013</v>
      </c>
      <c r="G80" s="158">
        <v>0.24406446540161761</v>
      </c>
      <c r="H80" s="158">
        <v>0.23917278344233101</v>
      </c>
      <c r="I80" s="158">
        <v>0.22880035580126723</v>
      </c>
      <c r="J80" s="158">
        <v>0.23091034088673038</v>
      </c>
      <c r="K80" s="158">
        <v>0.22125299453807024</v>
      </c>
      <c r="L80" s="158" t="s">
        <v>126</v>
      </c>
      <c r="M80" s="158" t="s">
        <v>126</v>
      </c>
      <c r="N80" s="158" t="s">
        <v>126</v>
      </c>
      <c r="O80" s="158" t="s">
        <v>126</v>
      </c>
      <c r="P80" s="158" t="s">
        <v>126</v>
      </c>
      <c r="Q80" s="158" t="s">
        <v>126</v>
      </c>
      <c r="S80" t="s">
        <v>208</v>
      </c>
    </row>
    <row r="81" spans="1:19">
      <c r="A81" t="s">
        <v>34</v>
      </c>
      <c r="B81" t="s">
        <v>111</v>
      </c>
      <c r="C81" t="s">
        <v>16</v>
      </c>
      <c r="D81" t="s">
        <v>88</v>
      </c>
      <c r="E81" t="s">
        <v>76</v>
      </c>
      <c r="F81" s="158">
        <v>0.13166805563618444</v>
      </c>
      <c r="G81" s="158">
        <v>0.13166805563618444</v>
      </c>
      <c r="H81" s="158">
        <v>0.13166805563618444</v>
      </c>
      <c r="I81" s="158">
        <v>0.13166805563618444</v>
      </c>
      <c r="J81" s="158">
        <v>0.13419983972418445</v>
      </c>
      <c r="K81" s="158">
        <v>0.13419983972418445</v>
      </c>
      <c r="L81" s="158" t="s">
        <v>126</v>
      </c>
      <c r="M81" s="158" t="s">
        <v>126</v>
      </c>
      <c r="N81" s="158" t="s">
        <v>126</v>
      </c>
      <c r="O81" s="158" t="s">
        <v>126</v>
      </c>
      <c r="P81" s="158" t="s">
        <v>126</v>
      </c>
      <c r="Q81" s="158" t="s">
        <v>126</v>
      </c>
      <c r="S81" t="s">
        <v>209</v>
      </c>
    </row>
    <row r="82" spans="1:19">
      <c r="A82" t="s">
        <v>34</v>
      </c>
      <c r="B82" t="s">
        <v>110</v>
      </c>
      <c r="C82" t="s">
        <v>15</v>
      </c>
      <c r="D82" t="s">
        <v>88</v>
      </c>
      <c r="E82" t="s">
        <v>76</v>
      </c>
      <c r="F82" s="158" t="s">
        <v>126</v>
      </c>
      <c r="G82" s="158" t="s">
        <v>126</v>
      </c>
      <c r="H82" s="158" t="s">
        <v>126</v>
      </c>
      <c r="I82" s="158" t="s">
        <v>126</v>
      </c>
      <c r="J82" s="158" t="s">
        <v>126</v>
      </c>
      <c r="K82" s="158" t="s">
        <v>126</v>
      </c>
      <c r="L82" s="158" t="s">
        <v>126</v>
      </c>
      <c r="M82" s="158" t="s">
        <v>126</v>
      </c>
      <c r="N82" s="158" t="s">
        <v>126</v>
      </c>
      <c r="O82" s="158" t="s">
        <v>126</v>
      </c>
      <c r="P82" s="158" t="s">
        <v>126</v>
      </c>
      <c r="Q82" s="158" t="s">
        <v>126</v>
      </c>
      <c r="S82" t="s">
        <v>210</v>
      </c>
    </row>
    <row r="83" spans="1:19">
      <c r="A83" t="s">
        <v>34</v>
      </c>
      <c r="B83" t="s">
        <v>109</v>
      </c>
      <c r="C83" t="s">
        <v>113</v>
      </c>
      <c r="D83" t="s">
        <v>88</v>
      </c>
      <c r="E83" t="s">
        <v>76</v>
      </c>
      <c r="F83" s="158">
        <v>0.12504131588484074</v>
      </c>
      <c r="G83" s="158">
        <v>0.12505223711773256</v>
      </c>
      <c r="H83" s="158">
        <v>0.12506697188318133</v>
      </c>
      <c r="I83" s="158">
        <v>0.12501624906830403</v>
      </c>
      <c r="J83" s="158">
        <v>0.12494917615971071</v>
      </c>
      <c r="K83" s="158">
        <v>0.12494917615971071</v>
      </c>
      <c r="L83" s="158" t="s">
        <v>126</v>
      </c>
      <c r="M83" s="158" t="s">
        <v>126</v>
      </c>
      <c r="N83" s="158" t="s">
        <v>126</v>
      </c>
      <c r="O83" s="158" t="s">
        <v>126</v>
      </c>
      <c r="P83" s="158" t="s">
        <v>126</v>
      </c>
      <c r="Q83" s="158" t="s">
        <v>126</v>
      </c>
      <c r="S83" t="s">
        <v>211</v>
      </c>
    </row>
    <row r="84" spans="1:19">
      <c r="A84" t="s">
        <v>34</v>
      </c>
      <c r="B84" t="s">
        <v>114</v>
      </c>
      <c r="C84" t="s">
        <v>115</v>
      </c>
      <c r="D84" t="s">
        <v>75</v>
      </c>
      <c r="E84" t="s">
        <v>76</v>
      </c>
      <c r="F84" s="158">
        <v>685.18744659188962</v>
      </c>
      <c r="G84" s="158">
        <v>709.01143054357215</v>
      </c>
      <c r="H84" s="158">
        <v>660.11317255261042</v>
      </c>
      <c r="I84" s="158">
        <v>645.588765531391</v>
      </c>
      <c r="J84" s="158">
        <v>642.66700000000003</v>
      </c>
      <c r="K84" s="158">
        <v>657.88786298152206</v>
      </c>
      <c r="L84" s="158">
        <v>660.96700069055885</v>
      </c>
      <c r="M84" s="158">
        <v>624.32280258819458</v>
      </c>
      <c r="N84" s="158">
        <v>632.45330780848258</v>
      </c>
      <c r="O84" s="158">
        <v>639.76524503039718</v>
      </c>
      <c r="P84" s="158">
        <v>646.86670135155225</v>
      </c>
      <c r="Q84" s="158">
        <v>653.5564106280907</v>
      </c>
      <c r="S84" t="s">
        <v>212</v>
      </c>
    </row>
    <row r="85" spans="1:19">
      <c r="A85" t="s">
        <v>34</v>
      </c>
      <c r="B85" t="s">
        <v>116</v>
      </c>
      <c r="C85" t="s">
        <v>117</v>
      </c>
      <c r="D85" t="s">
        <v>75</v>
      </c>
      <c r="E85" t="s">
        <v>76</v>
      </c>
      <c r="F85" s="158" t="s">
        <v>126</v>
      </c>
      <c r="G85" s="158" t="s">
        <v>126</v>
      </c>
      <c r="H85" s="158" t="s">
        <v>126</v>
      </c>
      <c r="I85" s="158" t="s">
        <v>126</v>
      </c>
      <c r="J85" s="158">
        <v>3.7280000000000002</v>
      </c>
      <c r="K85" s="158">
        <v>0.72752568117757577</v>
      </c>
      <c r="L85" s="158">
        <v>0.1880745799125309</v>
      </c>
      <c r="M85" s="158">
        <v>1.8821581759349841</v>
      </c>
      <c r="N85" s="158">
        <v>1.8452231648838182</v>
      </c>
      <c r="O85" s="158">
        <v>1.8089245678744545</v>
      </c>
      <c r="P85" s="158">
        <v>1.7735233638233054</v>
      </c>
      <c r="Q85" s="158">
        <v>1.7387556482447049</v>
      </c>
      <c r="S85" t="s">
        <v>213</v>
      </c>
    </row>
    <row r="86" spans="1:19">
      <c r="A86" t="s">
        <v>34</v>
      </c>
      <c r="B86" t="s">
        <v>119</v>
      </c>
      <c r="C86" t="s">
        <v>120</v>
      </c>
      <c r="D86" t="s">
        <v>121</v>
      </c>
      <c r="E86" t="s">
        <v>76</v>
      </c>
      <c r="F86" s="158" t="s">
        <v>127</v>
      </c>
      <c r="G86" s="158" t="s">
        <v>127</v>
      </c>
      <c r="H86" s="158" t="s">
        <v>127</v>
      </c>
      <c r="I86" s="158" t="s">
        <v>127</v>
      </c>
      <c r="J86" s="158" t="s">
        <v>127</v>
      </c>
      <c r="K86" s="158" t="s">
        <v>127</v>
      </c>
      <c r="L86" s="158" t="s">
        <v>127</v>
      </c>
      <c r="M86" s="158" t="s">
        <v>127</v>
      </c>
      <c r="N86" s="158" t="s">
        <v>127</v>
      </c>
      <c r="O86" s="158" t="s">
        <v>127</v>
      </c>
      <c r="P86" s="158" t="s">
        <v>127</v>
      </c>
      <c r="Q86" s="158" t="s">
        <v>127</v>
      </c>
      <c r="S86" t="s">
        <v>214</v>
      </c>
    </row>
    <row r="87" spans="1:19">
      <c r="A87" t="s">
        <v>34</v>
      </c>
      <c r="B87" t="s">
        <v>122</v>
      </c>
      <c r="C87" t="s">
        <v>123</v>
      </c>
      <c r="D87" t="s">
        <v>121</v>
      </c>
      <c r="E87" t="s">
        <v>76</v>
      </c>
      <c r="F87" s="158" t="s">
        <v>128</v>
      </c>
      <c r="G87" s="158" t="s">
        <v>128</v>
      </c>
      <c r="H87" s="158" t="s">
        <v>128</v>
      </c>
      <c r="I87" s="158" t="s">
        <v>128</v>
      </c>
      <c r="J87" s="158" t="s">
        <v>128</v>
      </c>
      <c r="K87" s="158" t="s">
        <v>128</v>
      </c>
      <c r="L87" s="158" t="s">
        <v>128</v>
      </c>
      <c r="M87" s="158" t="s">
        <v>128</v>
      </c>
      <c r="N87" s="158" t="s">
        <v>128</v>
      </c>
      <c r="O87" s="158" t="s">
        <v>128</v>
      </c>
      <c r="P87" s="158" t="s">
        <v>128</v>
      </c>
      <c r="Q87" s="158" t="s">
        <v>128</v>
      </c>
      <c r="S87" t="s">
        <v>215</v>
      </c>
    </row>
    <row r="88" spans="1:19">
      <c r="A88" t="s">
        <v>35</v>
      </c>
      <c r="B88" t="s">
        <v>73</v>
      </c>
      <c r="C88" t="s">
        <v>74</v>
      </c>
      <c r="D88" t="s">
        <v>75</v>
      </c>
      <c r="E88" t="s">
        <v>76</v>
      </c>
      <c r="F88" s="158">
        <v>4.9608824475997286</v>
      </c>
      <c r="G88" s="158">
        <v>4.4801100010465786</v>
      </c>
      <c r="H88" s="158">
        <v>2.725158562595507</v>
      </c>
      <c r="I88" s="158">
        <v>1.587059361962029</v>
      </c>
      <c r="J88" s="158">
        <v>5.0280000000000005</v>
      </c>
      <c r="K88" s="158">
        <v>7.4084243658001876</v>
      </c>
      <c r="L88" s="158" t="s">
        <v>126</v>
      </c>
      <c r="M88" s="158" t="s">
        <v>126</v>
      </c>
      <c r="N88" s="158" t="s">
        <v>126</v>
      </c>
      <c r="O88" s="158" t="s">
        <v>126</v>
      </c>
      <c r="P88" s="158" t="s">
        <v>126</v>
      </c>
      <c r="Q88" s="158" t="s">
        <v>126</v>
      </c>
      <c r="S88" t="s">
        <v>216</v>
      </c>
    </row>
    <row r="89" spans="1:19">
      <c r="A89" t="s">
        <v>35</v>
      </c>
      <c r="B89" t="s">
        <v>77</v>
      </c>
      <c r="C89" t="s">
        <v>78</v>
      </c>
      <c r="D89" t="s">
        <v>75</v>
      </c>
      <c r="E89" t="s">
        <v>76</v>
      </c>
      <c r="F89" s="158">
        <v>106.15058821038841</v>
      </c>
      <c r="G89" s="158">
        <v>107.71944735413584</v>
      </c>
      <c r="H89" s="158">
        <v>99.977574896877812</v>
      </c>
      <c r="I89" s="158">
        <v>94.672935840442662</v>
      </c>
      <c r="J89" s="158">
        <v>100.23393912316735</v>
      </c>
      <c r="K89" s="158">
        <v>102.99040596597303</v>
      </c>
      <c r="L89" s="158" t="s">
        <v>126</v>
      </c>
      <c r="M89" s="158" t="s">
        <v>126</v>
      </c>
      <c r="N89" s="158" t="s">
        <v>126</v>
      </c>
      <c r="O89" s="158" t="s">
        <v>126</v>
      </c>
      <c r="P89" s="158" t="s">
        <v>126</v>
      </c>
      <c r="Q89" s="158" t="s">
        <v>126</v>
      </c>
      <c r="S89" t="s">
        <v>217</v>
      </c>
    </row>
    <row r="90" spans="1:19">
      <c r="A90" t="s">
        <v>35</v>
      </c>
      <c r="B90" t="s">
        <v>79</v>
      </c>
      <c r="C90" t="s">
        <v>80</v>
      </c>
      <c r="D90" t="s">
        <v>75</v>
      </c>
      <c r="E90" t="s">
        <v>76</v>
      </c>
      <c r="F90" s="158">
        <v>68.099878271240343</v>
      </c>
      <c r="G90" s="158">
        <v>70.411500500287744</v>
      </c>
      <c r="H90" s="158">
        <v>71.78497240103755</v>
      </c>
      <c r="I90" s="158">
        <v>66.055389841263349</v>
      </c>
      <c r="J90" s="158">
        <v>63.215939123167345</v>
      </c>
      <c r="K90" s="158">
        <v>73.133457015143094</v>
      </c>
      <c r="L90" s="158" t="s">
        <v>126</v>
      </c>
      <c r="M90" s="158" t="s">
        <v>126</v>
      </c>
      <c r="N90" s="158" t="s">
        <v>126</v>
      </c>
      <c r="O90" s="158" t="s">
        <v>126</v>
      </c>
      <c r="P90" s="158" t="s">
        <v>126</v>
      </c>
      <c r="Q90" s="158" t="s">
        <v>126</v>
      </c>
      <c r="S90" t="s">
        <v>218</v>
      </c>
    </row>
    <row r="91" spans="1:19">
      <c r="A91" t="s">
        <v>35</v>
      </c>
      <c r="B91" t="s">
        <v>81</v>
      </c>
      <c r="C91" t="s">
        <v>82</v>
      </c>
      <c r="D91" t="s">
        <v>75</v>
      </c>
      <c r="E91" t="s">
        <v>76</v>
      </c>
      <c r="F91" s="158">
        <v>38.050709939148064</v>
      </c>
      <c r="G91" s="158">
        <v>37.307946853848094</v>
      </c>
      <c r="H91" s="158">
        <v>28.192602495840262</v>
      </c>
      <c r="I91" s="158">
        <v>28.61754599917932</v>
      </c>
      <c r="J91" s="158">
        <v>37.018000000000001</v>
      </c>
      <c r="K91" s="158">
        <v>29.856948950829931</v>
      </c>
      <c r="L91" s="158" t="s">
        <v>126</v>
      </c>
      <c r="M91" s="158" t="s">
        <v>126</v>
      </c>
      <c r="N91" s="158" t="s">
        <v>126</v>
      </c>
      <c r="O91" s="158" t="s">
        <v>126</v>
      </c>
      <c r="P91" s="158" t="s">
        <v>126</v>
      </c>
      <c r="Q91" s="158" t="s">
        <v>126</v>
      </c>
      <c r="S91" t="s">
        <v>219</v>
      </c>
    </row>
    <row r="92" spans="1:19">
      <c r="A92" t="s">
        <v>35</v>
      </c>
      <c r="B92" t="s">
        <v>83</v>
      </c>
      <c r="C92" t="s">
        <v>84</v>
      </c>
      <c r="D92" t="s">
        <v>85</v>
      </c>
      <c r="E92" t="s">
        <v>76</v>
      </c>
      <c r="F92" s="158">
        <v>3848.9540000000002</v>
      </c>
      <c r="G92" s="158">
        <v>3866.2940000000003</v>
      </c>
      <c r="H92" s="158">
        <v>3948.2460000000001</v>
      </c>
      <c r="I92" s="158">
        <v>3979.8119999999999</v>
      </c>
      <c r="J92" s="158">
        <v>4019.8680000000004</v>
      </c>
      <c r="K92" s="158">
        <v>3987.3345000000031</v>
      </c>
      <c r="L92" s="158" t="s">
        <v>126</v>
      </c>
      <c r="M92" s="158" t="s">
        <v>126</v>
      </c>
      <c r="N92" s="158" t="s">
        <v>126</v>
      </c>
      <c r="O92" s="158" t="s">
        <v>126</v>
      </c>
      <c r="P92" s="158" t="s">
        <v>126</v>
      </c>
      <c r="Q92" s="158" t="s">
        <v>126</v>
      </c>
      <c r="S92" t="s">
        <v>220</v>
      </c>
    </row>
    <row r="93" spans="1:19">
      <c r="A93" t="s">
        <v>35</v>
      </c>
      <c r="B93" t="s">
        <v>86</v>
      </c>
      <c r="C93" t="s">
        <v>87</v>
      </c>
      <c r="D93" t="s">
        <v>88</v>
      </c>
      <c r="E93" t="s">
        <v>76</v>
      </c>
      <c r="F93" s="158">
        <v>0.37587692656238547</v>
      </c>
      <c r="G93" s="158">
        <v>0.39056897897573228</v>
      </c>
      <c r="H93" s="158">
        <v>0.42032335371200275</v>
      </c>
      <c r="I93" s="158">
        <v>0.41812050418461977</v>
      </c>
      <c r="J93" s="158">
        <v>0.43218633049642419</v>
      </c>
      <c r="K93" s="158">
        <v>0.44968232119310075</v>
      </c>
      <c r="L93" s="158" t="s">
        <v>126</v>
      </c>
      <c r="M93" s="158" t="s">
        <v>126</v>
      </c>
      <c r="N93" s="158" t="s">
        <v>126</v>
      </c>
      <c r="O93" s="158" t="s">
        <v>126</v>
      </c>
      <c r="P93" s="158" t="s">
        <v>126</v>
      </c>
      <c r="Q93" s="158" t="s">
        <v>126</v>
      </c>
      <c r="S93" t="s">
        <v>221</v>
      </c>
    </row>
    <row r="94" spans="1:19">
      <c r="A94" t="s">
        <v>35</v>
      </c>
      <c r="B94" t="s">
        <v>89</v>
      </c>
      <c r="C94" t="s">
        <v>90</v>
      </c>
      <c r="D94" t="s">
        <v>88</v>
      </c>
      <c r="E94" t="s">
        <v>76</v>
      </c>
      <c r="F94" s="158">
        <v>0.75016017338736707</v>
      </c>
      <c r="G94" s="158">
        <v>0.7501964413466744</v>
      </c>
      <c r="H94" s="158">
        <v>0.75494764004066606</v>
      </c>
      <c r="I94" s="158">
        <v>0.7374702624144055</v>
      </c>
      <c r="J94" s="158">
        <v>0.73797074928828499</v>
      </c>
      <c r="K94" s="158">
        <v>0.74924480669145455</v>
      </c>
      <c r="L94" s="158" t="s">
        <v>126</v>
      </c>
      <c r="M94" s="158" t="s">
        <v>126</v>
      </c>
      <c r="N94" s="158" t="s">
        <v>126</v>
      </c>
      <c r="O94" s="158" t="s">
        <v>126</v>
      </c>
      <c r="P94" s="158" t="s">
        <v>126</v>
      </c>
      <c r="Q94" s="158" t="s">
        <v>126</v>
      </c>
      <c r="S94" t="s">
        <v>222</v>
      </c>
    </row>
    <row r="95" spans="1:19">
      <c r="A95" t="s">
        <v>35</v>
      </c>
      <c r="B95" t="s">
        <v>91</v>
      </c>
      <c r="C95" t="s">
        <v>92</v>
      </c>
      <c r="D95" t="s">
        <v>93</v>
      </c>
      <c r="E95" t="s">
        <v>76</v>
      </c>
      <c r="F95" s="158">
        <v>311.14977847891373</v>
      </c>
      <c r="G95" s="158">
        <v>315.64776445051911</v>
      </c>
      <c r="H95" s="158">
        <v>294.90236829383366</v>
      </c>
      <c r="I95" s="158">
        <v>293.60365742100629</v>
      </c>
      <c r="J95" s="158">
        <v>287.79278324561903</v>
      </c>
      <c r="K95" s="158">
        <v>297.85265936996529</v>
      </c>
      <c r="L95" s="158" t="s">
        <v>126</v>
      </c>
      <c r="M95" s="158" t="s">
        <v>126</v>
      </c>
      <c r="N95" s="158" t="s">
        <v>126</v>
      </c>
      <c r="O95" s="158" t="s">
        <v>126</v>
      </c>
      <c r="P95" s="158" t="s">
        <v>126</v>
      </c>
      <c r="Q95" s="158" t="s">
        <v>126</v>
      </c>
      <c r="S95" t="s">
        <v>223</v>
      </c>
    </row>
    <row r="96" spans="1:19">
      <c r="A96" t="s">
        <v>35</v>
      </c>
      <c r="B96" t="s">
        <v>94</v>
      </c>
      <c r="C96" t="s">
        <v>95</v>
      </c>
      <c r="D96" t="s">
        <v>75</v>
      </c>
      <c r="E96" t="s">
        <v>76</v>
      </c>
      <c r="F96" s="158">
        <v>100.99351999999999</v>
      </c>
      <c r="G96" s="158">
        <v>103.18702034083837</v>
      </c>
      <c r="H96" s="158">
        <v>94.516255231280837</v>
      </c>
      <c r="I96" s="158">
        <v>89.536323230889764</v>
      </c>
      <c r="J96" s="158">
        <v>100.89700000000001</v>
      </c>
      <c r="K96" s="158">
        <v>108.28920986057207</v>
      </c>
      <c r="L96" s="158" t="s">
        <v>126</v>
      </c>
      <c r="M96" s="158" t="s">
        <v>126</v>
      </c>
      <c r="N96" s="158" t="s">
        <v>126</v>
      </c>
      <c r="O96" s="158" t="s">
        <v>126</v>
      </c>
      <c r="P96" s="158" t="s">
        <v>126</v>
      </c>
      <c r="Q96" s="158" t="s">
        <v>126</v>
      </c>
      <c r="S96" t="s">
        <v>224</v>
      </c>
    </row>
    <row r="97" spans="1:19">
      <c r="A97" t="s">
        <v>35</v>
      </c>
      <c r="B97" t="s">
        <v>96</v>
      </c>
      <c r="C97" t="s">
        <v>97</v>
      </c>
      <c r="D97" t="s">
        <v>75</v>
      </c>
      <c r="E97" t="s">
        <v>76</v>
      </c>
      <c r="F97" s="158">
        <v>106.74653153482079</v>
      </c>
      <c r="G97" s="158">
        <v>107.83461823201512</v>
      </c>
      <c r="H97" s="158">
        <v>98.33779433630599</v>
      </c>
      <c r="I97" s="158">
        <v>91.895056079237364</v>
      </c>
      <c r="J97" s="158">
        <v>100.89700000000001</v>
      </c>
      <c r="K97" s="158">
        <v>106.03389120860587</v>
      </c>
      <c r="L97" s="158" t="s">
        <v>126</v>
      </c>
      <c r="M97" s="158" t="s">
        <v>126</v>
      </c>
      <c r="N97" s="158" t="s">
        <v>126</v>
      </c>
      <c r="O97" s="158" t="s">
        <v>126</v>
      </c>
      <c r="P97" s="158" t="s">
        <v>126</v>
      </c>
      <c r="Q97" s="158" t="s">
        <v>126</v>
      </c>
      <c r="S97" t="s">
        <v>225</v>
      </c>
    </row>
    <row r="98" spans="1:19">
      <c r="A98" t="s">
        <v>35</v>
      </c>
      <c r="B98" t="s">
        <v>98</v>
      </c>
      <c r="C98" t="s">
        <v>99</v>
      </c>
      <c r="D98" t="s">
        <v>75</v>
      </c>
      <c r="E98" t="s">
        <v>76</v>
      </c>
      <c r="F98" s="158">
        <v>68.695821595672726</v>
      </c>
      <c r="G98" s="158">
        <v>70.526671378167023</v>
      </c>
      <c r="H98" s="158">
        <v>70.145191840465714</v>
      </c>
      <c r="I98" s="158">
        <v>63.27751008005805</v>
      </c>
      <c r="J98" s="158">
        <v>63.879000000000005</v>
      </c>
      <c r="K98" s="158">
        <v>76.176942257775934</v>
      </c>
      <c r="L98" s="158" t="s">
        <v>126</v>
      </c>
      <c r="M98" s="158" t="s">
        <v>126</v>
      </c>
      <c r="N98" s="158" t="s">
        <v>126</v>
      </c>
      <c r="O98" s="158" t="s">
        <v>126</v>
      </c>
      <c r="P98" s="158" t="s">
        <v>126</v>
      </c>
      <c r="Q98" s="158" t="s">
        <v>126</v>
      </c>
      <c r="S98" t="s">
        <v>226</v>
      </c>
    </row>
    <row r="99" spans="1:19">
      <c r="A99" t="s">
        <v>35</v>
      </c>
      <c r="B99" t="s">
        <v>100</v>
      </c>
      <c r="C99" t="s">
        <v>101</v>
      </c>
      <c r="D99" t="s">
        <v>102</v>
      </c>
      <c r="E99" t="s">
        <v>76</v>
      </c>
      <c r="F99" s="158">
        <v>1.0569641649763351</v>
      </c>
      <c r="G99" s="158">
        <v>1.0450405281189941</v>
      </c>
      <c r="H99" s="158">
        <v>1.0404326123128118</v>
      </c>
      <c r="I99" s="158">
        <v>1.0263438654082888</v>
      </c>
      <c r="J99" s="158">
        <v>1</v>
      </c>
      <c r="K99" s="158">
        <v>0.97917319135609127</v>
      </c>
      <c r="L99" s="158" t="s">
        <v>126</v>
      </c>
      <c r="M99" s="158" t="s">
        <v>126</v>
      </c>
      <c r="N99" s="158" t="s">
        <v>126</v>
      </c>
      <c r="O99" s="158" t="s">
        <v>126</v>
      </c>
      <c r="P99" s="158" t="s">
        <v>126</v>
      </c>
      <c r="Q99" s="158" t="s">
        <v>126</v>
      </c>
      <c r="S99" t="s">
        <v>227</v>
      </c>
    </row>
    <row r="100" spans="1:19">
      <c r="A100" t="s">
        <v>35</v>
      </c>
      <c r="B100" t="s">
        <v>103</v>
      </c>
      <c r="C100" t="s">
        <v>104</v>
      </c>
      <c r="D100" t="s">
        <v>75</v>
      </c>
      <c r="E100" t="s">
        <v>76</v>
      </c>
      <c r="F100" s="158">
        <v>106.74653153482079</v>
      </c>
      <c r="G100" s="158">
        <v>107.83461823201512</v>
      </c>
      <c r="H100" s="158">
        <v>98.33779433630599</v>
      </c>
      <c r="I100" s="158">
        <v>91.895056079237364</v>
      </c>
      <c r="J100" s="158">
        <v>100.89700000000001</v>
      </c>
      <c r="K100" s="158">
        <v>106.03389120860587</v>
      </c>
      <c r="L100" s="158" t="s">
        <v>126</v>
      </c>
      <c r="M100" s="158" t="s">
        <v>126</v>
      </c>
      <c r="N100" s="158" t="s">
        <v>126</v>
      </c>
      <c r="O100" s="158" t="s">
        <v>126</v>
      </c>
      <c r="P100" s="158" t="s">
        <v>126</v>
      </c>
      <c r="Q100" s="158" t="s">
        <v>126</v>
      </c>
      <c r="S100" t="s">
        <v>228</v>
      </c>
    </row>
    <row r="101" spans="1:19">
      <c r="A101" t="s">
        <v>35</v>
      </c>
      <c r="B101" t="s">
        <v>108</v>
      </c>
      <c r="C101" t="s">
        <v>112</v>
      </c>
      <c r="D101" t="s">
        <v>88</v>
      </c>
      <c r="E101" t="s">
        <v>76</v>
      </c>
      <c r="F101" s="158">
        <v>0.27349580945927093</v>
      </c>
      <c r="G101" s="158">
        <v>0.2740601698110085</v>
      </c>
      <c r="H101" s="158">
        <v>0.27192951027988921</v>
      </c>
      <c r="I101" s="158">
        <v>0.26327896006588108</v>
      </c>
      <c r="J101" s="158">
        <v>0.26334240132189274</v>
      </c>
      <c r="K101" s="158">
        <v>0.25369681835427266</v>
      </c>
      <c r="L101" s="158" t="s">
        <v>126</v>
      </c>
      <c r="M101" s="158" t="s">
        <v>126</v>
      </c>
      <c r="N101" s="158" t="s">
        <v>126</v>
      </c>
      <c r="O101" s="158" t="s">
        <v>126</v>
      </c>
      <c r="P101" s="158" t="s">
        <v>126</v>
      </c>
      <c r="Q101" s="158" t="s">
        <v>126</v>
      </c>
      <c r="S101" t="s">
        <v>229</v>
      </c>
    </row>
    <row r="102" spans="1:19">
      <c r="A102" t="s">
        <v>35</v>
      </c>
      <c r="B102" t="s">
        <v>111</v>
      </c>
      <c r="C102" t="s">
        <v>16</v>
      </c>
      <c r="D102" t="s">
        <v>88</v>
      </c>
      <c r="E102" t="s">
        <v>76</v>
      </c>
      <c r="F102" s="158">
        <v>0.11876864082534</v>
      </c>
      <c r="G102" s="158">
        <v>0.11876864082534</v>
      </c>
      <c r="H102" s="158">
        <v>0.11876864082534</v>
      </c>
      <c r="I102" s="158">
        <v>0.11876864082534</v>
      </c>
      <c r="J102" s="158">
        <v>0.12363692369746056</v>
      </c>
      <c r="K102" s="158">
        <v>0.12363692369746056</v>
      </c>
      <c r="L102" s="158" t="s">
        <v>126</v>
      </c>
      <c r="M102" s="158" t="s">
        <v>126</v>
      </c>
      <c r="N102" s="158" t="s">
        <v>126</v>
      </c>
      <c r="O102" s="158" t="s">
        <v>126</v>
      </c>
      <c r="P102" s="158" t="s">
        <v>126</v>
      </c>
      <c r="Q102" s="158" t="s">
        <v>126</v>
      </c>
      <c r="S102" t="s">
        <v>230</v>
      </c>
    </row>
    <row r="103" spans="1:19">
      <c r="A103" t="s">
        <v>35</v>
      </c>
      <c r="B103" t="s">
        <v>110</v>
      </c>
      <c r="C103" t="s">
        <v>15</v>
      </c>
      <c r="D103" t="s">
        <v>88</v>
      </c>
      <c r="E103" t="s">
        <v>76</v>
      </c>
      <c r="F103" s="158" t="s">
        <v>126</v>
      </c>
      <c r="G103" s="158" t="s">
        <v>126</v>
      </c>
      <c r="H103" s="158" t="s">
        <v>126</v>
      </c>
      <c r="I103" s="158" t="s">
        <v>126</v>
      </c>
      <c r="J103" s="158" t="s">
        <v>126</v>
      </c>
      <c r="K103" s="158" t="s">
        <v>126</v>
      </c>
      <c r="L103" s="158" t="s">
        <v>126</v>
      </c>
      <c r="M103" s="158" t="s">
        <v>126</v>
      </c>
      <c r="N103" s="158" t="s">
        <v>126</v>
      </c>
      <c r="O103" s="158" t="s">
        <v>126</v>
      </c>
      <c r="P103" s="158" t="s">
        <v>126</v>
      </c>
      <c r="Q103" s="158" t="s">
        <v>126</v>
      </c>
      <c r="S103" t="s">
        <v>231</v>
      </c>
    </row>
    <row r="104" spans="1:19">
      <c r="A104" t="s">
        <v>35</v>
      </c>
      <c r="B104" t="s">
        <v>109</v>
      </c>
      <c r="C104" t="s">
        <v>113</v>
      </c>
      <c r="D104" t="s">
        <v>88</v>
      </c>
      <c r="E104" t="s">
        <v>76</v>
      </c>
      <c r="F104" s="158">
        <v>0.15612119338611011</v>
      </c>
      <c r="G104" s="158">
        <v>0.156173837721302</v>
      </c>
      <c r="H104" s="158">
        <v>0.1563233325759823</v>
      </c>
      <c r="I104" s="158">
        <v>0.15631676327006891</v>
      </c>
      <c r="J104" s="158">
        <v>0.15621386413153276</v>
      </c>
      <c r="K104" s="158">
        <v>0.15621386413153276</v>
      </c>
      <c r="L104" s="158" t="s">
        <v>126</v>
      </c>
      <c r="M104" s="158" t="s">
        <v>126</v>
      </c>
      <c r="N104" s="158" t="s">
        <v>126</v>
      </c>
      <c r="O104" s="158" t="s">
        <v>126</v>
      </c>
      <c r="P104" s="158" t="s">
        <v>126</v>
      </c>
      <c r="Q104" s="158" t="s">
        <v>126</v>
      </c>
      <c r="S104" t="s">
        <v>232</v>
      </c>
    </row>
    <row r="105" spans="1:19">
      <c r="A105" t="s">
        <v>35</v>
      </c>
      <c r="B105" t="s">
        <v>114</v>
      </c>
      <c r="C105" t="s">
        <v>115</v>
      </c>
      <c r="D105" t="s">
        <v>75</v>
      </c>
      <c r="E105" t="s">
        <v>76</v>
      </c>
      <c r="F105" s="158">
        <v>1197.6011844755292</v>
      </c>
      <c r="G105" s="158">
        <v>1220.3870578084554</v>
      </c>
      <c r="H105" s="158">
        <v>1164.3470960066556</v>
      </c>
      <c r="I105" s="158">
        <v>1168.4873590480097</v>
      </c>
      <c r="J105" s="158">
        <v>1156.8890000000001</v>
      </c>
      <c r="K105" s="158">
        <v>1187.6381846226118</v>
      </c>
      <c r="L105" s="158" t="s">
        <v>126</v>
      </c>
      <c r="M105" s="158" t="s">
        <v>126</v>
      </c>
      <c r="N105" s="158" t="s">
        <v>126</v>
      </c>
      <c r="O105" s="158" t="s">
        <v>126</v>
      </c>
      <c r="P105" s="158" t="s">
        <v>126</v>
      </c>
      <c r="Q105" s="158" t="s">
        <v>126</v>
      </c>
      <c r="S105" t="s">
        <v>233</v>
      </c>
    </row>
    <row r="106" spans="1:19">
      <c r="A106" t="s">
        <v>35</v>
      </c>
      <c r="B106" t="s">
        <v>116</v>
      </c>
      <c r="C106" t="s">
        <v>117</v>
      </c>
      <c r="D106" t="s">
        <v>75</v>
      </c>
      <c r="E106" t="s">
        <v>76</v>
      </c>
      <c r="F106" s="158" t="s">
        <v>126</v>
      </c>
      <c r="G106" s="158" t="s">
        <v>126</v>
      </c>
      <c r="H106" s="158" t="s">
        <v>126</v>
      </c>
      <c r="I106" s="158" t="s">
        <v>126</v>
      </c>
      <c r="J106" s="158">
        <v>16.79</v>
      </c>
      <c r="K106" s="158">
        <v>8.151616818039459</v>
      </c>
      <c r="L106" s="158" t="s">
        <v>126</v>
      </c>
      <c r="M106" s="158" t="s">
        <v>126</v>
      </c>
      <c r="N106" s="158" t="s">
        <v>126</v>
      </c>
      <c r="O106" s="158" t="s">
        <v>126</v>
      </c>
      <c r="P106" s="158" t="s">
        <v>126</v>
      </c>
      <c r="Q106" s="158" t="s">
        <v>126</v>
      </c>
      <c r="S106" t="s">
        <v>234</v>
      </c>
    </row>
    <row r="107" spans="1:19">
      <c r="A107" t="s">
        <v>35</v>
      </c>
      <c r="B107" t="s">
        <v>119</v>
      </c>
      <c r="C107" t="s">
        <v>120</v>
      </c>
      <c r="D107" t="s">
        <v>121</v>
      </c>
      <c r="E107" t="s">
        <v>76</v>
      </c>
      <c r="F107" s="158" t="s">
        <v>127</v>
      </c>
      <c r="G107" s="158" t="s">
        <v>127</v>
      </c>
      <c r="H107" s="158" t="s">
        <v>127</v>
      </c>
      <c r="I107" s="158" t="s">
        <v>127</v>
      </c>
      <c r="J107" s="158" t="s">
        <v>127</v>
      </c>
      <c r="K107" s="158" t="s">
        <v>127</v>
      </c>
      <c r="L107" s="158" t="s">
        <v>127</v>
      </c>
      <c r="M107" s="158" t="s">
        <v>127</v>
      </c>
      <c r="N107" s="158" t="s">
        <v>127</v>
      </c>
      <c r="O107" s="158" t="s">
        <v>127</v>
      </c>
      <c r="P107" s="158" t="s">
        <v>127</v>
      </c>
      <c r="Q107" s="158" t="s">
        <v>127</v>
      </c>
      <c r="S107" t="s">
        <v>235</v>
      </c>
    </row>
    <row r="108" spans="1:19">
      <c r="A108" t="s">
        <v>35</v>
      </c>
      <c r="B108" t="s">
        <v>122</v>
      </c>
      <c r="C108" t="s">
        <v>123</v>
      </c>
      <c r="D108" t="s">
        <v>121</v>
      </c>
      <c r="E108" t="s">
        <v>76</v>
      </c>
      <c r="F108" s="158" t="s">
        <v>128</v>
      </c>
      <c r="G108" s="158" t="s">
        <v>128</v>
      </c>
      <c r="H108" s="158" t="s">
        <v>128</v>
      </c>
      <c r="I108" s="158" t="s">
        <v>128</v>
      </c>
      <c r="J108" s="158" t="s">
        <v>128</v>
      </c>
      <c r="K108" s="158" t="s">
        <v>128</v>
      </c>
      <c r="L108" s="158" t="s">
        <v>128</v>
      </c>
      <c r="M108" s="158" t="s">
        <v>128</v>
      </c>
      <c r="N108" s="158" t="s">
        <v>128</v>
      </c>
      <c r="O108" s="158" t="s">
        <v>128</v>
      </c>
      <c r="P108" s="158" t="s">
        <v>128</v>
      </c>
      <c r="Q108" s="158" t="s">
        <v>128</v>
      </c>
      <c r="S108" t="s">
        <v>236</v>
      </c>
    </row>
    <row r="109" spans="1:19">
      <c r="A109" t="s">
        <v>105</v>
      </c>
      <c r="B109" t="s">
        <v>73</v>
      </c>
      <c r="C109" t="s">
        <v>74</v>
      </c>
      <c r="D109" t="s">
        <v>75</v>
      </c>
      <c r="E109" t="s">
        <v>76</v>
      </c>
      <c r="F109" s="158">
        <v>1.6855582160807248</v>
      </c>
      <c r="G109" s="158">
        <v>1.5787767224345384</v>
      </c>
      <c r="H109" s="158">
        <v>1.2561928267848683</v>
      </c>
      <c r="I109" s="158" t="s">
        <v>126</v>
      </c>
      <c r="J109" s="158" t="s">
        <v>126</v>
      </c>
      <c r="K109" s="158" t="s">
        <v>126</v>
      </c>
      <c r="L109" s="158" t="s">
        <v>126</v>
      </c>
      <c r="M109" s="158" t="s">
        <v>126</v>
      </c>
      <c r="N109" s="158" t="s">
        <v>126</v>
      </c>
      <c r="O109" s="158" t="s">
        <v>126</v>
      </c>
      <c r="P109" s="158" t="s">
        <v>126</v>
      </c>
      <c r="Q109" s="158" t="s">
        <v>126</v>
      </c>
      <c r="S109" t="s">
        <v>237</v>
      </c>
    </row>
    <row r="110" spans="1:19">
      <c r="A110" t="s">
        <v>105</v>
      </c>
      <c r="B110" t="s">
        <v>77</v>
      </c>
      <c r="C110" t="s">
        <v>78</v>
      </c>
      <c r="D110" t="s">
        <v>75</v>
      </c>
      <c r="E110" t="s">
        <v>76</v>
      </c>
      <c r="F110" s="158">
        <v>32.264499789244724</v>
      </c>
      <c r="G110" s="158">
        <v>32.178782088725846</v>
      </c>
      <c r="H110" s="158">
        <v>33.098538428699598</v>
      </c>
      <c r="I110" s="158" t="s">
        <v>126</v>
      </c>
      <c r="J110" s="158" t="s">
        <v>126</v>
      </c>
      <c r="K110" s="158" t="s">
        <v>126</v>
      </c>
      <c r="L110" s="158" t="s">
        <v>126</v>
      </c>
      <c r="M110" s="158" t="s">
        <v>126</v>
      </c>
      <c r="N110" s="158" t="s">
        <v>126</v>
      </c>
      <c r="O110" s="158" t="s">
        <v>126</v>
      </c>
      <c r="P110" s="158" t="s">
        <v>126</v>
      </c>
      <c r="Q110" s="158" t="s">
        <v>126</v>
      </c>
      <c r="S110" t="s">
        <v>238</v>
      </c>
    </row>
    <row r="111" spans="1:19">
      <c r="A111" t="s">
        <v>105</v>
      </c>
      <c r="B111" t="s">
        <v>79</v>
      </c>
      <c r="C111" t="s">
        <v>80</v>
      </c>
      <c r="D111" t="s">
        <v>75</v>
      </c>
      <c r="E111" t="s">
        <v>76</v>
      </c>
      <c r="F111" s="158">
        <v>14.507501817642293</v>
      </c>
      <c r="G111" s="158">
        <v>15.329593653863302</v>
      </c>
      <c r="H111" s="158">
        <v>17.40257203934852</v>
      </c>
      <c r="I111" s="158" t="s">
        <v>126</v>
      </c>
      <c r="J111" s="158" t="s">
        <v>126</v>
      </c>
      <c r="K111" s="158" t="s">
        <v>126</v>
      </c>
      <c r="L111" s="158" t="s">
        <v>126</v>
      </c>
      <c r="M111" s="158" t="s">
        <v>126</v>
      </c>
      <c r="N111" s="158" t="s">
        <v>126</v>
      </c>
      <c r="O111" s="158" t="s">
        <v>126</v>
      </c>
      <c r="P111" s="158" t="s">
        <v>126</v>
      </c>
      <c r="Q111" s="158" t="s">
        <v>126</v>
      </c>
      <c r="S111" t="s">
        <v>239</v>
      </c>
    </row>
    <row r="112" spans="1:19">
      <c r="A112" t="s">
        <v>105</v>
      </c>
      <c r="B112" t="s">
        <v>81</v>
      </c>
      <c r="C112" t="s">
        <v>82</v>
      </c>
      <c r="D112" t="s">
        <v>75</v>
      </c>
      <c r="E112" t="s">
        <v>76</v>
      </c>
      <c r="F112" s="158">
        <v>17.756997971602431</v>
      </c>
      <c r="G112" s="158">
        <v>16.849188434862544</v>
      </c>
      <c r="H112" s="158">
        <v>15.69596638935108</v>
      </c>
      <c r="I112" s="158" t="s">
        <v>126</v>
      </c>
      <c r="J112" s="158" t="s">
        <v>126</v>
      </c>
      <c r="K112" s="158" t="s">
        <v>126</v>
      </c>
      <c r="L112" s="158" t="s">
        <v>126</v>
      </c>
      <c r="M112" s="158" t="s">
        <v>126</v>
      </c>
      <c r="N112" s="158" t="s">
        <v>126</v>
      </c>
      <c r="O112" s="158" t="s">
        <v>126</v>
      </c>
      <c r="P112" s="158" t="s">
        <v>126</v>
      </c>
      <c r="Q112" s="158" t="s">
        <v>126</v>
      </c>
      <c r="S112" t="s">
        <v>240</v>
      </c>
    </row>
    <row r="113" spans="1:19">
      <c r="A113" t="s">
        <v>105</v>
      </c>
      <c r="B113" t="s">
        <v>83</v>
      </c>
      <c r="C113" t="s">
        <v>84</v>
      </c>
      <c r="D113" t="s">
        <v>85</v>
      </c>
      <c r="E113" t="s">
        <v>76</v>
      </c>
      <c r="F113" s="158">
        <v>715.63400000000001</v>
      </c>
      <c r="G113" s="158">
        <v>720.17700000000002</v>
      </c>
      <c r="H113" s="158">
        <v>735.62900000000002</v>
      </c>
      <c r="I113" s="158" t="s">
        <v>126</v>
      </c>
      <c r="J113" s="158" t="s">
        <v>126</v>
      </c>
      <c r="K113" s="158" t="s">
        <v>126</v>
      </c>
      <c r="L113" s="158" t="s">
        <v>126</v>
      </c>
      <c r="M113" s="158" t="s">
        <v>126</v>
      </c>
      <c r="N113" s="158" t="s">
        <v>126</v>
      </c>
      <c r="O113" s="158" t="s">
        <v>126</v>
      </c>
      <c r="P113" s="158" t="s">
        <v>126</v>
      </c>
      <c r="Q113" s="158" t="s">
        <v>126</v>
      </c>
      <c r="S113" t="s">
        <v>241</v>
      </c>
    </row>
    <row r="114" spans="1:19">
      <c r="A114" t="s">
        <v>105</v>
      </c>
      <c r="B114" t="s">
        <v>86</v>
      </c>
      <c r="C114" t="s">
        <v>87</v>
      </c>
      <c r="D114" t="s">
        <v>88</v>
      </c>
      <c r="E114" t="s">
        <v>76</v>
      </c>
      <c r="F114" s="158">
        <v>0.75974171154528714</v>
      </c>
      <c r="G114" s="158">
        <v>0.77336682509994081</v>
      </c>
      <c r="H114" s="158">
        <v>0.78370075132981443</v>
      </c>
      <c r="I114" s="158" t="s">
        <v>126</v>
      </c>
      <c r="J114" s="158" t="s">
        <v>126</v>
      </c>
      <c r="K114" s="158" t="s">
        <v>126</v>
      </c>
      <c r="L114" s="158" t="s">
        <v>126</v>
      </c>
      <c r="M114" s="158" t="s">
        <v>126</v>
      </c>
      <c r="N114" s="158" t="s">
        <v>126</v>
      </c>
      <c r="O114" s="158" t="s">
        <v>126</v>
      </c>
      <c r="P114" s="158" t="s">
        <v>126</v>
      </c>
      <c r="Q114" s="158" t="s">
        <v>126</v>
      </c>
      <c r="S114" t="s">
        <v>242</v>
      </c>
    </row>
    <row r="115" spans="1:19">
      <c r="A115" t="s">
        <v>105</v>
      </c>
      <c r="B115" t="s">
        <v>89</v>
      </c>
      <c r="C115" t="s">
        <v>90</v>
      </c>
      <c r="D115" t="s">
        <v>88</v>
      </c>
      <c r="E115" t="s">
        <v>76</v>
      </c>
      <c r="F115" s="158">
        <v>0.91042907407976714</v>
      </c>
      <c r="G115" s="158">
        <v>0.91189943583313549</v>
      </c>
      <c r="H115" s="158">
        <v>0.90045253789614066</v>
      </c>
      <c r="I115" s="158" t="s">
        <v>126</v>
      </c>
      <c r="J115" s="158" t="s">
        <v>126</v>
      </c>
      <c r="K115" s="158" t="s">
        <v>126</v>
      </c>
      <c r="L115" s="158" t="s">
        <v>126</v>
      </c>
      <c r="M115" s="158" t="s">
        <v>126</v>
      </c>
      <c r="N115" s="158" t="s">
        <v>126</v>
      </c>
      <c r="O115" s="158" t="s">
        <v>126</v>
      </c>
      <c r="P115" s="158" t="s">
        <v>126</v>
      </c>
      <c r="Q115" s="158" t="s">
        <v>126</v>
      </c>
      <c r="S115" t="s">
        <v>243</v>
      </c>
    </row>
    <row r="116" spans="1:19">
      <c r="A116" t="s">
        <v>105</v>
      </c>
      <c r="B116" t="s">
        <v>91</v>
      </c>
      <c r="C116" t="s">
        <v>92</v>
      </c>
      <c r="D116" t="s">
        <v>93</v>
      </c>
      <c r="E116" t="s">
        <v>76</v>
      </c>
      <c r="F116" s="158">
        <v>582.94903220577294</v>
      </c>
      <c r="G116" s="158">
        <v>584.90119956162437</v>
      </c>
      <c r="H116" s="158">
        <v>535.06904181283471</v>
      </c>
      <c r="I116" s="158" t="s">
        <v>126</v>
      </c>
      <c r="J116" s="158" t="s">
        <v>126</v>
      </c>
      <c r="K116" s="158" t="s">
        <v>126</v>
      </c>
      <c r="L116" s="158" t="s">
        <v>126</v>
      </c>
      <c r="M116" s="158" t="s">
        <v>126</v>
      </c>
      <c r="N116" s="158" t="s">
        <v>126</v>
      </c>
      <c r="O116" s="158" t="s">
        <v>126</v>
      </c>
      <c r="P116" s="158" t="s">
        <v>126</v>
      </c>
      <c r="Q116" s="158" t="s">
        <v>126</v>
      </c>
      <c r="S116" t="s">
        <v>244</v>
      </c>
    </row>
    <row r="117" spans="1:19">
      <c r="A117" t="s">
        <v>105</v>
      </c>
      <c r="B117" t="s">
        <v>94</v>
      </c>
      <c r="C117" t="s">
        <v>95</v>
      </c>
      <c r="D117" t="s">
        <v>75</v>
      </c>
      <c r="E117" t="s">
        <v>76</v>
      </c>
      <c r="F117" s="158">
        <v>30.694716521083251</v>
      </c>
      <c r="G117" s="158">
        <v>30.860732531374865</v>
      </c>
      <c r="H117" s="158">
        <v>31.571375482004967</v>
      </c>
      <c r="I117" s="158" t="s">
        <v>126</v>
      </c>
      <c r="J117" s="158" t="s">
        <v>126</v>
      </c>
      <c r="K117" s="158" t="s">
        <v>126</v>
      </c>
      <c r="L117" s="158" t="s">
        <v>126</v>
      </c>
      <c r="M117" s="158" t="s">
        <v>126</v>
      </c>
      <c r="N117" s="158" t="s">
        <v>126</v>
      </c>
      <c r="O117" s="158" t="s">
        <v>126</v>
      </c>
      <c r="P117" s="158" t="s">
        <v>126</v>
      </c>
      <c r="Q117" s="158" t="s">
        <v>126</v>
      </c>
      <c r="S117" t="s">
        <v>245</v>
      </c>
    </row>
    <row r="118" spans="1:19">
      <c r="A118" t="s">
        <v>105</v>
      </c>
      <c r="B118" t="s">
        <v>96</v>
      </c>
      <c r="C118" t="s">
        <v>97</v>
      </c>
      <c r="D118" t="s">
        <v>75</v>
      </c>
      <c r="E118" t="s">
        <v>76</v>
      </c>
      <c r="F118" s="158">
        <v>32.443215416892073</v>
      </c>
      <c r="G118" s="158">
        <v>32.250716222727007</v>
      </c>
      <c r="H118" s="158">
        <v>32.847888667051087</v>
      </c>
      <c r="I118" s="158" t="s">
        <v>126</v>
      </c>
      <c r="J118" s="158" t="s">
        <v>126</v>
      </c>
      <c r="K118" s="158" t="s">
        <v>126</v>
      </c>
      <c r="L118" s="158" t="s">
        <v>126</v>
      </c>
      <c r="M118" s="158" t="s">
        <v>126</v>
      </c>
      <c r="N118" s="158" t="s">
        <v>126</v>
      </c>
      <c r="O118" s="158" t="s">
        <v>126</v>
      </c>
      <c r="P118" s="158" t="s">
        <v>126</v>
      </c>
      <c r="Q118" s="158" t="s">
        <v>126</v>
      </c>
      <c r="S118" t="s">
        <v>246</v>
      </c>
    </row>
    <row r="119" spans="1:19">
      <c r="A119" t="s">
        <v>105</v>
      </c>
      <c r="B119" t="s">
        <v>98</v>
      </c>
      <c r="C119" t="s">
        <v>99</v>
      </c>
      <c r="D119" t="s">
        <v>75</v>
      </c>
      <c r="E119" t="s">
        <v>76</v>
      </c>
      <c r="F119" s="158">
        <v>14.686217445289644</v>
      </c>
      <c r="G119" s="158">
        <v>15.401527787864467</v>
      </c>
      <c r="H119" s="158">
        <v>17.15192227770001</v>
      </c>
      <c r="I119" s="158" t="s">
        <v>126</v>
      </c>
      <c r="J119" s="158" t="s">
        <v>126</v>
      </c>
      <c r="K119" s="158" t="s">
        <v>126</v>
      </c>
      <c r="L119" s="158" t="s">
        <v>126</v>
      </c>
      <c r="M119" s="158" t="s">
        <v>126</v>
      </c>
      <c r="N119" s="158" t="s">
        <v>126</v>
      </c>
      <c r="O119" s="158" t="s">
        <v>126</v>
      </c>
      <c r="P119" s="158" t="s">
        <v>126</v>
      </c>
      <c r="Q119" s="158" t="s">
        <v>126</v>
      </c>
      <c r="S119" t="s">
        <v>247</v>
      </c>
    </row>
    <row r="120" spans="1:19">
      <c r="A120" t="s">
        <v>105</v>
      </c>
      <c r="B120" t="s">
        <v>100</v>
      </c>
      <c r="C120" t="s">
        <v>101</v>
      </c>
      <c r="D120" t="s">
        <v>102</v>
      </c>
      <c r="E120" t="s">
        <v>76</v>
      </c>
      <c r="F120" s="158">
        <v>1.0569641649763351</v>
      </c>
      <c r="G120" s="158">
        <v>1.0450405281189941</v>
      </c>
      <c r="H120" s="158">
        <v>1.0404326123128118</v>
      </c>
      <c r="I120" s="158" t="s">
        <v>126</v>
      </c>
      <c r="J120" s="158" t="s">
        <v>126</v>
      </c>
      <c r="K120" s="158" t="s">
        <v>126</v>
      </c>
      <c r="L120" s="158" t="s">
        <v>126</v>
      </c>
      <c r="M120" s="158" t="s">
        <v>126</v>
      </c>
      <c r="N120" s="158" t="s">
        <v>126</v>
      </c>
      <c r="O120" s="158" t="s">
        <v>126</v>
      </c>
      <c r="P120" s="158" t="s">
        <v>126</v>
      </c>
      <c r="Q120" s="158" t="s">
        <v>126</v>
      </c>
      <c r="S120" t="s">
        <v>248</v>
      </c>
    </row>
    <row r="121" spans="1:19">
      <c r="A121" t="s">
        <v>105</v>
      </c>
      <c r="B121" t="s">
        <v>103</v>
      </c>
      <c r="C121" t="s">
        <v>104</v>
      </c>
      <c r="D121" t="s">
        <v>75</v>
      </c>
      <c r="E121" t="s">
        <v>76</v>
      </c>
      <c r="F121" s="158">
        <v>32.443215416892073</v>
      </c>
      <c r="G121" s="158">
        <v>32.250716222727007</v>
      </c>
      <c r="H121" s="158">
        <v>32.847888667051087</v>
      </c>
      <c r="I121" s="158" t="s">
        <v>126</v>
      </c>
      <c r="J121" s="158" t="s">
        <v>126</v>
      </c>
      <c r="K121" s="158" t="s">
        <v>126</v>
      </c>
      <c r="L121" s="158" t="s">
        <v>126</v>
      </c>
      <c r="M121" s="158" t="s">
        <v>126</v>
      </c>
      <c r="N121" s="158" t="s">
        <v>126</v>
      </c>
      <c r="O121" s="158" t="s">
        <v>126</v>
      </c>
      <c r="P121" s="158" t="s">
        <v>126</v>
      </c>
      <c r="Q121" s="158" t="s">
        <v>126</v>
      </c>
      <c r="S121" t="s">
        <v>249</v>
      </c>
    </row>
    <row r="122" spans="1:19">
      <c r="A122" t="s">
        <v>105</v>
      </c>
      <c r="B122" t="s">
        <v>108</v>
      </c>
      <c r="C122" t="s">
        <v>112</v>
      </c>
      <c r="D122" t="s">
        <v>88</v>
      </c>
      <c r="E122" t="s">
        <v>76</v>
      </c>
      <c r="F122" s="158">
        <v>0.21559129948473743</v>
      </c>
      <c r="G122" s="158">
        <v>0.21468497314895069</v>
      </c>
      <c r="H122" s="158">
        <v>0.21290492175894229</v>
      </c>
      <c r="I122" s="158" t="s">
        <v>126</v>
      </c>
      <c r="J122" s="158" t="s">
        <v>126</v>
      </c>
      <c r="K122" s="158" t="s">
        <v>126</v>
      </c>
      <c r="L122" s="158" t="s">
        <v>126</v>
      </c>
      <c r="M122" s="158" t="s">
        <v>126</v>
      </c>
      <c r="N122" s="158" t="s">
        <v>126</v>
      </c>
      <c r="O122" s="158" t="s">
        <v>126</v>
      </c>
      <c r="P122" s="158" t="s">
        <v>126</v>
      </c>
      <c r="Q122" s="158" t="s">
        <v>126</v>
      </c>
      <c r="S122" t="s">
        <v>250</v>
      </c>
    </row>
    <row r="123" spans="1:19">
      <c r="A123" t="s">
        <v>105</v>
      </c>
      <c r="B123" t="s">
        <v>111</v>
      </c>
      <c r="C123" t="s">
        <v>16</v>
      </c>
      <c r="D123" t="s">
        <v>88</v>
      </c>
      <c r="E123" t="s">
        <v>76</v>
      </c>
      <c r="F123" s="158">
        <v>0.10128592934259743</v>
      </c>
      <c r="G123" s="158">
        <v>0.10128592934259743</v>
      </c>
      <c r="H123" s="158">
        <v>0.10128592934259743</v>
      </c>
      <c r="I123" s="158" t="s">
        <v>126</v>
      </c>
      <c r="J123" s="158" t="s">
        <v>126</v>
      </c>
      <c r="K123" s="158" t="s">
        <v>126</v>
      </c>
      <c r="L123" s="158" t="s">
        <v>126</v>
      </c>
      <c r="M123" s="158" t="s">
        <v>126</v>
      </c>
      <c r="N123" s="158" t="s">
        <v>126</v>
      </c>
      <c r="O123" s="158" t="s">
        <v>126</v>
      </c>
      <c r="P123" s="158" t="s">
        <v>126</v>
      </c>
      <c r="Q123" s="158" t="s">
        <v>126</v>
      </c>
      <c r="S123" t="s">
        <v>251</v>
      </c>
    </row>
    <row r="124" spans="1:19">
      <c r="A124" t="s">
        <v>105</v>
      </c>
      <c r="B124" t="s">
        <v>110</v>
      </c>
      <c r="C124" t="s">
        <v>15</v>
      </c>
      <c r="D124" t="s">
        <v>88</v>
      </c>
      <c r="E124" t="s">
        <v>76</v>
      </c>
      <c r="F124" s="158" t="s">
        <v>126</v>
      </c>
      <c r="G124" s="158" t="s">
        <v>126</v>
      </c>
      <c r="H124" s="158" t="s">
        <v>126</v>
      </c>
      <c r="I124" s="158" t="s">
        <v>126</v>
      </c>
      <c r="J124" s="158" t="s">
        <v>126</v>
      </c>
      <c r="K124" s="158" t="s">
        <v>126</v>
      </c>
      <c r="L124" s="158" t="s">
        <v>126</v>
      </c>
      <c r="M124" s="158" t="s">
        <v>126</v>
      </c>
      <c r="N124" s="158" t="s">
        <v>126</v>
      </c>
      <c r="O124" s="158" t="s">
        <v>126</v>
      </c>
      <c r="P124" s="158" t="s">
        <v>126</v>
      </c>
      <c r="Q124" s="158" t="s">
        <v>126</v>
      </c>
      <c r="S124" t="s">
        <v>252</v>
      </c>
    </row>
    <row r="125" spans="1:19">
      <c r="A125" t="s">
        <v>105</v>
      </c>
      <c r="B125" t="s">
        <v>109</v>
      </c>
      <c r="C125" t="s">
        <v>113</v>
      </c>
      <c r="D125" t="s">
        <v>88</v>
      </c>
      <c r="E125" t="s">
        <v>76</v>
      </c>
      <c r="F125" s="158">
        <v>0.13392561352891541</v>
      </c>
      <c r="G125" s="158">
        <v>0.1338611832601985</v>
      </c>
      <c r="H125" s="158">
        <v>0.13382641815814436</v>
      </c>
      <c r="I125" s="158" t="s">
        <v>126</v>
      </c>
      <c r="J125" s="158" t="s">
        <v>126</v>
      </c>
      <c r="K125" s="158" t="s">
        <v>126</v>
      </c>
      <c r="L125" s="158" t="s">
        <v>126</v>
      </c>
      <c r="M125" s="158" t="s">
        <v>126</v>
      </c>
      <c r="N125" s="158" t="s">
        <v>126</v>
      </c>
      <c r="O125" s="158" t="s">
        <v>126</v>
      </c>
      <c r="P125" s="158" t="s">
        <v>126</v>
      </c>
      <c r="Q125" s="158" t="s">
        <v>126</v>
      </c>
      <c r="S125" t="s">
        <v>253</v>
      </c>
    </row>
    <row r="126" spans="1:19">
      <c r="A126" t="s">
        <v>105</v>
      </c>
      <c r="B126" t="s">
        <v>114</v>
      </c>
      <c r="C126" t="s">
        <v>115</v>
      </c>
      <c r="D126" t="s">
        <v>75</v>
      </c>
      <c r="E126" t="s">
        <v>76</v>
      </c>
      <c r="F126" s="158">
        <v>417.1781477135462</v>
      </c>
      <c r="G126" s="158">
        <v>421.23239119669194</v>
      </c>
      <c r="H126" s="158">
        <v>393.61230415973375</v>
      </c>
      <c r="I126" s="158" t="s">
        <v>126</v>
      </c>
      <c r="J126" s="158" t="s">
        <v>126</v>
      </c>
      <c r="K126" s="158" t="s">
        <v>126</v>
      </c>
      <c r="L126" s="158" t="s">
        <v>126</v>
      </c>
      <c r="M126" s="158" t="s">
        <v>126</v>
      </c>
      <c r="N126" s="158" t="s">
        <v>126</v>
      </c>
      <c r="O126" s="158" t="s">
        <v>126</v>
      </c>
      <c r="P126" s="158" t="s">
        <v>126</v>
      </c>
      <c r="Q126" s="158" t="s">
        <v>126</v>
      </c>
      <c r="S126" t="s">
        <v>254</v>
      </c>
    </row>
    <row r="127" spans="1:19">
      <c r="A127" t="s">
        <v>105</v>
      </c>
      <c r="B127" t="s">
        <v>116</v>
      </c>
      <c r="C127" t="s">
        <v>117</v>
      </c>
      <c r="D127" t="s">
        <v>75</v>
      </c>
      <c r="E127" t="s">
        <v>76</v>
      </c>
      <c r="F127" s="158" t="s">
        <v>126</v>
      </c>
      <c r="G127" s="158" t="s">
        <v>126</v>
      </c>
      <c r="H127" s="158" t="s">
        <v>126</v>
      </c>
      <c r="I127" s="158" t="s">
        <v>126</v>
      </c>
      <c r="J127" s="158" t="s">
        <v>126</v>
      </c>
      <c r="K127" s="158" t="s">
        <v>126</v>
      </c>
      <c r="L127" s="158" t="s">
        <v>126</v>
      </c>
      <c r="M127" s="158" t="s">
        <v>126</v>
      </c>
      <c r="N127" s="158" t="s">
        <v>126</v>
      </c>
      <c r="O127" s="158" t="s">
        <v>126</v>
      </c>
      <c r="P127" s="158" t="s">
        <v>126</v>
      </c>
      <c r="Q127" s="158" t="s">
        <v>126</v>
      </c>
      <c r="S127" t="s">
        <v>255</v>
      </c>
    </row>
    <row r="128" spans="1:19">
      <c r="A128" t="s">
        <v>105</v>
      </c>
      <c r="B128" t="s">
        <v>119</v>
      </c>
      <c r="C128" t="s">
        <v>120</v>
      </c>
      <c r="D128" t="s">
        <v>121</v>
      </c>
      <c r="E128" t="s">
        <v>76</v>
      </c>
      <c r="F128" s="158" t="s">
        <v>127</v>
      </c>
      <c r="G128" s="158" t="s">
        <v>127</v>
      </c>
      <c r="H128" s="158" t="s">
        <v>127</v>
      </c>
      <c r="I128" s="158" t="s">
        <v>127</v>
      </c>
      <c r="J128" s="158" t="s">
        <v>127</v>
      </c>
      <c r="K128" s="158" t="s">
        <v>127</v>
      </c>
      <c r="L128" s="158" t="s">
        <v>127</v>
      </c>
      <c r="M128" s="158" t="s">
        <v>127</v>
      </c>
      <c r="N128" s="158" t="s">
        <v>127</v>
      </c>
      <c r="O128" s="158" t="s">
        <v>127</v>
      </c>
      <c r="P128" s="158" t="s">
        <v>127</v>
      </c>
      <c r="Q128" s="158" t="s">
        <v>127</v>
      </c>
      <c r="S128" t="s">
        <v>256</v>
      </c>
    </row>
    <row r="129" spans="1:19">
      <c r="A129" t="s">
        <v>105</v>
      </c>
      <c r="B129" t="s">
        <v>122</v>
      </c>
      <c r="C129" t="s">
        <v>123</v>
      </c>
      <c r="D129" t="s">
        <v>121</v>
      </c>
      <c r="E129" t="s">
        <v>76</v>
      </c>
      <c r="F129" s="158" t="s">
        <v>128</v>
      </c>
      <c r="G129" s="158" t="s">
        <v>128</v>
      </c>
      <c r="H129" s="158" t="s">
        <v>128</v>
      </c>
      <c r="I129" s="158" t="s">
        <v>128</v>
      </c>
      <c r="J129" s="158" t="s">
        <v>128</v>
      </c>
      <c r="K129" s="158" t="s">
        <v>128</v>
      </c>
      <c r="L129" s="158" t="s">
        <v>128</v>
      </c>
      <c r="M129" s="158" t="s">
        <v>128</v>
      </c>
      <c r="N129" s="158" t="s">
        <v>128</v>
      </c>
      <c r="O129" s="158" t="s">
        <v>128</v>
      </c>
      <c r="P129" s="158" t="s">
        <v>128</v>
      </c>
      <c r="Q129" s="158" t="s">
        <v>128</v>
      </c>
      <c r="S129" t="s">
        <v>257</v>
      </c>
    </row>
    <row r="130" spans="1:19">
      <c r="A130" t="s">
        <v>36</v>
      </c>
      <c r="B130" t="s">
        <v>73</v>
      </c>
      <c r="C130" t="s">
        <v>74</v>
      </c>
      <c r="D130" t="s">
        <v>75</v>
      </c>
      <c r="E130" t="s">
        <v>76</v>
      </c>
      <c r="F130" s="158" t="s">
        <v>126</v>
      </c>
      <c r="G130" s="158" t="s">
        <v>126</v>
      </c>
      <c r="H130" s="158" t="s">
        <v>126</v>
      </c>
      <c r="I130" s="158">
        <v>1.8525506770619613</v>
      </c>
      <c r="J130" s="158">
        <v>1.9989999999999999</v>
      </c>
      <c r="K130" s="158">
        <v>2.0934722831193229</v>
      </c>
      <c r="L130" s="158">
        <v>1.1691432950191607</v>
      </c>
      <c r="M130" s="158">
        <v>1.2079552350908855</v>
      </c>
      <c r="N130" s="158">
        <v>0.92749609662689914</v>
      </c>
      <c r="O130" s="158">
        <v>0.81988794223826722</v>
      </c>
      <c r="P130" s="158">
        <v>0.64274076171598493</v>
      </c>
      <c r="Q130" s="158">
        <v>0.58407619708536096</v>
      </c>
      <c r="S130" t="s">
        <v>258</v>
      </c>
    </row>
    <row r="131" spans="1:19">
      <c r="A131" t="s">
        <v>36</v>
      </c>
      <c r="B131" t="s">
        <v>77</v>
      </c>
      <c r="C131" t="s">
        <v>78</v>
      </c>
      <c r="D131" t="s">
        <v>75</v>
      </c>
      <c r="E131" t="s">
        <v>76</v>
      </c>
      <c r="F131" s="158" t="s">
        <v>126</v>
      </c>
      <c r="G131" s="158" t="s">
        <v>126</v>
      </c>
      <c r="H131" s="158" t="s">
        <v>126</v>
      </c>
      <c r="I131" s="158">
        <v>34.172949658591293</v>
      </c>
      <c r="J131" s="158">
        <v>32.330674320060425</v>
      </c>
      <c r="K131" s="158">
        <v>28.418371313483533</v>
      </c>
      <c r="L131" s="158">
        <v>30.13227264367826</v>
      </c>
      <c r="M131" s="158">
        <v>30.771861198738261</v>
      </c>
      <c r="N131" s="158">
        <v>29.70290131094427</v>
      </c>
      <c r="O131" s="158">
        <v>28.827007220216611</v>
      </c>
      <c r="P131" s="158">
        <v>27.922925102647611</v>
      </c>
      <c r="Q131" s="158">
        <v>27.155637751561578</v>
      </c>
      <c r="S131" t="s">
        <v>259</v>
      </c>
    </row>
    <row r="132" spans="1:19">
      <c r="A132" t="s">
        <v>36</v>
      </c>
      <c r="B132" t="s">
        <v>79</v>
      </c>
      <c r="C132" t="s">
        <v>80</v>
      </c>
      <c r="D132" t="s">
        <v>75</v>
      </c>
      <c r="E132" t="s">
        <v>76</v>
      </c>
      <c r="F132" s="158" t="s">
        <v>126</v>
      </c>
      <c r="G132" s="158" t="s">
        <v>126</v>
      </c>
      <c r="H132" s="158" t="s">
        <v>126</v>
      </c>
      <c r="I132" s="158">
        <v>19.739475879354639</v>
      </c>
      <c r="J132" s="158">
        <v>18.736674320060423</v>
      </c>
      <c r="K132" s="158">
        <v>18.146844536158135</v>
      </c>
      <c r="L132" s="158">
        <v>17.162448582375539</v>
      </c>
      <c r="M132" s="158">
        <v>18.31940198287522</v>
      </c>
      <c r="N132" s="158">
        <v>17.874793194874123</v>
      </c>
      <c r="O132" s="158">
        <v>17.596890108303249</v>
      </c>
      <c r="P132" s="158">
        <v>17.269895370239283</v>
      </c>
      <c r="Q132" s="158">
        <v>17.057107841776649</v>
      </c>
      <c r="S132" t="s">
        <v>260</v>
      </c>
    </row>
    <row r="133" spans="1:19">
      <c r="A133" t="s">
        <v>36</v>
      </c>
      <c r="B133" t="s">
        <v>81</v>
      </c>
      <c r="C133" t="s">
        <v>82</v>
      </c>
      <c r="D133" t="s">
        <v>75</v>
      </c>
      <c r="E133" t="s">
        <v>76</v>
      </c>
      <c r="F133" s="158" t="s">
        <v>126</v>
      </c>
      <c r="G133" s="158" t="s">
        <v>126</v>
      </c>
      <c r="H133" s="158" t="s">
        <v>126</v>
      </c>
      <c r="I133" s="158">
        <v>14.433473779236653</v>
      </c>
      <c r="J133" s="158">
        <v>13.594000000000001</v>
      </c>
      <c r="K133" s="158">
        <v>10.271526777325398</v>
      </c>
      <c r="L133" s="158">
        <v>12.969824061302722</v>
      </c>
      <c r="M133" s="158">
        <v>12.452459215863039</v>
      </c>
      <c r="N133" s="158">
        <v>11.828108116070149</v>
      </c>
      <c r="O133" s="158">
        <v>11.23011711191336</v>
      </c>
      <c r="P133" s="158">
        <v>10.65302973240833</v>
      </c>
      <c r="Q133" s="158">
        <v>10.098529909784931</v>
      </c>
      <c r="S133" t="s">
        <v>261</v>
      </c>
    </row>
    <row r="134" spans="1:19">
      <c r="A134" t="s">
        <v>36</v>
      </c>
      <c r="B134" t="s">
        <v>83</v>
      </c>
      <c r="C134" t="s">
        <v>84</v>
      </c>
      <c r="D134" t="s">
        <v>85</v>
      </c>
      <c r="E134" t="s">
        <v>76</v>
      </c>
      <c r="F134" s="158" t="s">
        <v>126</v>
      </c>
      <c r="G134" s="158" t="s">
        <v>126</v>
      </c>
      <c r="H134" s="158" t="s">
        <v>126</v>
      </c>
      <c r="I134" s="158">
        <v>939.37899999999991</v>
      </c>
      <c r="J134" s="158">
        <v>952.62099999999987</v>
      </c>
      <c r="K134" s="158">
        <v>960.2829999999999</v>
      </c>
      <c r="L134" s="158">
        <v>960.51299999999992</v>
      </c>
      <c r="M134" s="158">
        <v>971.17900000000009</v>
      </c>
      <c r="N134" s="158">
        <v>983.24900000000002</v>
      </c>
      <c r="O134" s="158">
        <v>992.06400000000008</v>
      </c>
      <c r="P134" s="158">
        <v>1001.0229999999999</v>
      </c>
      <c r="Q134" s="158">
        <v>1009.764</v>
      </c>
      <c r="S134" t="s">
        <v>262</v>
      </c>
    </row>
    <row r="135" spans="1:19">
      <c r="A135" t="s">
        <v>36</v>
      </c>
      <c r="B135" t="s">
        <v>86</v>
      </c>
      <c r="C135" t="s">
        <v>87</v>
      </c>
      <c r="D135" t="s">
        <v>88</v>
      </c>
      <c r="E135" t="s">
        <v>76</v>
      </c>
      <c r="F135" s="158" t="s">
        <v>126</v>
      </c>
      <c r="G135" s="158" t="s">
        <v>126</v>
      </c>
      <c r="H135" s="158" t="s">
        <v>126</v>
      </c>
      <c r="I135" s="158">
        <v>0.78863802575957098</v>
      </c>
      <c r="J135" s="158">
        <v>0.79052739756944268</v>
      </c>
      <c r="K135" s="158">
        <v>0.80042445820659125</v>
      </c>
      <c r="L135" s="158">
        <v>0.80659605856453798</v>
      </c>
      <c r="M135" s="158">
        <v>0.81474475869021046</v>
      </c>
      <c r="N135" s="158">
        <v>0.82346180875851394</v>
      </c>
      <c r="O135" s="158">
        <v>0.83187375008063991</v>
      </c>
      <c r="P135" s="158">
        <v>0.83942027306065914</v>
      </c>
      <c r="Q135" s="158">
        <v>0.846145237897172</v>
      </c>
      <c r="S135" t="s">
        <v>263</v>
      </c>
    </row>
    <row r="136" spans="1:19">
      <c r="A136" t="s">
        <v>36</v>
      </c>
      <c r="B136" t="s">
        <v>89</v>
      </c>
      <c r="C136" t="s">
        <v>90</v>
      </c>
      <c r="D136" t="s">
        <v>88</v>
      </c>
      <c r="E136" t="s">
        <v>76</v>
      </c>
      <c r="F136" s="158" t="s">
        <v>126</v>
      </c>
      <c r="G136" s="158" t="s">
        <v>126</v>
      </c>
      <c r="H136" s="158" t="s">
        <v>126</v>
      </c>
      <c r="I136" s="158">
        <v>0.718424618817325</v>
      </c>
      <c r="J136" s="158">
        <v>0.72183061259409564</v>
      </c>
      <c r="K136" s="158">
        <v>0.72704921361723573</v>
      </c>
      <c r="L136" s="158">
        <v>0.7222817390290398</v>
      </c>
      <c r="M136" s="158">
        <v>0.72282967403537346</v>
      </c>
      <c r="N136" s="158">
        <v>0.72343119596358596</v>
      </c>
      <c r="O136" s="158">
        <v>0.72387366137668541</v>
      </c>
      <c r="P136" s="158">
        <v>0.72431802266281597</v>
      </c>
      <c r="Q136" s="158">
        <v>0.72473667114296025</v>
      </c>
      <c r="S136" t="s">
        <v>264</v>
      </c>
    </row>
    <row r="137" spans="1:19">
      <c r="A137" t="s">
        <v>36</v>
      </c>
      <c r="B137" t="s">
        <v>91</v>
      </c>
      <c r="C137" t="s">
        <v>92</v>
      </c>
      <c r="D137" t="s">
        <v>93</v>
      </c>
      <c r="E137" t="s">
        <v>76</v>
      </c>
      <c r="F137" s="158" t="s">
        <v>126</v>
      </c>
      <c r="G137" s="158" t="s">
        <v>126</v>
      </c>
      <c r="H137" s="158" t="s">
        <v>126</v>
      </c>
      <c r="I137" s="158">
        <v>452.23181310497785</v>
      </c>
      <c r="J137" s="158">
        <v>441.32031521455025</v>
      </c>
      <c r="K137" s="158">
        <v>435.93199204290698</v>
      </c>
      <c r="L137" s="158">
        <v>413.92825376883172</v>
      </c>
      <c r="M137" s="158">
        <v>407.15028388362612</v>
      </c>
      <c r="N137" s="158">
        <v>402.43710902083609</v>
      </c>
      <c r="O137" s="158">
        <v>394.19595505413986</v>
      </c>
      <c r="P137" s="158">
        <v>387.29107740497773</v>
      </c>
      <c r="Q137" s="158">
        <v>379.47975585893613</v>
      </c>
      <c r="S137" t="s">
        <v>265</v>
      </c>
    </row>
    <row r="138" spans="1:19">
      <c r="A138" t="s">
        <v>36</v>
      </c>
      <c r="B138" t="s">
        <v>94</v>
      </c>
      <c r="C138" t="s">
        <v>95</v>
      </c>
      <c r="D138" t="s">
        <v>75</v>
      </c>
      <c r="E138" t="s">
        <v>76</v>
      </c>
      <c r="F138" s="158" t="s">
        <v>126</v>
      </c>
      <c r="G138" s="158" t="s">
        <v>126</v>
      </c>
      <c r="H138" s="158" t="s">
        <v>126</v>
      </c>
      <c r="I138" s="158">
        <v>33.169999999999888</v>
      </c>
      <c r="J138" s="158">
        <v>32.347999999999999</v>
      </c>
      <c r="K138" s="158">
        <v>29.136999999999997</v>
      </c>
      <c r="L138" s="158">
        <v>31.442999999999998</v>
      </c>
      <c r="M138" s="158">
        <v>32.76</v>
      </c>
      <c r="N138" s="158">
        <v>32.249000000000002</v>
      </c>
      <c r="O138" s="158">
        <v>31.925000000000001</v>
      </c>
      <c r="P138" s="158">
        <v>31.540000000000003</v>
      </c>
      <c r="Q138" s="158">
        <v>31.290000000000003</v>
      </c>
      <c r="S138" t="s">
        <v>266</v>
      </c>
    </row>
    <row r="139" spans="1:19">
      <c r="A139" t="s">
        <v>36</v>
      </c>
      <c r="B139" t="s">
        <v>96</v>
      </c>
      <c r="C139" t="s">
        <v>97</v>
      </c>
      <c r="D139" t="s">
        <v>75</v>
      </c>
      <c r="E139" t="s">
        <v>76</v>
      </c>
      <c r="F139" s="158" t="s">
        <v>126</v>
      </c>
      <c r="G139" s="158" t="s">
        <v>126</v>
      </c>
      <c r="H139" s="158" t="s">
        <v>126</v>
      </c>
      <c r="I139" s="158">
        <v>34.043826015592828</v>
      </c>
      <c r="J139" s="158">
        <v>32.347999999999999</v>
      </c>
      <c r="K139" s="158">
        <v>28.530169276542427</v>
      </c>
      <c r="L139" s="158">
        <v>30.132272643678252</v>
      </c>
      <c r="M139" s="158">
        <v>30.771861198738261</v>
      </c>
      <c r="N139" s="158">
        <v>29.702901310944267</v>
      </c>
      <c r="O139" s="158">
        <v>28.827007220216611</v>
      </c>
      <c r="P139" s="158">
        <v>27.922925102647614</v>
      </c>
      <c r="Q139" s="158">
        <v>27.155637751561581</v>
      </c>
      <c r="S139" t="s">
        <v>267</v>
      </c>
    </row>
    <row r="140" spans="1:19">
      <c r="A140" t="s">
        <v>36</v>
      </c>
      <c r="B140" t="s">
        <v>98</v>
      </c>
      <c r="C140" t="s">
        <v>99</v>
      </c>
      <c r="D140" t="s">
        <v>75</v>
      </c>
      <c r="E140" t="s">
        <v>76</v>
      </c>
      <c r="F140" s="158" t="s">
        <v>126</v>
      </c>
      <c r="G140" s="158" t="s">
        <v>126</v>
      </c>
      <c r="H140" s="158" t="s">
        <v>126</v>
      </c>
      <c r="I140" s="158">
        <v>19.610352236356174</v>
      </c>
      <c r="J140" s="158">
        <v>18.753999999999998</v>
      </c>
      <c r="K140" s="158">
        <v>18.258642499217032</v>
      </c>
      <c r="L140" s="158">
        <v>17.162448582375532</v>
      </c>
      <c r="M140" s="158">
        <v>18.319401982875224</v>
      </c>
      <c r="N140" s="158">
        <v>17.874793194874119</v>
      </c>
      <c r="O140" s="158">
        <v>17.596890108303253</v>
      </c>
      <c r="P140" s="158">
        <v>17.269895370239283</v>
      </c>
      <c r="Q140" s="158">
        <v>17.057107841776649</v>
      </c>
      <c r="S140" t="s">
        <v>268</v>
      </c>
    </row>
    <row r="141" spans="1:19">
      <c r="A141" t="s">
        <v>36</v>
      </c>
      <c r="B141" t="s">
        <v>100</v>
      </c>
      <c r="C141" t="s">
        <v>101</v>
      </c>
      <c r="D141" t="s">
        <v>102</v>
      </c>
      <c r="E141" t="s">
        <v>76</v>
      </c>
      <c r="F141" s="158" t="s">
        <v>126</v>
      </c>
      <c r="G141" s="158" t="s">
        <v>126</v>
      </c>
      <c r="H141" s="158" t="s">
        <v>126</v>
      </c>
      <c r="I141" s="158">
        <v>1.0263438654082888</v>
      </c>
      <c r="J141" s="158">
        <v>1</v>
      </c>
      <c r="K141" s="158">
        <v>0.97917319135609127</v>
      </c>
      <c r="L141" s="158">
        <v>0.95831417624521376</v>
      </c>
      <c r="M141" s="158">
        <v>0.93931200240348789</v>
      </c>
      <c r="N141" s="158">
        <v>0.92104875533952257</v>
      </c>
      <c r="O141" s="158">
        <v>0.90296028880866441</v>
      </c>
      <c r="P141" s="158">
        <v>0.88531785360328508</v>
      </c>
      <c r="Q141" s="158">
        <v>0.86786953504511277</v>
      </c>
      <c r="S141" t="s">
        <v>269</v>
      </c>
    </row>
    <row r="142" spans="1:19">
      <c r="A142" t="s">
        <v>36</v>
      </c>
      <c r="B142" t="s">
        <v>103</v>
      </c>
      <c r="C142" t="s">
        <v>104</v>
      </c>
      <c r="D142" t="s">
        <v>75</v>
      </c>
      <c r="E142" t="s">
        <v>76</v>
      </c>
      <c r="F142" s="158" t="s">
        <v>126</v>
      </c>
      <c r="G142" s="158" t="s">
        <v>126</v>
      </c>
      <c r="H142" s="158" t="s">
        <v>126</v>
      </c>
      <c r="I142" s="158">
        <v>34.043826015592835</v>
      </c>
      <c r="J142" s="158">
        <v>32.347999999999999</v>
      </c>
      <c r="K142" s="158">
        <v>28.533106796116499</v>
      </c>
      <c r="L142" s="158">
        <v>30.752301915708905</v>
      </c>
      <c r="M142" s="158">
        <v>31.376778128286105</v>
      </c>
      <c r="N142" s="158">
        <v>30.300661953159615</v>
      </c>
      <c r="O142" s="158">
        <v>28.827007220216611</v>
      </c>
      <c r="P142" s="158">
        <v>27.922925102647614</v>
      </c>
      <c r="Q142" s="158">
        <v>27.155637751561578</v>
      </c>
      <c r="S142" t="s">
        <v>270</v>
      </c>
    </row>
    <row r="143" spans="1:19">
      <c r="A143" t="s">
        <v>36</v>
      </c>
      <c r="B143" t="s">
        <v>108</v>
      </c>
      <c r="C143" t="s">
        <v>112</v>
      </c>
      <c r="D143" t="s">
        <v>88</v>
      </c>
      <c r="E143" t="s">
        <v>76</v>
      </c>
      <c r="F143" s="158" t="s">
        <v>126</v>
      </c>
      <c r="G143" s="158" t="s">
        <v>126</v>
      </c>
      <c r="H143" s="158" t="s">
        <v>126</v>
      </c>
      <c r="I143" s="158">
        <v>0.20270077658774571</v>
      </c>
      <c r="J143" s="158">
        <v>0.20608964061736887</v>
      </c>
      <c r="K143" s="158">
        <v>0.19679815041253601</v>
      </c>
      <c r="L143" s="158" t="s">
        <v>126</v>
      </c>
      <c r="M143" s="158" t="s">
        <v>126</v>
      </c>
      <c r="N143" s="158" t="s">
        <v>126</v>
      </c>
      <c r="O143" s="158" t="s">
        <v>126</v>
      </c>
      <c r="P143" s="158" t="s">
        <v>126</v>
      </c>
      <c r="Q143" s="158" t="s">
        <v>126</v>
      </c>
      <c r="S143" t="s">
        <v>271</v>
      </c>
    </row>
    <row r="144" spans="1:19">
      <c r="A144" t="s">
        <v>36</v>
      </c>
      <c r="B144" t="s">
        <v>111</v>
      </c>
      <c r="C144" t="s">
        <v>16</v>
      </c>
      <c r="D144" t="s">
        <v>88</v>
      </c>
      <c r="E144" t="s">
        <v>76</v>
      </c>
      <c r="F144" s="158" t="s">
        <v>126</v>
      </c>
      <c r="G144" s="158" t="s">
        <v>126</v>
      </c>
      <c r="H144" s="158" t="s">
        <v>126</v>
      </c>
      <c r="I144" s="158">
        <v>0.10516150912811387</v>
      </c>
      <c r="J144" s="158">
        <v>0.10426548733325891</v>
      </c>
      <c r="K144" s="158">
        <v>0.10426548733325891</v>
      </c>
      <c r="L144" s="158" t="s">
        <v>126</v>
      </c>
      <c r="M144" s="158" t="s">
        <v>126</v>
      </c>
      <c r="N144" s="158" t="s">
        <v>126</v>
      </c>
      <c r="O144" s="158" t="s">
        <v>126</v>
      </c>
      <c r="P144" s="158" t="s">
        <v>126</v>
      </c>
      <c r="Q144" s="158" t="s">
        <v>126</v>
      </c>
      <c r="S144" t="s">
        <v>272</v>
      </c>
    </row>
    <row r="145" spans="1:19">
      <c r="A145" t="s">
        <v>36</v>
      </c>
      <c r="B145" t="s">
        <v>110</v>
      </c>
      <c r="C145" t="s">
        <v>15</v>
      </c>
      <c r="D145" t="s">
        <v>88</v>
      </c>
      <c r="E145" t="s">
        <v>76</v>
      </c>
      <c r="F145" s="158" t="s">
        <v>126</v>
      </c>
      <c r="G145" s="158" t="s">
        <v>126</v>
      </c>
      <c r="H145" s="158" t="s">
        <v>126</v>
      </c>
      <c r="I145" s="158" t="s">
        <v>126</v>
      </c>
      <c r="J145" s="158" t="s">
        <v>126</v>
      </c>
      <c r="K145" s="158" t="s">
        <v>126</v>
      </c>
      <c r="L145" s="158" t="s">
        <v>126</v>
      </c>
      <c r="M145" s="158" t="s">
        <v>126</v>
      </c>
      <c r="N145" s="158" t="s">
        <v>126</v>
      </c>
      <c r="O145" s="158" t="s">
        <v>126</v>
      </c>
      <c r="P145" s="158" t="s">
        <v>126</v>
      </c>
      <c r="Q145" s="158" t="s">
        <v>126</v>
      </c>
      <c r="S145" t="s">
        <v>273</v>
      </c>
    </row>
    <row r="146" spans="1:19">
      <c r="A146" t="s">
        <v>36</v>
      </c>
      <c r="B146" t="s">
        <v>109</v>
      </c>
      <c r="C146" t="s">
        <v>113</v>
      </c>
      <c r="D146" t="s">
        <v>88</v>
      </c>
      <c r="E146" t="s">
        <v>76</v>
      </c>
      <c r="F146" s="158" t="s">
        <v>126</v>
      </c>
      <c r="G146" s="158" t="s">
        <v>126</v>
      </c>
      <c r="H146" s="158" t="s">
        <v>126</v>
      </c>
      <c r="I146" s="158">
        <v>0.13022838442108434</v>
      </c>
      <c r="J146" s="158">
        <v>0.13016011868367083</v>
      </c>
      <c r="K146" s="158">
        <v>0.13016011868367083</v>
      </c>
      <c r="L146" s="158" t="s">
        <v>126</v>
      </c>
      <c r="M146" s="158" t="s">
        <v>126</v>
      </c>
      <c r="N146" s="158" t="s">
        <v>126</v>
      </c>
      <c r="O146" s="158" t="s">
        <v>126</v>
      </c>
      <c r="P146" s="158" t="s">
        <v>126</v>
      </c>
      <c r="Q146" s="158" t="s">
        <v>126</v>
      </c>
      <c r="S146" t="s">
        <v>274</v>
      </c>
    </row>
    <row r="147" spans="1:19">
      <c r="A147" t="s">
        <v>36</v>
      </c>
      <c r="B147" t="s">
        <v>114</v>
      </c>
      <c r="C147" t="s">
        <v>115</v>
      </c>
      <c r="D147" t="s">
        <v>75</v>
      </c>
      <c r="E147" t="s">
        <v>76</v>
      </c>
      <c r="F147" s="158" t="s">
        <v>126</v>
      </c>
      <c r="G147" s="158" t="s">
        <v>126</v>
      </c>
      <c r="H147" s="158" t="s">
        <v>126</v>
      </c>
      <c r="I147" s="158">
        <v>424.81706836274094</v>
      </c>
      <c r="J147" s="158">
        <v>420.411</v>
      </c>
      <c r="K147" s="158">
        <v>418.61808111493878</v>
      </c>
      <c r="L147" s="158">
        <v>397.58346881226186</v>
      </c>
      <c r="M147" s="158">
        <v>395.41580555181616</v>
      </c>
      <c r="N147" s="158">
        <v>395.69588500762808</v>
      </c>
      <c r="O147" s="158">
        <v>391.06761595483027</v>
      </c>
      <c r="P147" s="158">
        <v>387.68727617716297</v>
      </c>
      <c r="Q147" s="158">
        <v>383.18499619514284</v>
      </c>
      <c r="S147" t="s">
        <v>275</v>
      </c>
    </row>
    <row r="148" spans="1:19">
      <c r="A148" t="s">
        <v>36</v>
      </c>
      <c r="B148" t="s">
        <v>116</v>
      </c>
      <c r="C148" t="s">
        <v>117</v>
      </c>
      <c r="D148" t="s">
        <v>75</v>
      </c>
      <c r="E148" t="s">
        <v>76</v>
      </c>
      <c r="F148" s="158" t="s">
        <v>126</v>
      </c>
      <c r="G148" s="158" t="s">
        <v>126</v>
      </c>
      <c r="H148" s="158" t="s">
        <v>126</v>
      </c>
      <c r="I148" s="158" t="s">
        <v>126</v>
      </c>
      <c r="J148" s="158">
        <v>1.2809999999999999</v>
      </c>
      <c r="K148" s="158">
        <v>1.0300901973066081</v>
      </c>
      <c r="L148" s="158">
        <v>0.57690513409961863</v>
      </c>
      <c r="M148" s="158">
        <v>0.69978744179059849</v>
      </c>
      <c r="N148" s="158">
        <v>0.86302268375313274</v>
      </c>
      <c r="O148" s="158">
        <v>0.52823176895306867</v>
      </c>
      <c r="P148" s="158">
        <v>0.44708551606965896</v>
      </c>
      <c r="Q148" s="158">
        <v>0.66044871616933087</v>
      </c>
      <c r="S148" t="s">
        <v>276</v>
      </c>
    </row>
    <row r="149" spans="1:19">
      <c r="A149" t="s">
        <v>36</v>
      </c>
      <c r="B149" t="s">
        <v>119</v>
      </c>
      <c r="C149" t="s">
        <v>120</v>
      </c>
      <c r="D149" t="s">
        <v>121</v>
      </c>
      <c r="E149" t="s">
        <v>76</v>
      </c>
      <c r="F149" s="158" t="s">
        <v>127</v>
      </c>
      <c r="G149" s="158" t="s">
        <v>127</v>
      </c>
      <c r="H149" s="158" t="s">
        <v>127</v>
      </c>
      <c r="I149" s="158" t="s">
        <v>127</v>
      </c>
      <c r="J149" s="158" t="s">
        <v>127</v>
      </c>
      <c r="K149" s="158" t="s">
        <v>127</v>
      </c>
      <c r="L149" s="158" t="s">
        <v>127</v>
      </c>
      <c r="M149" s="158" t="s">
        <v>127</v>
      </c>
      <c r="N149" s="158" t="s">
        <v>127</v>
      </c>
      <c r="O149" s="158" t="s">
        <v>127</v>
      </c>
      <c r="P149" s="158" t="s">
        <v>127</v>
      </c>
      <c r="Q149" s="158" t="s">
        <v>127</v>
      </c>
      <c r="S149" t="s">
        <v>277</v>
      </c>
    </row>
    <row r="150" spans="1:19">
      <c r="A150" t="s">
        <v>36</v>
      </c>
      <c r="B150" t="s">
        <v>122</v>
      </c>
      <c r="C150" t="s">
        <v>123</v>
      </c>
      <c r="D150" t="s">
        <v>121</v>
      </c>
      <c r="E150" t="s">
        <v>76</v>
      </c>
      <c r="F150" s="158" t="s">
        <v>128</v>
      </c>
      <c r="G150" s="158" t="s">
        <v>128</v>
      </c>
      <c r="H150" s="158" t="s">
        <v>128</v>
      </c>
      <c r="I150" s="158" t="s">
        <v>128</v>
      </c>
      <c r="J150" s="158" t="s">
        <v>128</v>
      </c>
      <c r="K150" s="158" t="s">
        <v>128</v>
      </c>
      <c r="L150" s="158" t="s">
        <v>128</v>
      </c>
      <c r="M150" s="158" t="s">
        <v>128</v>
      </c>
      <c r="N150" s="158" t="s">
        <v>128</v>
      </c>
      <c r="O150" s="158" t="s">
        <v>128</v>
      </c>
      <c r="P150" s="158" t="s">
        <v>128</v>
      </c>
      <c r="Q150" s="158" t="s">
        <v>128</v>
      </c>
      <c r="S150" t="s">
        <v>278</v>
      </c>
    </row>
    <row r="151" spans="1:19">
      <c r="A151" t="s">
        <v>37</v>
      </c>
      <c r="B151" t="s">
        <v>73</v>
      </c>
      <c r="C151" t="s">
        <v>74</v>
      </c>
      <c r="D151" t="s">
        <v>75</v>
      </c>
      <c r="E151" t="s">
        <v>76</v>
      </c>
      <c r="F151" s="158">
        <v>9.0152807183908017</v>
      </c>
      <c r="G151" s="158">
        <v>7.7901919144313538</v>
      </c>
      <c r="H151" s="158">
        <v>1.3348750415973374</v>
      </c>
      <c r="I151" s="158">
        <v>1.8764679479048008</v>
      </c>
      <c r="J151" s="158">
        <v>3.2530000000000001</v>
      </c>
      <c r="K151" s="158">
        <v>4.8234071406201053</v>
      </c>
      <c r="L151" s="158">
        <v>13.538731654479216</v>
      </c>
      <c r="M151" s="158">
        <v>19.928267730099368</v>
      </c>
      <c r="N151" s="158">
        <v>21.288657720714962</v>
      </c>
      <c r="O151" s="158">
        <v>22.893058094915268</v>
      </c>
      <c r="P151" s="158">
        <v>24.174298394143776</v>
      </c>
      <c r="Q151" s="158">
        <v>21.434271999997598</v>
      </c>
      <c r="S151" t="s">
        <v>279</v>
      </c>
    </row>
    <row r="152" spans="1:19">
      <c r="A152" t="s">
        <v>37</v>
      </c>
      <c r="B152" t="s">
        <v>77</v>
      </c>
      <c r="C152" t="s">
        <v>78</v>
      </c>
      <c r="D152" t="s">
        <v>75</v>
      </c>
      <c r="E152" t="s">
        <v>76</v>
      </c>
      <c r="F152" s="158">
        <v>159.63315037935479</v>
      </c>
      <c r="G152" s="158">
        <v>175.2328179828439</v>
      </c>
      <c r="H152" s="158">
        <v>171.24899092927035</v>
      </c>
      <c r="I152" s="158">
        <v>170.47984449960975</v>
      </c>
      <c r="J152" s="158">
        <v>173.22920379382407</v>
      </c>
      <c r="K152" s="158">
        <v>176.22257601430633</v>
      </c>
      <c r="L152" s="158">
        <v>181.12834127124634</v>
      </c>
      <c r="M152" s="158">
        <v>164.57185956860209</v>
      </c>
      <c r="N152" s="158">
        <v>162.1097480677285</v>
      </c>
      <c r="O152" s="158">
        <v>157.60437058254442</v>
      </c>
      <c r="P152" s="158">
        <v>151.41786237075959</v>
      </c>
      <c r="Q152" s="158">
        <v>145.36782355066879</v>
      </c>
      <c r="S152" t="s">
        <v>280</v>
      </c>
    </row>
    <row r="153" spans="1:19">
      <c r="A153" t="s">
        <v>37</v>
      </c>
      <c r="B153" t="s">
        <v>79</v>
      </c>
      <c r="C153" t="s">
        <v>80</v>
      </c>
      <c r="D153" t="s">
        <v>75</v>
      </c>
      <c r="E153" t="s">
        <v>76</v>
      </c>
      <c r="F153" s="158">
        <v>81.312105754608368</v>
      </c>
      <c r="G153" s="158">
        <v>89.225982518650696</v>
      </c>
      <c r="H153" s="158">
        <v>91.717220551495501</v>
      </c>
      <c r="I153" s="158">
        <v>101.82359796698768</v>
      </c>
      <c r="J153" s="158">
        <v>108.68620379382408</v>
      </c>
      <c r="K153" s="158">
        <v>110.02655158586913</v>
      </c>
      <c r="L153" s="158">
        <v>115.67033594400408</v>
      </c>
      <c r="M153" s="158">
        <v>101.97644486311961</v>
      </c>
      <c r="N153" s="158">
        <v>97.285410700606846</v>
      </c>
      <c r="O153" s="158">
        <v>92.802456539575815</v>
      </c>
      <c r="P153" s="158">
        <v>89.369286006812416</v>
      </c>
      <c r="Q153" s="158">
        <v>85.847273922541319</v>
      </c>
      <c r="S153" t="s">
        <v>281</v>
      </c>
    </row>
    <row r="154" spans="1:19">
      <c r="A154" t="s">
        <v>37</v>
      </c>
      <c r="B154" t="s">
        <v>81</v>
      </c>
      <c r="C154" t="s">
        <v>82</v>
      </c>
      <c r="D154" t="s">
        <v>75</v>
      </c>
      <c r="E154" t="s">
        <v>76</v>
      </c>
      <c r="F154" s="158">
        <v>78.32104462474642</v>
      </c>
      <c r="G154" s="158">
        <v>86.006835464193202</v>
      </c>
      <c r="H154" s="158">
        <v>79.531770377774848</v>
      </c>
      <c r="I154" s="158">
        <v>68.656246532622077</v>
      </c>
      <c r="J154" s="158">
        <v>64.542999999999992</v>
      </c>
      <c r="K154" s="158">
        <v>66.196024428437198</v>
      </c>
      <c r="L154" s="158">
        <v>65.458005327242262</v>
      </c>
      <c r="M154" s="158">
        <v>62.595414705482476</v>
      </c>
      <c r="N154" s="158">
        <v>64.824337367121657</v>
      </c>
      <c r="O154" s="158">
        <v>64.801914042968605</v>
      </c>
      <c r="P154" s="158">
        <v>62.04857636394717</v>
      </c>
      <c r="Q154" s="158">
        <v>59.520549628127469</v>
      </c>
      <c r="S154" t="s">
        <v>282</v>
      </c>
    </row>
    <row r="155" spans="1:19">
      <c r="A155" t="s">
        <v>37</v>
      </c>
      <c r="B155" t="s">
        <v>83</v>
      </c>
      <c r="C155" t="s">
        <v>84</v>
      </c>
      <c r="D155" t="s">
        <v>85</v>
      </c>
      <c r="E155" t="s">
        <v>76</v>
      </c>
      <c r="F155" s="158">
        <v>5284.5969999999998</v>
      </c>
      <c r="G155" s="158">
        <v>5325.692</v>
      </c>
      <c r="H155" s="158">
        <v>5353.6824999999999</v>
      </c>
      <c r="I155" s="158">
        <v>5388.7960000000003</v>
      </c>
      <c r="J155" s="158">
        <v>5409.6409999999996</v>
      </c>
      <c r="K155" s="158">
        <v>5455.7869999999994</v>
      </c>
      <c r="L155" s="158">
        <v>5497.1550000000007</v>
      </c>
      <c r="M155" s="158">
        <v>5573.0430000000006</v>
      </c>
      <c r="N155" s="158">
        <v>5646.0590000000002</v>
      </c>
      <c r="O155" s="158">
        <v>5714.2910000000002</v>
      </c>
      <c r="P155" s="158">
        <v>5783.6919999999991</v>
      </c>
      <c r="Q155" s="158">
        <v>5841.9480000000003</v>
      </c>
      <c r="S155" t="s">
        <v>283</v>
      </c>
    </row>
    <row r="156" spans="1:19">
      <c r="A156" t="s">
        <v>37</v>
      </c>
      <c r="B156" t="s">
        <v>86</v>
      </c>
      <c r="C156" t="s">
        <v>87</v>
      </c>
      <c r="D156" t="s">
        <v>88</v>
      </c>
      <c r="E156" t="s">
        <v>76</v>
      </c>
      <c r="F156" s="158">
        <v>0.3312061449529643</v>
      </c>
      <c r="G156" s="158">
        <v>0.34337678558955337</v>
      </c>
      <c r="H156" s="158">
        <v>0.40286419674681861</v>
      </c>
      <c r="I156" s="158">
        <v>0.42607383912844343</v>
      </c>
      <c r="J156" s="158">
        <v>0.44839149215262158</v>
      </c>
      <c r="K156" s="158">
        <v>0.47564210259674738</v>
      </c>
      <c r="L156" s="158">
        <v>0.51520159064097693</v>
      </c>
      <c r="M156" s="158">
        <v>0.54603257143359563</v>
      </c>
      <c r="N156" s="158">
        <v>0.5626173938316974</v>
      </c>
      <c r="O156" s="158">
        <v>0.58888250528368258</v>
      </c>
      <c r="P156" s="158">
        <v>0.6152767125220362</v>
      </c>
      <c r="Q156" s="158">
        <v>0.64512162723803768</v>
      </c>
      <c r="S156" t="s">
        <v>284</v>
      </c>
    </row>
    <row r="157" spans="1:19">
      <c r="A157" t="s">
        <v>37</v>
      </c>
      <c r="B157" t="s">
        <v>89</v>
      </c>
      <c r="C157" t="s">
        <v>90</v>
      </c>
      <c r="D157" t="s">
        <v>88</v>
      </c>
      <c r="E157" t="s">
        <v>76</v>
      </c>
      <c r="F157" s="158">
        <v>0.63477858387309383</v>
      </c>
      <c r="G157" s="158">
        <v>0.6348215405622406</v>
      </c>
      <c r="H157" s="158">
        <v>0.63630398328627069</v>
      </c>
      <c r="I157" s="158">
        <v>0.63469001238866718</v>
      </c>
      <c r="J157" s="158">
        <v>0.63370896516053477</v>
      </c>
      <c r="K157" s="158">
        <v>0.63475626889392867</v>
      </c>
      <c r="L157" s="158">
        <v>0.63268690804607108</v>
      </c>
      <c r="M157" s="158">
        <v>0.63402740657123935</v>
      </c>
      <c r="N157" s="158">
        <v>0.6342744558638157</v>
      </c>
      <c r="O157" s="158">
        <v>0.63460768798788858</v>
      </c>
      <c r="P157" s="158">
        <v>0.63484500903575092</v>
      </c>
      <c r="Q157" s="158">
        <v>0.63507412253583895</v>
      </c>
      <c r="S157" t="s">
        <v>285</v>
      </c>
    </row>
    <row r="158" spans="1:19">
      <c r="A158" t="s">
        <v>37</v>
      </c>
      <c r="B158" t="s">
        <v>91</v>
      </c>
      <c r="C158" t="s">
        <v>92</v>
      </c>
      <c r="D158" t="s">
        <v>93</v>
      </c>
      <c r="E158" t="s">
        <v>76</v>
      </c>
      <c r="F158" s="158">
        <v>303.45869790903737</v>
      </c>
      <c r="G158" s="158">
        <v>313.27418655886817</v>
      </c>
      <c r="H158" s="158">
        <v>309.76459963242104</v>
      </c>
      <c r="I158" s="158">
        <v>304.11192393346738</v>
      </c>
      <c r="J158" s="158">
        <v>295.45361697754066</v>
      </c>
      <c r="K158" s="158">
        <v>296.8922001274172</v>
      </c>
      <c r="L158" s="158">
        <v>290.41240638364138</v>
      </c>
      <c r="M158" s="158">
        <v>288.47350455307452</v>
      </c>
      <c r="N158" s="158">
        <v>293.18504431080015</v>
      </c>
      <c r="O158" s="158">
        <v>295.20534717700724</v>
      </c>
      <c r="P158" s="158">
        <v>295.28443833561727</v>
      </c>
      <c r="Q158" s="158">
        <v>295.48130290185702</v>
      </c>
      <c r="S158" t="s">
        <v>286</v>
      </c>
    </row>
    <row r="159" spans="1:19">
      <c r="A159" t="s">
        <v>37</v>
      </c>
      <c r="B159" t="s">
        <v>94</v>
      </c>
      <c r="C159" t="s">
        <v>95</v>
      </c>
      <c r="D159" t="s">
        <v>75</v>
      </c>
      <c r="E159" t="s">
        <v>76</v>
      </c>
      <c r="F159" s="158">
        <v>155.12941000000004</v>
      </c>
      <c r="G159" s="158">
        <v>170.65444000000002</v>
      </c>
      <c r="H159" s="158">
        <v>161.37677749624697</v>
      </c>
      <c r="I159" s="158">
        <v>163.37030336999987</v>
      </c>
      <c r="J159" s="158">
        <v>171.8</v>
      </c>
      <c r="K159" s="158">
        <v>180.11499999999998</v>
      </c>
      <c r="L159" s="158">
        <v>188.53601972149212</v>
      </c>
      <c r="M159" s="158">
        <v>174.32015116590318</v>
      </c>
      <c r="N159" s="158">
        <v>175.1896135706688</v>
      </c>
      <c r="O159" s="158">
        <v>173.85460080885738</v>
      </c>
      <c r="P159" s="158">
        <v>170.37082004075225</v>
      </c>
      <c r="Q159" s="158">
        <v>166.83476847750413</v>
      </c>
      <c r="S159" t="s">
        <v>287</v>
      </c>
    </row>
    <row r="160" spans="1:19">
      <c r="A160" t="s">
        <v>37</v>
      </c>
      <c r="B160" t="s">
        <v>96</v>
      </c>
      <c r="C160" t="s">
        <v>97</v>
      </c>
      <c r="D160" t="s">
        <v>75</v>
      </c>
      <c r="E160" t="s">
        <v>76</v>
      </c>
      <c r="F160" s="158">
        <v>163.96622730392156</v>
      </c>
      <c r="G160" s="158">
        <v>178.3408061034512</v>
      </c>
      <c r="H160" s="158">
        <v>167.90166217704362</v>
      </c>
      <c r="I160" s="158">
        <v>167.67410865369047</v>
      </c>
      <c r="J160" s="158">
        <v>171.8</v>
      </c>
      <c r="K160" s="158">
        <v>176.36377936110236</v>
      </c>
      <c r="L160" s="158">
        <v>181.12834127124634</v>
      </c>
      <c r="M160" s="158">
        <v>164.57185956860212</v>
      </c>
      <c r="N160" s="158">
        <v>162.10974806772848</v>
      </c>
      <c r="O160" s="158">
        <v>157.60437058254442</v>
      </c>
      <c r="P160" s="158">
        <v>151.41786237075962</v>
      </c>
      <c r="Q160" s="158">
        <v>145.36782355066879</v>
      </c>
      <c r="S160" t="s">
        <v>288</v>
      </c>
    </row>
    <row r="161" spans="1:19">
      <c r="A161" t="s">
        <v>37</v>
      </c>
      <c r="B161" t="s">
        <v>98</v>
      </c>
      <c r="C161" t="s">
        <v>99</v>
      </c>
      <c r="D161" t="s">
        <v>75</v>
      </c>
      <c r="E161" t="s">
        <v>76</v>
      </c>
      <c r="F161" s="158">
        <v>85.645182679175136</v>
      </c>
      <c r="G161" s="158">
        <v>92.333970639257998</v>
      </c>
      <c r="H161" s="158">
        <v>88.369891799268771</v>
      </c>
      <c r="I161" s="158">
        <v>99.01786212106839</v>
      </c>
      <c r="J161" s="158">
        <v>107.25700000000002</v>
      </c>
      <c r="K161" s="158">
        <v>110.16775493266516</v>
      </c>
      <c r="L161" s="158">
        <v>115.67033594400408</v>
      </c>
      <c r="M161" s="158">
        <v>101.97644486311964</v>
      </c>
      <c r="N161" s="158">
        <v>97.285410700606818</v>
      </c>
      <c r="O161" s="158">
        <v>92.802456539575829</v>
      </c>
      <c r="P161" s="158">
        <v>89.369286006812445</v>
      </c>
      <c r="Q161" s="158">
        <v>85.847273922541333</v>
      </c>
      <c r="S161" t="s">
        <v>289</v>
      </c>
    </row>
    <row r="162" spans="1:19">
      <c r="A162" t="s">
        <v>37</v>
      </c>
      <c r="B162" t="s">
        <v>100</v>
      </c>
      <c r="C162" t="s">
        <v>101</v>
      </c>
      <c r="D162" t="s">
        <v>102</v>
      </c>
      <c r="E162" t="s">
        <v>76</v>
      </c>
      <c r="F162" s="158">
        <v>1.0569641649763351</v>
      </c>
      <c r="G162" s="158">
        <v>1.0450405281189941</v>
      </c>
      <c r="H162" s="158">
        <v>1.0404326123128118</v>
      </c>
      <c r="I162" s="158">
        <v>1.0263438654082888</v>
      </c>
      <c r="J162" s="158">
        <v>1</v>
      </c>
      <c r="K162" s="158">
        <v>0.97917319135609127</v>
      </c>
      <c r="L162" s="158">
        <v>0.96070947895692027</v>
      </c>
      <c r="M162" s="158">
        <v>0.94407822886739312</v>
      </c>
      <c r="N162" s="158">
        <v>0.92533880727087681</v>
      </c>
      <c r="O162" s="158">
        <v>0.90652976596127532</v>
      </c>
      <c r="P162" s="158">
        <v>0.88875467251106066</v>
      </c>
      <c r="Q162" s="158">
        <v>0.87132811030495771</v>
      </c>
      <c r="S162" t="s">
        <v>290</v>
      </c>
    </row>
    <row r="163" spans="1:19">
      <c r="A163" t="s">
        <v>37</v>
      </c>
      <c r="B163" t="s">
        <v>103</v>
      </c>
      <c r="C163" t="s">
        <v>104</v>
      </c>
      <c r="D163" t="s">
        <v>75</v>
      </c>
      <c r="E163" t="s">
        <v>76</v>
      </c>
      <c r="F163" s="158">
        <v>163.96622730392156</v>
      </c>
      <c r="G163" s="158">
        <v>178.3408061034512</v>
      </c>
      <c r="H163" s="158">
        <v>167.90166217704362</v>
      </c>
      <c r="I163" s="158">
        <v>167.67410865369047</v>
      </c>
      <c r="J163" s="158">
        <v>171.8</v>
      </c>
      <c r="K163" s="158">
        <v>176.36377936110236</v>
      </c>
      <c r="L163" s="158">
        <v>183.10974790817022</v>
      </c>
      <c r="M163" s="158">
        <v>166.56408982969049</v>
      </c>
      <c r="N163" s="158">
        <v>164.11075467357938</v>
      </c>
      <c r="O163" s="158">
        <v>159.62292987792034</v>
      </c>
      <c r="P163" s="158">
        <v>153.45397435566053</v>
      </c>
      <c r="Q163" s="158">
        <v>147.41271188033221</v>
      </c>
      <c r="S163" t="s">
        <v>291</v>
      </c>
    </row>
    <row r="164" spans="1:19">
      <c r="A164" t="s">
        <v>37</v>
      </c>
      <c r="B164" t="s">
        <v>108</v>
      </c>
      <c r="C164" t="s">
        <v>112</v>
      </c>
      <c r="D164" t="s">
        <v>88</v>
      </c>
      <c r="E164" t="s">
        <v>76</v>
      </c>
      <c r="F164" s="158">
        <v>0.29852768459829521</v>
      </c>
      <c r="G164" s="158">
        <v>0.29654421262374769</v>
      </c>
      <c r="H164" s="158">
        <v>0.29328487629610506</v>
      </c>
      <c r="I164" s="158">
        <v>0.28645809427414354</v>
      </c>
      <c r="J164" s="158">
        <v>0.28316936092160905</v>
      </c>
      <c r="K164" s="158">
        <v>0.27525953592490654</v>
      </c>
      <c r="L164" s="158" t="s">
        <v>126</v>
      </c>
      <c r="M164" s="158" t="s">
        <v>126</v>
      </c>
      <c r="N164" s="158" t="s">
        <v>126</v>
      </c>
      <c r="O164" s="158" t="s">
        <v>126</v>
      </c>
      <c r="P164" s="158" t="s">
        <v>126</v>
      </c>
      <c r="Q164" s="158" t="s">
        <v>126</v>
      </c>
      <c r="S164" t="s">
        <v>292</v>
      </c>
    </row>
    <row r="165" spans="1:19">
      <c r="A165" t="s">
        <v>37</v>
      </c>
      <c r="B165" t="s">
        <v>111</v>
      </c>
      <c r="C165" t="s">
        <v>16</v>
      </c>
      <c r="D165" t="s">
        <v>88</v>
      </c>
      <c r="E165" t="s">
        <v>76</v>
      </c>
      <c r="F165" s="158">
        <v>0.18286486919763711</v>
      </c>
      <c r="G165" s="158">
        <v>0.18286486919763711</v>
      </c>
      <c r="H165" s="158">
        <v>0.18286486919763711</v>
      </c>
      <c r="I165" s="158">
        <v>0.18286486919763711</v>
      </c>
      <c r="J165" s="158">
        <v>0.1852672355572135</v>
      </c>
      <c r="K165" s="158">
        <v>0.1852672355572135</v>
      </c>
      <c r="L165" s="158" t="s">
        <v>126</v>
      </c>
      <c r="M165" s="158" t="s">
        <v>126</v>
      </c>
      <c r="N165" s="158" t="s">
        <v>126</v>
      </c>
      <c r="O165" s="158" t="s">
        <v>126</v>
      </c>
      <c r="P165" s="158" t="s">
        <v>126</v>
      </c>
      <c r="Q165" s="158" t="s">
        <v>126</v>
      </c>
      <c r="S165" t="s">
        <v>293</v>
      </c>
    </row>
    <row r="166" spans="1:19">
      <c r="A166" t="s">
        <v>37</v>
      </c>
      <c r="B166" t="s">
        <v>110</v>
      </c>
      <c r="C166" t="s">
        <v>15</v>
      </c>
      <c r="D166" t="s">
        <v>88</v>
      </c>
      <c r="E166" t="s">
        <v>76</v>
      </c>
      <c r="F166" s="158" t="s">
        <v>126</v>
      </c>
      <c r="G166" s="158" t="s">
        <v>126</v>
      </c>
      <c r="H166" s="158" t="s">
        <v>126</v>
      </c>
      <c r="I166" s="158" t="s">
        <v>126</v>
      </c>
      <c r="J166" s="158" t="s">
        <v>126</v>
      </c>
      <c r="K166" s="158" t="s">
        <v>126</v>
      </c>
      <c r="L166" s="158" t="s">
        <v>126</v>
      </c>
      <c r="M166" s="158" t="s">
        <v>126</v>
      </c>
      <c r="N166" s="158" t="s">
        <v>126</v>
      </c>
      <c r="O166" s="158" t="s">
        <v>126</v>
      </c>
      <c r="P166" s="158" t="s">
        <v>126</v>
      </c>
      <c r="Q166" s="158" t="s">
        <v>126</v>
      </c>
      <c r="S166" t="s">
        <v>294</v>
      </c>
    </row>
    <row r="167" spans="1:19">
      <c r="A167" t="s">
        <v>37</v>
      </c>
      <c r="B167" t="s">
        <v>109</v>
      </c>
      <c r="C167" t="s">
        <v>113</v>
      </c>
      <c r="D167" t="s">
        <v>88</v>
      </c>
      <c r="E167" t="s">
        <v>76</v>
      </c>
      <c r="F167" s="158">
        <v>0.1417056848608535</v>
      </c>
      <c r="G167" s="158">
        <v>0.14195670175940153</v>
      </c>
      <c r="H167" s="158">
        <v>0.14212734879688826</v>
      </c>
      <c r="I167" s="158">
        <v>0.14221257091584327</v>
      </c>
      <c r="J167" s="158">
        <v>0.14233604293473404</v>
      </c>
      <c r="K167" s="158">
        <v>0.14233604293473404</v>
      </c>
      <c r="L167" s="158" t="s">
        <v>126</v>
      </c>
      <c r="M167" s="158" t="s">
        <v>126</v>
      </c>
      <c r="N167" s="158" t="s">
        <v>126</v>
      </c>
      <c r="O167" s="158" t="s">
        <v>126</v>
      </c>
      <c r="P167" s="158" t="s">
        <v>126</v>
      </c>
      <c r="Q167" s="158" t="s">
        <v>126</v>
      </c>
      <c r="S167" t="s">
        <v>295</v>
      </c>
    </row>
    <row r="168" spans="1:19">
      <c r="A168" t="s">
        <v>37</v>
      </c>
      <c r="B168" t="s">
        <v>114</v>
      </c>
      <c r="C168" t="s">
        <v>115</v>
      </c>
      <c r="D168" t="s">
        <v>75</v>
      </c>
      <c r="E168" t="s">
        <v>76</v>
      </c>
      <c r="F168" s="158">
        <v>1603.6569245940052</v>
      </c>
      <c r="G168" s="158">
        <v>1668.4018291630719</v>
      </c>
      <c r="H168" s="158">
        <v>1658.3813161715987</v>
      </c>
      <c r="I168" s="158">
        <v>1638.7971192449734</v>
      </c>
      <c r="J168" s="158">
        <v>1598.298</v>
      </c>
      <c r="K168" s="158">
        <v>1619.7806058565609</v>
      </c>
      <c r="L168" s="158">
        <v>1596.4420118138664</v>
      </c>
      <c r="M168" s="158">
        <v>1607.6752452349799</v>
      </c>
      <c r="N168" s="158">
        <v>1655.3400580963921</v>
      </c>
      <c r="O168" s="158">
        <v>1686.889258525448</v>
      </c>
      <c r="P168" s="158">
        <v>1707.8342437262027</v>
      </c>
      <c r="Q168" s="158">
        <v>1726.1864065248981</v>
      </c>
      <c r="S168" t="s">
        <v>296</v>
      </c>
    </row>
    <row r="169" spans="1:19">
      <c r="A169" t="s">
        <v>37</v>
      </c>
      <c r="B169" t="s">
        <v>116</v>
      </c>
      <c r="C169" t="s">
        <v>117</v>
      </c>
      <c r="D169" t="s">
        <v>75</v>
      </c>
      <c r="E169" t="s">
        <v>76</v>
      </c>
      <c r="F169" s="158" t="s">
        <v>126</v>
      </c>
      <c r="G169" s="158" t="s">
        <v>126</v>
      </c>
      <c r="H169" s="158" t="s">
        <v>126</v>
      </c>
      <c r="I169" s="158" t="s">
        <v>126</v>
      </c>
      <c r="J169" s="158">
        <v>38.892000000000003</v>
      </c>
      <c r="K169" s="158">
        <v>27.744872377074845</v>
      </c>
      <c r="L169" s="158">
        <v>23.646743162612569</v>
      </c>
      <c r="M169" s="158">
        <v>15.338390686315712</v>
      </c>
      <c r="N169" s="158">
        <v>15.518367558859506</v>
      </c>
      <c r="O169" s="158">
        <v>27.035321971199455</v>
      </c>
      <c r="P169" s="158">
        <v>5.2663252072068243</v>
      </c>
      <c r="Q169" s="158">
        <v>2.9467557697210491</v>
      </c>
      <c r="S169" t="s">
        <v>297</v>
      </c>
    </row>
    <row r="170" spans="1:19">
      <c r="A170" t="s">
        <v>37</v>
      </c>
      <c r="B170" t="s">
        <v>119</v>
      </c>
      <c r="C170" t="s">
        <v>120</v>
      </c>
      <c r="D170" t="s">
        <v>121</v>
      </c>
      <c r="E170" t="s">
        <v>76</v>
      </c>
      <c r="F170" s="158" t="s">
        <v>127</v>
      </c>
      <c r="G170" s="158" t="s">
        <v>127</v>
      </c>
      <c r="H170" s="158" t="s">
        <v>127</v>
      </c>
      <c r="I170" s="158" t="s">
        <v>127</v>
      </c>
      <c r="J170" s="158" t="s">
        <v>127</v>
      </c>
      <c r="K170" s="158" t="s">
        <v>127</v>
      </c>
      <c r="L170" s="158" t="s">
        <v>127</v>
      </c>
      <c r="M170" s="158" t="s">
        <v>127</v>
      </c>
      <c r="N170" s="158" t="s">
        <v>127</v>
      </c>
      <c r="O170" s="158" t="s">
        <v>127</v>
      </c>
      <c r="P170" s="158" t="s">
        <v>127</v>
      </c>
      <c r="Q170" s="158" t="s">
        <v>127</v>
      </c>
      <c r="S170" t="s">
        <v>298</v>
      </c>
    </row>
    <row r="171" spans="1:19">
      <c r="A171" t="s">
        <v>37</v>
      </c>
      <c r="B171" t="s">
        <v>122</v>
      </c>
      <c r="C171" t="s">
        <v>123</v>
      </c>
      <c r="D171" t="s">
        <v>121</v>
      </c>
      <c r="E171" t="s">
        <v>76</v>
      </c>
      <c r="F171" s="158" t="s">
        <v>128</v>
      </c>
      <c r="G171" s="158" t="s">
        <v>128</v>
      </c>
      <c r="H171" s="158" t="s">
        <v>128</v>
      </c>
      <c r="I171" s="158" t="s">
        <v>128</v>
      </c>
      <c r="J171" s="158" t="s">
        <v>128</v>
      </c>
      <c r="K171" s="158" t="s">
        <v>128</v>
      </c>
      <c r="L171" s="158" t="s">
        <v>128</v>
      </c>
      <c r="M171" s="158" t="s">
        <v>128</v>
      </c>
      <c r="N171" s="158" t="s">
        <v>128</v>
      </c>
      <c r="O171" s="158" t="s">
        <v>128</v>
      </c>
      <c r="P171" s="158" t="s">
        <v>128</v>
      </c>
      <c r="Q171" s="158" t="s">
        <v>128</v>
      </c>
      <c r="S171" t="s">
        <v>299</v>
      </c>
    </row>
    <row r="172" spans="1:19">
      <c r="A172" t="s">
        <v>38</v>
      </c>
      <c r="B172" t="s">
        <v>73</v>
      </c>
      <c r="C172" t="s">
        <v>74</v>
      </c>
      <c r="D172" t="s">
        <v>75</v>
      </c>
      <c r="E172" t="s">
        <v>76</v>
      </c>
      <c r="F172" s="158">
        <v>1.6636615956727514</v>
      </c>
      <c r="G172" s="158">
        <v>2.9292486003175404</v>
      </c>
      <c r="H172" s="158">
        <v>3.1119339434276201</v>
      </c>
      <c r="I172" s="158">
        <v>3.2247724251128433</v>
      </c>
      <c r="J172" s="158">
        <v>5.4609999999999994</v>
      </c>
      <c r="K172" s="158">
        <v>5.4941407766990285</v>
      </c>
      <c r="L172" s="158">
        <v>3.3854609633248565</v>
      </c>
      <c r="M172" s="158">
        <v>4.0715832101583338</v>
      </c>
      <c r="N172" s="158">
        <v>4.253657397135604</v>
      </c>
      <c r="O172" s="158">
        <v>4.3641731234892909</v>
      </c>
      <c r="P172" s="158">
        <v>4.2213959747415144</v>
      </c>
      <c r="Q172" s="158">
        <v>4.3819690942525256</v>
      </c>
      <c r="S172" t="s">
        <v>300</v>
      </c>
    </row>
    <row r="173" spans="1:19">
      <c r="A173" t="s">
        <v>38</v>
      </c>
      <c r="B173" t="s">
        <v>77</v>
      </c>
      <c r="C173" t="s">
        <v>78</v>
      </c>
      <c r="D173" t="s">
        <v>75</v>
      </c>
      <c r="E173" t="s">
        <v>76</v>
      </c>
      <c r="F173" s="158">
        <v>61.083949245850661</v>
      </c>
      <c r="G173" s="158">
        <v>66.382287500382972</v>
      </c>
      <c r="H173" s="158">
        <v>65.354477360532186</v>
      </c>
      <c r="I173" s="158">
        <v>59.931931340211797</v>
      </c>
      <c r="J173" s="158">
        <v>57.12245955687164</v>
      </c>
      <c r="K173" s="158">
        <v>53.50989598029787</v>
      </c>
      <c r="L173" s="158">
        <v>51.965916488785155</v>
      </c>
      <c r="M173" s="158">
        <v>50.503884512514553</v>
      </c>
      <c r="N173" s="158">
        <v>49.598835725222514</v>
      </c>
      <c r="O173" s="158">
        <v>48.628972893190173</v>
      </c>
      <c r="P173" s="158">
        <v>46.597310863806442</v>
      </c>
      <c r="Q173" s="158">
        <v>45.536925778595077</v>
      </c>
      <c r="S173" t="s">
        <v>301</v>
      </c>
    </row>
    <row r="174" spans="1:19">
      <c r="A174" t="s">
        <v>38</v>
      </c>
      <c r="B174" t="s">
        <v>79</v>
      </c>
      <c r="C174" t="s">
        <v>80</v>
      </c>
      <c r="D174" t="s">
        <v>75</v>
      </c>
      <c r="E174" t="s">
        <v>76</v>
      </c>
      <c r="F174" s="158">
        <v>26.802373519008214</v>
      </c>
      <c r="G174" s="158">
        <v>30.841504179584106</v>
      </c>
      <c r="H174" s="158">
        <v>30.600906811447338</v>
      </c>
      <c r="I174" s="158">
        <v>27.654443116986521</v>
      </c>
      <c r="J174" s="158">
        <v>28.049459556871639</v>
      </c>
      <c r="K174" s="158">
        <v>27.24161677578801</v>
      </c>
      <c r="L174" s="158">
        <v>23.941344381013458</v>
      </c>
      <c r="M174" s="158">
        <v>24.14834611888584</v>
      </c>
      <c r="N174" s="158">
        <v>24.43494947852945</v>
      </c>
      <c r="O174" s="158">
        <v>23.952226858994194</v>
      </c>
      <c r="P174" s="158">
        <v>22.896408150740399</v>
      </c>
      <c r="Q174" s="158">
        <v>22.827142270630578</v>
      </c>
      <c r="S174" t="s">
        <v>302</v>
      </c>
    </row>
    <row r="175" spans="1:19">
      <c r="A175" t="s">
        <v>38</v>
      </c>
      <c r="B175" t="s">
        <v>81</v>
      </c>
      <c r="C175" t="s">
        <v>82</v>
      </c>
      <c r="D175" t="s">
        <v>75</v>
      </c>
      <c r="E175" t="s">
        <v>76</v>
      </c>
      <c r="F175" s="158">
        <v>34.281575726842448</v>
      </c>
      <c r="G175" s="158">
        <v>35.540783320798866</v>
      </c>
      <c r="H175" s="158">
        <v>34.753570549084849</v>
      </c>
      <c r="I175" s="158">
        <v>32.277488223225276</v>
      </c>
      <c r="J175" s="158">
        <v>29.073</v>
      </c>
      <c r="K175" s="158">
        <v>26.268279204509859</v>
      </c>
      <c r="L175" s="158">
        <v>28.024572107771696</v>
      </c>
      <c r="M175" s="158">
        <v>26.355538393628713</v>
      </c>
      <c r="N175" s="158">
        <v>25.163886246693064</v>
      </c>
      <c r="O175" s="158">
        <v>24.676746034195979</v>
      </c>
      <c r="P175" s="158">
        <v>23.700902713066043</v>
      </c>
      <c r="Q175" s="158">
        <v>22.709783507964499</v>
      </c>
      <c r="S175" t="s">
        <v>303</v>
      </c>
    </row>
    <row r="176" spans="1:19">
      <c r="A176" t="s">
        <v>38</v>
      </c>
      <c r="B176" t="s">
        <v>83</v>
      </c>
      <c r="C176" t="s">
        <v>84</v>
      </c>
      <c r="D176" t="s">
        <v>85</v>
      </c>
      <c r="E176" t="s">
        <v>76</v>
      </c>
      <c r="F176" s="158">
        <v>1353.7630000000001</v>
      </c>
      <c r="G176" s="158">
        <v>1348.4736118599203</v>
      </c>
      <c r="H176" s="158">
        <v>1364.067</v>
      </c>
      <c r="I176" s="158">
        <v>1380.325</v>
      </c>
      <c r="J176" s="158">
        <v>1392.4030000000002</v>
      </c>
      <c r="K176" s="158">
        <v>1401.9429999999998</v>
      </c>
      <c r="L176" s="158">
        <v>1412.5140000000001</v>
      </c>
      <c r="M176" s="158">
        <v>1425.0259999999998</v>
      </c>
      <c r="N176" s="158">
        <v>1436.252</v>
      </c>
      <c r="O176" s="158">
        <v>1447.66</v>
      </c>
      <c r="P176" s="158">
        <v>1459.134</v>
      </c>
      <c r="Q176" s="158">
        <v>1470.672</v>
      </c>
      <c r="S176" t="s">
        <v>304</v>
      </c>
    </row>
    <row r="177" spans="1:19">
      <c r="A177" t="s">
        <v>38</v>
      </c>
      <c r="B177" t="s">
        <v>86</v>
      </c>
      <c r="C177" t="s">
        <v>87</v>
      </c>
      <c r="D177" t="s">
        <v>88</v>
      </c>
      <c r="E177" t="s">
        <v>76</v>
      </c>
      <c r="F177" s="158">
        <v>0.38124693908756557</v>
      </c>
      <c r="G177" s="158">
        <v>0.39860680283847827</v>
      </c>
      <c r="H177" s="158">
        <v>0.40715595348322337</v>
      </c>
      <c r="I177" s="158">
        <v>0.42657200297031495</v>
      </c>
      <c r="J177" s="158">
        <v>0.4422182371052058</v>
      </c>
      <c r="K177" s="158">
        <v>0.45499139408663558</v>
      </c>
      <c r="L177" s="158">
        <v>0.46593591284758934</v>
      </c>
      <c r="M177" s="158">
        <v>0.47853723370661316</v>
      </c>
      <c r="N177" s="158">
        <v>0.491263371608882</v>
      </c>
      <c r="O177" s="158">
        <v>0.50363690369285607</v>
      </c>
      <c r="P177" s="158">
        <v>0.51562502141681299</v>
      </c>
      <c r="Q177" s="158">
        <v>0.5272365286073305</v>
      </c>
      <c r="S177" t="s">
        <v>305</v>
      </c>
    </row>
    <row r="178" spans="1:19">
      <c r="A178" t="s">
        <v>38</v>
      </c>
      <c r="B178" t="s">
        <v>89</v>
      </c>
      <c r="C178" t="s">
        <v>90</v>
      </c>
      <c r="D178" t="s">
        <v>88</v>
      </c>
      <c r="E178" t="s">
        <v>76</v>
      </c>
      <c r="F178" s="158">
        <v>0.84872758377943558</v>
      </c>
      <c r="G178" s="158">
        <v>0.85876196437503227</v>
      </c>
      <c r="H178" s="158">
        <v>0.84587853822429548</v>
      </c>
      <c r="I178" s="158">
        <v>0.8469121402568236</v>
      </c>
      <c r="J178" s="158">
        <v>0.84611136287411037</v>
      </c>
      <c r="K178" s="158">
        <v>0.84755371652057188</v>
      </c>
      <c r="L178" s="158">
        <v>0.84545144331312816</v>
      </c>
      <c r="M178" s="158">
        <v>0.84462669453048589</v>
      </c>
      <c r="N178" s="158">
        <v>0.84373772847661843</v>
      </c>
      <c r="O178" s="158">
        <v>0.84286020198112821</v>
      </c>
      <c r="P178" s="158">
        <v>0.84200148855416979</v>
      </c>
      <c r="Q178" s="158">
        <v>0.84116036750546685</v>
      </c>
      <c r="S178" t="s">
        <v>306</v>
      </c>
    </row>
    <row r="179" spans="1:19">
      <c r="A179" t="s">
        <v>38</v>
      </c>
      <c r="B179" t="s">
        <v>91</v>
      </c>
      <c r="C179" t="s">
        <v>92</v>
      </c>
      <c r="D179" t="s">
        <v>93</v>
      </c>
      <c r="E179" t="s">
        <v>76</v>
      </c>
      <c r="F179" s="158">
        <v>434.27873688511818</v>
      </c>
      <c r="G179" s="158">
        <v>441.69040359964822</v>
      </c>
      <c r="H179" s="158">
        <v>423.38722115970563</v>
      </c>
      <c r="I179" s="158">
        <v>410.48475394811612</v>
      </c>
      <c r="J179" s="158">
        <v>401.65526790735146</v>
      </c>
      <c r="K179" s="158">
        <v>403.44623360703059</v>
      </c>
      <c r="L179" s="158">
        <v>383.67719900514658</v>
      </c>
      <c r="M179" s="158">
        <v>387.48214501183651</v>
      </c>
      <c r="N179" s="158">
        <v>387.21153396367362</v>
      </c>
      <c r="O179" s="158">
        <v>386.99237499253962</v>
      </c>
      <c r="P179" s="158">
        <v>386.76163949524795</v>
      </c>
      <c r="Q179" s="158">
        <v>386.5006935928771</v>
      </c>
      <c r="S179" t="s">
        <v>307</v>
      </c>
    </row>
    <row r="180" spans="1:19">
      <c r="A180" t="s">
        <v>38</v>
      </c>
      <c r="B180" t="s">
        <v>94</v>
      </c>
      <c r="C180" t="s">
        <v>95</v>
      </c>
      <c r="D180" t="s">
        <v>75</v>
      </c>
      <c r="E180" t="s">
        <v>76</v>
      </c>
      <c r="F180" s="158">
        <v>55.914999999999992</v>
      </c>
      <c r="G180" s="158">
        <v>62.833999999999996</v>
      </c>
      <c r="H180" s="158">
        <v>62.29999999999999</v>
      </c>
      <c r="I180" s="158">
        <v>57.981780000000008</v>
      </c>
      <c r="J180" s="158">
        <v>58.936000000000007</v>
      </c>
      <c r="K180" s="158">
        <v>56.533999999999999</v>
      </c>
      <c r="L180" s="158">
        <v>54.291999999999994</v>
      </c>
      <c r="M180" s="158">
        <v>54.069000000000003</v>
      </c>
      <c r="N180" s="158">
        <v>54.161999999999999</v>
      </c>
      <c r="O180" s="158">
        <v>54.164999999999999</v>
      </c>
      <c r="P180" s="158">
        <v>52.94</v>
      </c>
      <c r="Q180" s="158">
        <v>52.77</v>
      </c>
      <c r="S180" t="s">
        <v>308</v>
      </c>
    </row>
    <row r="181" spans="1:19">
      <c r="A181" t="s">
        <v>38</v>
      </c>
      <c r="B181" t="s">
        <v>96</v>
      </c>
      <c r="C181" t="s">
        <v>97</v>
      </c>
      <c r="D181" t="s">
        <v>75</v>
      </c>
      <c r="E181" t="s">
        <v>76</v>
      </c>
      <c r="F181" s="158">
        <v>59.100151284651766</v>
      </c>
      <c r="G181" s="158">
        <v>65.66407654382887</v>
      </c>
      <c r="H181" s="158">
        <v>64.818951747088164</v>
      </c>
      <c r="I181" s="158">
        <v>59.509244208453019</v>
      </c>
      <c r="J181" s="158">
        <v>58.936000000000007</v>
      </c>
      <c r="K181" s="158">
        <v>55.356577200125265</v>
      </c>
      <c r="L181" s="158">
        <v>51.965916488785155</v>
      </c>
      <c r="M181" s="158">
        <v>50.503884512514567</v>
      </c>
      <c r="N181" s="158">
        <v>49.598835725222521</v>
      </c>
      <c r="O181" s="158">
        <v>48.628972893190181</v>
      </c>
      <c r="P181" s="158">
        <v>46.597310863806449</v>
      </c>
      <c r="Q181" s="158">
        <v>45.536925778595077</v>
      </c>
      <c r="S181" t="s">
        <v>309</v>
      </c>
    </row>
    <row r="182" spans="1:19">
      <c r="A182" t="s">
        <v>38</v>
      </c>
      <c r="B182" t="s">
        <v>98</v>
      </c>
      <c r="C182" t="s">
        <v>99</v>
      </c>
      <c r="D182" t="s">
        <v>75</v>
      </c>
      <c r="E182" t="s">
        <v>76</v>
      </c>
      <c r="F182" s="158">
        <v>24.818575557809318</v>
      </c>
      <c r="G182" s="158">
        <v>30.12329322303</v>
      </c>
      <c r="H182" s="158">
        <v>30.065381198003315</v>
      </c>
      <c r="I182" s="158">
        <v>27.231755985227746</v>
      </c>
      <c r="J182" s="158">
        <v>29.863000000000007</v>
      </c>
      <c r="K182" s="158">
        <v>29.088297995615402</v>
      </c>
      <c r="L182" s="158">
        <v>23.941344381013458</v>
      </c>
      <c r="M182" s="158">
        <v>24.148346118885851</v>
      </c>
      <c r="N182" s="158">
        <v>24.434949478529461</v>
      </c>
      <c r="O182" s="158">
        <v>23.952226858994202</v>
      </c>
      <c r="P182" s="158">
        <v>22.896408150740406</v>
      </c>
      <c r="Q182" s="158">
        <v>22.827142270630581</v>
      </c>
      <c r="S182" t="s">
        <v>310</v>
      </c>
    </row>
    <row r="183" spans="1:19">
      <c r="A183" t="s">
        <v>38</v>
      </c>
      <c r="B183" t="s">
        <v>100</v>
      </c>
      <c r="C183" t="s">
        <v>101</v>
      </c>
      <c r="D183" t="s">
        <v>102</v>
      </c>
      <c r="E183" t="s">
        <v>76</v>
      </c>
      <c r="F183" s="158">
        <v>1.0569641649763351</v>
      </c>
      <c r="G183" s="158">
        <v>1.0450405281189941</v>
      </c>
      <c r="H183" s="158">
        <v>1.0404326123128118</v>
      </c>
      <c r="I183" s="158">
        <v>1.0263438654082888</v>
      </c>
      <c r="J183" s="158">
        <v>1</v>
      </c>
      <c r="K183" s="158">
        <v>0.97917319135609127</v>
      </c>
      <c r="L183" s="158">
        <v>0.95715605409241067</v>
      </c>
      <c r="M183" s="158">
        <v>0.93406359489753021</v>
      </c>
      <c r="N183" s="158">
        <v>0.91574970874824646</v>
      </c>
      <c r="O183" s="158">
        <v>0.89779327782129015</v>
      </c>
      <c r="P183" s="158">
        <v>0.88019098722717137</v>
      </c>
      <c r="Q183" s="158">
        <v>0.86293207842704334</v>
      </c>
      <c r="S183" t="s">
        <v>311</v>
      </c>
    </row>
    <row r="184" spans="1:19">
      <c r="A184" t="s">
        <v>38</v>
      </c>
      <c r="B184" t="s">
        <v>103</v>
      </c>
      <c r="C184" t="s">
        <v>104</v>
      </c>
      <c r="D184" t="s">
        <v>75</v>
      </c>
      <c r="E184" t="s">
        <v>76</v>
      </c>
      <c r="F184" s="158">
        <v>59.100151284651766</v>
      </c>
      <c r="G184" s="158">
        <v>65.66407654382887</v>
      </c>
      <c r="H184" s="158">
        <v>64.818951747088164</v>
      </c>
      <c r="I184" s="158">
        <v>59.509244208453019</v>
      </c>
      <c r="J184" s="158">
        <v>58.936000000000007</v>
      </c>
      <c r="K184" s="158">
        <v>55.356577200125272</v>
      </c>
      <c r="L184" s="158">
        <v>52.263592021607892</v>
      </c>
      <c r="M184" s="158">
        <v>50.794378290527696</v>
      </c>
      <c r="N184" s="158">
        <v>49.883633884643231</v>
      </c>
      <c r="O184" s="158">
        <v>48.9081866025926</v>
      </c>
      <c r="P184" s="158">
        <v>46.871050260834103</v>
      </c>
      <c r="Q184" s="158">
        <v>45.804434722907459</v>
      </c>
      <c r="S184" t="s">
        <v>312</v>
      </c>
    </row>
    <row r="185" spans="1:19">
      <c r="A185" t="s">
        <v>38</v>
      </c>
      <c r="B185" t="s">
        <v>108</v>
      </c>
      <c r="C185" t="s">
        <v>112</v>
      </c>
      <c r="D185" t="s">
        <v>88</v>
      </c>
      <c r="E185" t="s">
        <v>76</v>
      </c>
      <c r="F185" s="158">
        <v>0.26160547863944855</v>
      </c>
      <c r="G185" s="158">
        <v>0.26158725080760237</v>
      </c>
      <c r="H185" s="158">
        <v>0.26120069037606169</v>
      </c>
      <c r="I185" s="158">
        <v>0.25276383750654502</v>
      </c>
      <c r="J185" s="158">
        <v>0.25311883908936045</v>
      </c>
      <c r="K185" s="158">
        <v>0.24333123476941571</v>
      </c>
      <c r="L185" s="158" t="s">
        <v>126</v>
      </c>
      <c r="M185" s="158" t="s">
        <v>126</v>
      </c>
      <c r="N185" s="158" t="s">
        <v>126</v>
      </c>
      <c r="O185" s="158" t="s">
        <v>126</v>
      </c>
      <c r="P185" s="158" t="s">
        <v>126</v>
      </c>
      <c r="Q185" s="158" t="s">
        <v>126</v>
      </c>
      <c r="S185" t="s">
        <v>313</v>
      </c>
    </row>
    <row r="186" spans="1:19">
      <c r="A186" t="s">
        <v>38</v>
      </c>
      <c r="B186" t="s">
        <v>111</v>
      </c>
      <c r="C186" t="s">
        <v>16</v>
      </c>
      <c r="D186" t="s">
        <v>88</v>
      </c>
      <c r="E186" t="s">
        <v>76</v>
      </c>
      <c r="F186" s="158">
        <v>9.5180095976945531E-2</v>
      </c>
      <c r="G186" s="158">
        <v>9.5180095976945531E-2</v>
      </c>
      <c r="H186" s="158">
        <v>9.5180095976945531E-2</v>
      </c>
      <c r="I186" s="158">
        <v>9.5180095976945531E-2</v>
      </c>
      <c r="J186" s="158">
        <v>9.7298917584290101E-2</v>
      </c>
      <c r="K186" s="158">
        <v>9.7298917584290101E-2</v>
      </c>
      <c r="L186" s="158" t="s">
        <v>126</v>
      </c>
      <c r="M186" s="158" t="s">
        <v>126</v>
      </c>
      <c r="N186" s="158" t="s">
        <v>126</v>
      </c>
      <c r="O186" s="158" t="s">
        <v>126</v>
      </c>
      <c r="P186" s="158" t="s">
        <v>126</v>
      </c>
      <c r="Q186" s="158" t="s">
        <v>126</v>
      </c>
      <c r="S186" t="s">
        <v>314</v>
      </c>
    </row>
    <row r="187" spans="1:19">
      <c r="A187" t="s">
        <v>38</v>
      </c>
      <c r="B187" t="s">
        <v>110</v>
      </c>
      <c r="C187" t="s">
        <v>15</v>
      </c>
      <c r="D187" t="s">
        <v>88</v>
      </c>
      <c r="E187" t="s">
        <v>76</v>
      </c>
      <c r="F187" s="158" t="s">
        <v>126</v>
      </c>
      <c r="G187" s="158" t="s">
        <v>126</v>
      </c>
      <c r="H187" s="158" t="s">
        <v>126</v>
      </c>
      <c r="I187" s="158" t="s">
        <v>126</v>
      </c>
      <c r="J187" s="158" t="s">
        <v>126</v>
      </c>
      <c r="K187" s="158" t="s">
        <v>126</v>
      </c>
      <c r="L187" s="158" t="s">
        <v>126</v>
      </c>
      <c r="M187" s="158" t="s">
        <v>126</v>
      </c>
      <c r="N187" s="158" t="s">
        <v>126</v>
      </c>
      <c r="O187" s="158" t="s">
        <v>126</v>
      </c>
      <c r="P187" s="158" t="s">
        <v>126</v>
      </c>
      <c r="Q187" s="158" t="s">
        <v>126</v>
      </c>
      <c r="S187" t="s">
        <v>315</v>
      </c>
    </row>
    <row r="188" spans="1:19">
      <c r="A188" t="s">
        <v>38</v>
      </c>
      <c r="B188" t="s">
        <v>109</v>
      </c>
      <c r="C188" t="s">
        <v>113</v>
      </c>
      <c r="D188" t="s">
        <v>88</v>
      </c>
      <c r="E188" t="s">
        <v>76</v>
      </c>
      <c r="F188" s="158">
        <v>0.16718571675669286</v>
      </c>
      <c r="G188" s="158">
        <v>0.16331800455385387</v>
      </c>
      <c r="H188" s="158">
        <v>0.16187856663007116</v>
      </c>
      <c r="I188" s="158">
        <v>0.15747389872823722</v>
      </c>
      <c r="J188" s="158">
        <v>0.15747591520069837</v>
      </c>
      <c r="K188" s="158">
        <v>0.15747591520069837</v>
      </c>
      <c r="L188" s="158" t="s">
        <v>126</v>
      </c>
      <c r="M188" s="158" t="s">
        <v>126</v>
      </c>
      <c r="N188" s="158" t="s">
        <v>126</v>
      </c>
      <c r="O188" s="158" t="s">
        <v>126</v>
      </c>
      <c r="P188" s="158" t="s">
        <v>126</v>
      </c>
      <c r="Q188" s="158" t="s">
        <v>126</v>
      </c>
      <c r="S188" t="s">
        <v>316</v>
      </c>
    </row>
    <row r="189" spans="1:19">
      <c r="A189" t="s">
        <v>38</v>
      </c>
      <c r="B189" t="s">
        <v>114</v>
      </c>
      <c r="C189" t="s">
        <v>115</v>
      </c>
      <c r="D189" t="s">
        <v>75</v>
      </c>
      <c r="E189" t="s">
        <v>76</v>
      </c>
      <c r="F189" s="158">
        <v>587.91048568180827</v>
      </c>
      <c r="G189" s="158">
        <v>595.60785386588361</v>
      </c>
      <c r="H189" s="158">
        <v>577.52853660565609</v>
      </c>
      <c r="I189" s="158">
        <v>566.6023679934334</v>
      </c>
      <c r="J189" s="158">
        <v>559.26599999999996</v>
      </c>
      <c r="K189" s="158">
        <v>565.60862308174126</v>
      </c>
      <c r="L189" s="158">
        <v>541.94941507555563</v>
      </c>
      <c r="M189" s="158">
        <v>552.1721311776372</v>
      </c>
      <c r="N189" s="158">
        <v>556.1333400783941</v>
      </c>
      <c r="O189" s="158">
        <v>560.23338158169997</v>
      </c>
      <c r="P189" s="158">
        <v>564.33705808325919</v>
      </c>
      <c r="Q189" s="158">
        <v>568.41574804762388</v>
      </c>
      <c r="S189" t="s">
        <v>317</v>
      </c>
    </row>
    <row r="190" spans="1:19">
      <c r="A190" t="s">
        <v>38</v>
      </c>
      <c r="B190" t="s">
        <v>116</v>
      </c>
      <c r="C190" t="s">
        <v>117</v>
      </c>
      <c r="D190" t="s">
        <v>75</v>
      </c>
      <c r="E190" t="s">
        <v>76</v>
      </c>
      <c r="F190" s="158" t="s">
        <v>126</v>
      </c>
      <c r="G190" s="158" t="s">
        <v>126</v>
      </c>
      <c r="H190" s="158" t="s">
        <v>126</v>
      </c>
      <c r="I190" s="158" t="s">
        <v>126</v>
      </c>
      <c r="J190" s="158">
        <v>8.0640000000000001</v>
      </c>
      <c r="K190" s="158">
        <v>7.6620302223614143</v>
      </c>
      <c r="L190" s="158">
        <v>9.1169114152302111</v>
      </c>
      <c r="M190" s="158">
        <v>8.2262980802625485</v>
      </c>
      <c r="N190" s="158">
        <v>3.2646477116874988</v>
      </c>
      <c r="O190" s="158">
        <v>2.9833670622001471</v>
      </c>
      <c r="P190" s="158">
        <v>2.7954865754334963</v>
      </c>
      <c r="Q190" s="158">
        <v>2.0917473581071531</v>
      </c>
      <c r="S190" t="s">
        <v>318</v>
      </c>
    </row>
    <row r="191" spans="1:19">
      <c r="A191" t="s">
        <v>38</v>
      </c>
      <c r="B191" t="s">
        <v>119</v>
      </c>
      <c r="C191" t="s">
        <v>120</v>
      </c>
      <c r="D191" t="s">
        <v>121</v>
      </c>
      <c r="E191" t="s">
        <v>76</v>
      </c>
      <c r="F191" s="158" t="s">
        <v>127</v>
      </c>
      <c r="G191" s="158" t="s">
        <v>127</v>
      </c>
      <c r="H191" s="158" t="s">
        <v>127</v>
      </c>
      <c r="I191" s="158" t="s">
        <v>127</v>
      </c>
      <c r="J191" s="158" t="s">
        <v>127</v>
      </c>
      <c r="K191" s="158" t="s">
        <v>127</v>
      </c>
      <c r="L191" s="158" t="s">
        <v>127</v>
      </c>
      <c r="M191" s="158" t="s">
        <v>127</v>
      </c>
      <c r="N191" s="158" t="s">
        <v>127</v>
      </c>
      <c r="O191" s="158" t="s">
        <v>127</v>
      </c>
      <c r="P191" s="158" t="s">
        <v>127</v>
      </c>
      <c r="Q191" s="158" t="s">
        <v>127</v>
      </c>
      <c r="S191" t="s">
        <v>319</v>
      </c>
    </row>
    <row r="192" spans="1:19">
      <c r="A192" t="s">
        <v>38</v>
      </c>
      <c r="B192" t="s">
        <v>122</v>
      </c>
      <c r="C192" t="s">
        <v>123</v>
      </c>
      <c r="D192" t="s">
        <v>121</v>
      </c>
      <c r="E192" t="s">
        <v>76</v>
      </c>
      <c r="F192" s="158" t="s">
        <v>128</v>
      </c>
      <c r="G192" s="158" t="s">
        <v>128</v>
      </c>
      <c r="H192" s="158" t="s">
        <v>128</v>
      </c>
      <c r="I192" s="158" t="s">
        <v>128</v>
      </c>
      <c r="J192" s="158" t="s">
        <v>128</v>
      </c>
      <c r="K192" s="158" t="s">
        <v>128</v>
      </c>
      <c r="L192" s="158" t="s">
        <v>128</v>
      </c>
      <c r="M192" s="158" t="s">
        <v>128</v>
      </c>
      <c r="N192" s="158" t="s">
        <v>128</v>
      </c>
      <c r="O192" s="158" t="s">
        <v>128</v>
      </c>
      <c r="P192" s="158" t="s">
        <v>128</v>
      </c>
      <c r="Q192" s="158" t="s">
        <v>128</v>
      </c>
      <c r="S192" t="s">
        <v>320</v>
      </c>
    </row>
    <row r="193" spans="1:19">
      <c r="A193" t="s">
        <v>39</v>
      </c>
      <c r="B193" t="s">
        <v>73</v>
      </c>
      <c r="C193" t="s">
        <v>74</v>
      </c>
      <c r="D193" t="s">
        <v>75</v>
      </c>
      <c r="E193" t="s">
        <v>76</v>
      </c>
      <c r="F193" s="158">
        <v>0.97557792427315726</v>
      </c>
      <c r="G193" s="158">
        <v>0.99174346118492529</v>
      </c>
      <c r="H193" s="158">
        <v>0.95511713810316112</v>
      </c>
      <c r="I193" s="158">
        <v>1.1412943783340173</v>
      </c>
      <c r="J193" s="158">
        <v>1.038</v>
      </c>
      <c r="K193" s="158">
        <v>0.68052536799248342</v>
      </c>
      <c r="L193" s="158">
        <v>0.27743453383422861</v>
      </c>
      <c r="M193" s="158">
        <v>0.35564760758350888</v>
      </c>
      <c r="N193" s="158">
        <v>0.47503982888331903</v>
      </c>
      <c r="O193" s="158">
        <v>0.61860746311831449</v>
      </c>
      <c r="P193" s="158">
        <v>0.77048663594470068</v>
      </c>
      <c r="Q193" s="158">
        <v>0.90917959410620242</v>
      </c>
      <c r="S193" t="s">
        <v>321</v>
      </c>
    </row>
    <row r="194" spans="1:19">
      <c r="A194" t="s">
        <v>39</v>
      </c>
      <c r="B194" t="s">
        <v>77</v>
      </c>
      <c r="C194" t="s">
        <v>78</v>
      </c>
      <c r="D194" t="s">
        <v>75</v>
      </c>
      <c r="E194" t="s">
        <v>76</v>
      </c>
      <c r="F194" s="158">
        <v>27.81059950204687</v>
      </c>
      <c r="G194" s="158">
        <v>29.284308023672697</v>
      </c>
      <c r="H194" s="158">
        <v>28.279839037947497</v>
      </c>
      <c r="I194" s="158">
        <v>28.237452445486145</v>
      </c>
      <c r="J194" s="158">
        <v>30.596798331177688</v>
      </c>
      <c r="K194" s="158">
        <v>34.120944034531341</v>
      </c>
      <c r="L194" s="158">
        <v>29.407100605342308</v>
      </c>
      <c r="M194" s="158">
        <v>28.826273547998795</v>
      </c>
      <c r="N194" s="158">
        <v>29.246772532822128</v>
      </c>
      <c r="O194" s="158">
        <v>29.656077957767035</v>
      </c>
      <c r="P194" s="158">
        <v>30.08267096774194</v>
      </c>
      <c r="Q194" s="158">
        <v>30.479246316374848</v>
      </c>
      <c r="S194" t="s">
        <v>322</v>
      </c>
    </row>
    <row r="195" spans="1:19">
      <c r="A195" t="s">
        <v>39</v>
      </c>
      <c r="B195" t="s">
        <v>79</v>
      </c>
      <c r="C195" t="s">
        <v>80</v>
      </c>
      <c r="D195" t="s">
        <v>75</v>
      </c>
      <c r="E195" t="s">
        <v>76</v>
      </c>
      <c r="F195" s="158">
        <v>12.484619109890012</v>
      </c>
      <c r="G195" s="158">
        <v>14.444732524382982</v>
      </c>
      <c r="H195" s="158">
        <v>14.48011291317448</v>
      </c>
      <c r="I195" s="158">
        <v>15.088047866022182</v>
      </c>
      <c r="J195" s="158">
        <v>17.46713389792334</v>
      </c>
      <c r="K195" s="158">
        <v>19.98750056665628</v>
      </c>
      <c r="L195" s="158">
        <v>16.324478366266639</v>
      </c>
      <c r="M195" s="158">
        <v>16.566780619921754</v>
      </c>
      <c r="N195" s="158">
        <v>16.976908836111626</v>
      </c>
      <c r="O195" s="158">
        <v>17.397882701764647</v>
      </c>
      <c r="P195" s="158">
        <v>17.83379539170507</v>
      </c>
      <c r="Q195" s="158">
        <v>18.238351264943063</v>
      </c>
      <c r="S195" t="s">
        <v>323</v>
      </c>
    </row>
    <row r="196" spans="1:19">
      <c r="A196" t="s">
        <v>39</v>
      </c>
      <c r="B196" t="s">
        <v>81</v>
      </c>
      <c r="C196" t="s">
        <v>82</v>
      </c>
      <c r="D196" t="s">
        <v>75</v>
      </c>
      <c r="E196" t="s">
        <v>76</v>
      </c>
      <c r="F196" s="158">
        <v>15.325980392156858</v>
      </c>
      <c r="G196" s="158">
        <v>14.839575499289715</v>
      </c>
      <c r="H196" s="158">
        <v>13.799726124773017</v>
      </c>
      <c r="I196" s="158">
        <v>13.149404579463964</v>
      </c>
      <c r="J196" s="158">
        <v>13.12966443325435</v>
      </c>
      <c r="K196" s="158">
        <v>14.133443467875061</v>
      </c>
      <c r="L196" s="158">
        <v>13.082622239075667</v>
      </c>
      <c r="M196" s="158">
        <v>12.259492928077041</v>
      </c>
      <c r="N196" s="158">
        <v>12.269863696710503</v>
      </c>
      <c r="O196" s="158">
        <v>12.258195256002388</v>
      </c>
      <c r="P196" s="158">
        <v>12.24887557603687</v>
      </c>
      <c r="Q196" s="158">
        <v>12.240895051431783</v>
      </c>
      <c r="S196" t="s">
        <v>324</v>
      </c>
    </row>
    <row r="197" spans="1:19">
      <c r="A197" t="s">
        <v>39</v>
      </c>
      <c r="B197" t="s">
        <v>83</v>
      </c>
      <c r="C197" t="s">
        <v>84</v>
      </c>
      <c r="D197" t="s">
        <v>85</v>
      </c>
      <c r="E197" t="s">
        <v>76</v>
      </c>
      <c r="F197" s="158">
        <v>1131.2399999999998</v>
      </c>
      <c r="G197" s="158">
        <v>1140.3489999999997</v>
      </c>
      <c r="H197" s="158">
        <v>1173.317</v>
      </c>
      <c r="I197" s="158">
        <v>1181.95</v>
      </c>
      <c r="J197" s="158">
        <v>1191.4110000000001</v>
      </c>
      <c r="K197" s="158">
        <v>1198.5569999999998</v>
      </c>
      <c r="L197" s="158">
        <v>1220.0339999999999</v>
      </c>
      <c r="M197" s="158">
        <v>1233.1279999999999</v>
      </c>
      <c r="N197" s="158">
        <v>1246.037</v>
      </c>
      <c r="O197" s="158">
        <v>1258.7070000000001</v>
      </c>
      <c r="P197" s="158">
        <v>1271.076</v>
      </c>
      <c r="Q197" s="158">
        <v>1282.8720000000001</v>
      </c>
      <c r="S197" t="s">
        <v>325</v>
      </c>
    </row>
    <row r="198" spans="1:19">
      <c r="A198" t="s">
        <v>39</v>
      </c>
      <c r="B198" t="s">
        <v>86</v>
      </c>
      <c r="C198" t="s">
        <v>87</v>
      </c>
      <c r="D198" t="s">
        <v>88</v>
      </c>
      <c r="E198" t="s">
        <v>76</v>
      </c>
      <c r="F198" s="158">
        <v>0.5076279127329304</v>
      </c>
      <c r="G198" s="158">
        <v>0.52886879367632211</v>
      </c>
      <c r="H198" s="158">
        <v>0.55486454214845604</v>
      </c>
      <c r="I198" s="158">
        <v>0.57190659503363084</v>
      </c>
      <c r="J198" s="158">
        <v>0.59353992870638261</v>
      </c>
      <c r="K198" s="158">
        <v>0.61902437681311784</v>
      </c>
      <c r="L198" s="158">
        <v>0.63748715199740336</v>
      </c>
      <c r="M198" s="158">
        <v>0.65779302716344135</v>
      </c>
      <c r="N198" s="158">
        <v>0.67495748521111343</v>
      </c>
      <c r="O198" s="158">
        <v>0.69124109105613929</v>
      </c>
      <c r="P198" s="158">
        <v>0.70677441789476003</v>
      </c>
      <c r="Q198" s="158">
        <v>0.72162850229796893</v>
      </c>
      <c r="S198" t="s">
        <v>326</v>
      </c>
    </row>
    <row r="199" spans="1:19">
      <c r="A199" t="s">
        <v>39</v>
      </c>
      <c r="B199" t="s">
        <v>89</v>
      </c>
      <c r="C199" t="s">
        <v>90</v>
      </c>
      <c r="D199" t="s">
        <v>88</v>
      </c>
      <c r="E199" t="s">
        <v>76</v>
      </c>
      <c r="F199" s="158">
        <v>0.43385223294791564</v>
      </c>
      <c r="G199" s="158">
        <v>0.4345292537635409</v>
      </c>
      <c r="H199" s="158">
        <v>0.42919688370661979</v>
      </c>
      <c r="I199" s="158">
        <v>0.43009264351283888</v>
      </c>
      <c r="J199" s="158">
        <v>0.43030071066995346</v>
      </c>
      <c r="K199" s="158">
        <v>0.43015392676360004</v>
      </c>
      <c r="L199" s="158">
        <v>0.43118880293500017</v>
      </c>
      <c r="M199" s="158">
        <v>0.43194867037322981</v>
      </c>
      <c r="N199" s="158">
        <v>0.43239165450143136</v>
      </c>
      <c r="O199" s="158">
        <v>0.43271309367469946</v>
      </c>
      <c r="P199" s="158">
        <v>0.43300715299478548</v>
      </c>
      <c r="Q199" s="158">
        <v>0.43329420238340222</v>
      </c>
      <c r="S199" t="s">
        <v>327</v>
      </c>
    </row>
    <row r="200" spans="1:19">
      <c r="A200" t="s">
        <v>39</v>
      </c>
      <c r="B200" t="s">
        <v>91</v>
      </c>
      <c r="C200" t="s">
        <v>92</v>
      </c>
      <c r="D200" t="s">
        <v>93</v>
      </c>
      <c r="E200" t="s">
        <v>76</v>
      </c>
      <c r="F200" s="158">
        <v>368.09084316189688</v>
      </c>
      <c r="G200" s="158">
        <v>381.01886328124112</v>
      </c>
      <c r="H200" s="158">
        <v>343.66865226225241</v>
      </c>
      <c r="I200" s="158">
        <v>341.06356359675726</v>
      </c>
      <c r="J200" s="158">
        <v>340.53417838176762</v>
      </c>
      <c r="K200" s="158">
        <v>338.824378846098</v>
      </c>
      <c r="L200" s="158">
        <v>326.55118121090186</v>
      </c>
      <c r="M200" s="158">
        <v>296.0698512089881</v>
      </c>
      <c r="N200" s="158">
        <v>301.07273148150517</v>
      </c>
      <c r="O200" s="158">
        <v>307.00424656426776</v>
      </c>
      <c r="P200" s="158">
        <v>311.19677735908158</v>
      </c>
      <c r="Q200" s="158">
        <v>315.99805137767157</v>
      </c>
      <c r="S200" t="s">
        <v>328</v>
      </c>
    </row>
    <row r="201" spans="1:19">
      <c r="A201" t="s">
        <v>39</v>
      </c>
      <c r="B201" t="s">
        <v>94</v>
      </c>
      <c r="C201" t="s">
        <v>95</v>
      </c>
      <c r="D201" t="s">
        <v>75</v>
      </c>
      <c r="E201" t="s">
        <v>76</v>
      </c>
      <c r="F201" s="158">
        <v>26.323000000000008</v>
      </c>
      <c r="G201" s="158">
        <v>28.049000000000007</v>
      </c>
      <c r="H201" s="158">
        <v>27.172587758045776</v>
      </c>
      <c r="I201" s="158">
        <v>27.685689046203287</v>
      </c>
      <c r="J201" s="158">
        <v>30.67108861952973</v>
      </c>
      <c r="K201" s="158">
        <v>34.557481750509098</v>
      </c>
      <c r="L201" s="158">
        <v>30.632999999999999</v>
      </c>
      <c r="M201" s="158">
        <v>30.638000000000002</v>
      </c>
      <c r="N201" s="158">
        <v>31.707000000000004</v>
      </c>
      <c r="O201" s="158">
        <v>32.791000000000004</v>
      </c>
      <c r="P201" s="158">
        <v>33.929000000000002</v>
      </c>
      <c r="Q201" s="158">
        <v>35.066000000000003</v>
      </c>
      <c r="S201" t="s">
        <v>329</v>
      </c>
    </row>
    <row r="202" spans="1:19">
      <c r="A202" t="s">
        <v>39</v>
      </c>
      <c r="B202" t="s">
        <v>96</v>
      </c>
      <c r="C202" t="s">
        <v>97</v>
      </c>
      <c r="D202" t="s">
        <v>75</v>
      </c>
      <c r="E202" t="s">
        <v>76</v>
      </c>
      <c r="F202" s="158">
        <v>27.822467714672076</v>
      </c>
      <c r="G202" s="158">
        <v>29.31234177320967</v>
      </c>
      <c r="H202" s="158">
        <v>28.271246464402697</v>
      </c>
      <c r="I202" s="158">
        <v>28.4150371121722</v>
      </c>
      <c r="J202" s="158">
        <v>30.67108861952973</v>
      </c>
      <c r="K202" s="158">
        <v>33.837759690875878</v>
      </c>
      <c r="L202" s="158">
        <v>29.407100605342301</v>
      </c>
      <c r="M202" s="158">
        <v>28.826273547998799</v>
      </c>
      <c r="N202" s="158">
        <v>29.246772532822131</v>
      </c>
      <c r="O202" s="158">
        <v>29.656077957767035</v>
      </c>
      <c r="P202" s="158">
        <v>30.082670967741944</v>
      </c>
      <c r="Q202" s="158">
        <v>30.479246316374851</v>
      </c>
      <c r="S202" t="s">
        <v>330</v>
      </c>
    </row>
    <row r="203" spans="1:19">
      <c r="A203" t="s">
        <v>39</v>
      </c>
      <c r="B203" t="s">
        <v>98</v>
      </c>
      <c r="C203" t="s">
        <v>99</v>
      </c>
      <c r="D203" t="s">
        <v>75</v>
      </c>
      <c r="E203" t="s">
        <v>76</v>
      </c>
      <c r="F203" s="158">
        <v>12.496487322515216</v>
      </c>
      <c r="G203" s="158">
        <v>14.472766273919957</v>
      </c>
      <c r="H203" s="158">
        <v>14.471520339629679</v>
      </c>
      <c r="I203" s="158">
        <v>15.265632532708239</v>
      </c>
      <c r="J203" s="158">
        <v>17.541424186275378</v>
      </c>
      <c r="K203" s="158">
        <v>19.704316223000816</v>
      </c>
      <c r="L203" s="158">
        <v>16.324478366266636</v>
      </c>
      <c r="M203" s="158">
        <v>16.566780619921758</v>
      </c>
      <c r="N203" s="158">
        <v>16.97690883611163</v>
      </c>
      <c r="O203" s="158">
        <v>17.397882701764647</v>
      </c>
      <c r="P203" s="158">
        <v>17.833795391705074</v>
      </c>
      <c r="Q203" s="158">
        <v>18.238351264943066</v>
      </c>
      <c r="S203" t="s">
        <v>331</v>
      </c>
    </row>
    <row r="204" spans="1:19">
      <c r="A204" t="s">
        <v>39</v>
      </c>
      <c r="B204" t="s">
        <v>100</v>
      </c>
      <c r="C204" t="s">
        <v>101</v>
      </c>
      <c r="D204" t="s">
        <v>102</v>
      </c>
      <c r="E204" t="s">
        <v>76</v>
      </c>
      <c r="F204" s="158">
        <v>1.0569641649763351</v>
      </c>
      <c r="G204" s="158">
        <v>1.0450405281189941</v>
      </c>
      <c r="H204" s="158">
        <v>1.0404326123128118</v>
      </c>
      <c r="I204" s="158">
        <v>1.0263438654082888</v>
      </c>
      <c r="J204" s="158">
        <v>1</v>
      </c>
      <c r="K204" s="158">
        <v>0.97917319135609127</v>
      </c>
      <c r="L204" s="158">
        <v>0.95998108593158693</v>
      </c>
      <c r="M204" s="158">
        <v>0.94086668672885954</v>
      </c>
      <c r="N204" s="158">
        <v>0.92240743472489128</v>
      </c>
      <c r="O204" s="158">
        <v>0.90439687590396856</v>
      </c>
      <c r="P204" s="158">
        <v>0.88663594470046103</v>
      </c>
      <c r="Q204" s="158">
        <v>0.86919655268279383</v>
      </c>
      <c r="S204" t="s">
        <v>332</v>
      </c>
    </row>
    <row r="205" spans="1:19">
      <c r="A205" t="s">
        <v>39</v>
      </c>
      <c r="B205" t="s">
        <v>103</v>
      </c>
      <c r="C205" t="s">
        <v>104</v>
      </c>
      <c r="D205" t="s">
        <v>75</v>
      </c>
      <c r="E205" t="s">
        <v>76</v>
      </c>
      <c r="F205" s="158">
        <v>27.822467714672076</v>
      </c>
      <c r="G205" s="158">
        <v>29.31234177320967</v>
      </c>
      <c r="H205" s="158">
        <v>28.271246464402697</v>
      </c>
      <c r="I205" s="158">
        <v>28.4150371121722</v>
      </c>
      <c r="J205" s="158">
        <v>30.67108861952973</v>
      </c>
      <c r="K205" s="158">
        <v>33.837759690875878</v>
      </c>
      <c r="L205" s="158">
        <v>29.909170713284521</v>
      </c>
      <c r="M205" s="158">
        <v>29.329637225398741</v>
      </c>
      <c r="N205" s="158">
        <v>29.754096621920823</v>
      </c>
      <c r="O205" s="158">
        <v>30.167062192652775</v>
      </c>
      <c r="P205" s="158">
        <v>30.596919815668208</v>
      </c>
      <c r="Q205" s="158">
        <v>30.995549068668431</v>
      </c>
      <c r="S205" t="s">
        <v>333</v>
      </c>
    </row>
    <row r="206" spans="1:19">
      <c r="A206" t="s">
        <v>39</v>
      </c>
      <c r="B206" t="s">
        <v>108</v>
      </c>
      <c r="C206" t="s">
        <v>112</v>
      </c>
      <c r="D206" t="s">
        <v>88</v>
      </c>
      <c r="E206" t="s">
        <v>76</v>
      </c>
      <c r="F206" s="158">
        <v>0.20779039573364463</v>
      </c>
      <c r="G206" s="158">
        <v>0.20640646707211002</v>
      </c>
      <c r="H206" s="158">
        <v>0.20340090217971052</v>
      </c>
      <c r="I206" s="158">
        <v>0.19348495511128042</v>
      </c>
      <c r="J206" s="158">
        <v>0.19680162882735139</v>
      </c>
      <c r="K206" s="158">
        <v>0.18776764745454319</v>
      </c>
      <c r="L206" s="158" t="s">
        <v>126</v>
      </c>
      <c r="M206" s="158" t="s">
        <v>126</v>
      </c>
      <c r="N206" s="158" t="s">
        <v>126</v>
      </c>
      <c r="O206" s="158" t="s">
        <v>126</v>
      </c>
      <c r="P206" s="158" t="s">
        <v>126</v>
      </c>
      <c r="Q206" s="158" t="s">
        <v>126</v>
      </c>
      <c r="S206" t="s">
        <v>334</v>
      </c>
    </row>
    <row r="207" spans="1:19">
      <c r="A207" t="s">
        <v>39</v>
      </c>
      <c r="B207" t="s">
        <v>111</v>
      </c>
      <c r="C207" t="s">
        <v>16</v>
      </c>
      <c r="D207" t="s">
        <v>88</v>
      </c>
      <c r="E207" t="s">
        <v>76</v>
      </c>
      <c r="F207" s="158">
        <v>0.12515093207351102</v>
      </c>
      <c r="G207" s="158">
        <v>0.12515093207351102</v>
      </c>
      <c r="H207" s="158">
        <v>0.12515093207351102</v>
      </c>
      <c r="I207" s="158">
        <v>0.12515093207351102</v>
      </c>
      <c r="J207" s="158">
        <v>0.12632162585615211</v>
      </c>
      <c r="K207" s="158">
        <v>0.12632162585615211</v>
      </c>
      <c r="L207" s="158" t="s">
        <v>126</v>
      </c>
      <c r="M207" s="158" t="s">
        <v>126</v>
      </c>
      <c r="N207" s="158" t="s">
        <v>126</v>
      </c>
      <c r="O207" s="158" t="s">
        <v>126</v>
      </c>
      <c r="P207" s="158" t="s">
        <v>126</v>
      </c>
      <c r="Q207" s="158" t="s">
        <v>126</v>
      </c>
      <c r="S207" t="s">
        <v>335</v>
      </c>
    </row>
    <row r="208" spans="1:19">
      <c r="A208" t="s">
        <v>39</v>
      </c>
      <c r="B208" t="s">
        <v>110</v>
      </c>
      <c r="C208" t="s">
        <v>15</v>
      </c>
      <c r="D208" t="s">
        <v>88</v>
      </c>
      <c r="E208" t="s">
        <v>76</v>
      </c>
      <c r="F208" s="158" t="s">
        <v>126</v>
      </c>
      <c r="G208" s="158" t="s">
        <v>126</v>
      </c>
      <c r="H208" s="158" t="s">
        <v>126</v>
      </c>
      <c r="I208" s="158" t="s">
        <v>126</v>
      </c>
      <c r="J208" s="158" t="s">
        <v>126</v>
      </c>
      <c r="K208" s="158" t="s">
        <v>126</v>
      </c>
      <c r="L208" s="158" t="s">
        <v>126</v>
      </c>
      <c r="M208" s="158" t="s">
        <v>126</v>
      </c>
      <c r="N208" s="158" t="s">
        <v>126</v>
      </c>
      <c r="O208" s="158" t="s">
        <v>126</v>
      </c>
      <c r="P208" s="158" t="s">
        <v>126</v>
      </c>
      <c r="Q208" s="158" t="s">
        <v>126</v>
      </c>
      <c r="S208" t="s">
        <v>336</v>
      </c>
    </row>
    <row r="209" spans="1:19">
      <c r="A209" t="s">
        <v>39</v>
      </c>
      <c r="B209" t="s">
        <v>109</v>
      </c>
      <c r="C209" t="s">
        <v>113</v>
      </c>
      <c r="D209" t="s">
        <v>88</v>
      </c>
      <c r="E209" t="s">
        <v>76</v>
      </c>
      <c r="F209" s="158">
        <v>0.10969159285535456</v>
      </c>
      <c r="G209" s="158">
        <v>0.10972464175341096</v>
      </c>
      <c r="H209" s="158">
        <v>0.10974492728303818</v>
      </c>
      <c r="I209" s="158">
        <v>0.10973999387637591</v>
      </c>
      <c r="J209" s="158">
        <v>0.10973138627472681</v>
      </c>
      <c r="K209" s="158">
        <v>0.10973138627472681</v>
      </c>
      <c r="L209" s="158" t="s">
        <v>126</v>
      </c>
      <c r="M209" s="158" t="s">
        <v>126</v>
      </c>
      <c r="N209" s="158" t="s">
        <v>126</v>
      </c>
      <c r="O209" s="158" t="s">
        <v>126</v>
      </c>
      <c r="P209" s="158" t="s">
        <v>126</v>
      </c>
      <c r="Q209" s="158" t="s">
        <v>126</v>
      </c>
      <c r="S209" t="s">
        <v>337</v>
      </c>
    </row>
    <row r="210" spans="1:19">
      <c r="A210" t="s">
        <v>39</v>
      </c>
      <c r="B210" t="s">
        <v>114</v>
      </c>
      <c r="C210" t="s">
        <v>115</v>
      </c>
      <c r="D210" t="s">
        <v>75</v>
      </c>
      <c r="E210" t="s">
        <v>76</v>
      </c>
      <c r="F210" s="158">
        <v>416.39908541846415</v>
      </c>
      <c r="G210" s="158">
        <v>434.49447972389999</v>
      </c>
      <c r="H210" s="158">
        <v>403.23227206638921</v>
      </c>
      <c r="I210" s="158">
        <v>403.12007899318729</v>
      </c>
      <c r="J210" s="158">
        <v>405.71616600000016</v>
      </c>
      <c r="K210" s="158">
        <v>406.10033103664256</v>
      </c>
      <c r="L210" s="158">
        <v>398.40354381746135</v>
      </c>
      <c r="M210" s="158">
        <v>365.09202348163706</v>
      </c>
      <c r="N210" s="158">
        <v>375.14776311702019</v>
      </c>
      <c r="O210" s="158">
        <v>386.42839418016985</v>
      </c>
      <c r="P210" s="158">
        <v>395.55475497847198</v>
      </c>
      <c r="Q210" s="158">
        <v>405.38505216697627</v>
      </c>
      <c r="S210" t="s">
        <v>338</v>
      </c>
    </row>
    <row r="211" spans="1:19">
      <c r="A211" t="s">
        <v>39</v>
      </c>
      <c r="B211" t="s">
        <v>116</v>
      </c>
      <c r="C211" t="s">
        <v>117</v>
      </c>
      <c r="D211" t="s">
        <v>75</v>
      </c>
      <c r="E211" t="s">
        <v>76</v>
      </c>
      <c r="F211" s="158" t="s">
        <v>126</v>
      </c>
      <c r="G211" s="158" t="s">
        <v>126</v>
      </c>
      <c r="H211" s="158" t="s">
        <v>126</v>
      </c>
      <c r="I211" s="158" t="s">
        <v>126</v>
      </c>
      <c r="J211" s="158">
        <v>1.41279405</v>
      </c>
      <c r="K211" s="158">
        <v>2.0368106731703617</v>
      </c>
      <c r="L211" s="158">
        <v>1.4111721963194328</v>
      </c>
      <c r="M211" s="158">
        <v>1.2485300932891965</v>
      </c>
      <c r="N211" s="158">
        <v>1.2286467030535553</v>
      </c>
      <c r="O211" s="158">
        <v>1.2028478449522781</v>
      </c>
      <c r="P211" s="158">
        <v>1.1792258064516132</v>
      </c>
      <c r="Q211" s="158">
        <v>1.1560314150681159</v>
      </c>
      <c r="S211" t="s">
        <v>339</v>
      </c>
    </row>
    <row r="212" spans="1:19">
      <c r="A212" t="s">
        <v>39</v>
      </c>
      <c r="B212" t="s">
        <v>119</v>
      </c>
      <c r="C212" t="s">
        <v>120</v>
      </c>
      <c r="D212" t="s">
        <v>121</v>
      </c>
      <c r="E212" t="s">
        <v>76</v>
      </c>
      <c r="F212" s="158" t="s">
        <v>127</v>
      </c>
      <c r="G212" s="158" t="s">
        <v>127</v>
      </c>
      <c r="H212" s="158" t="s">
        <v>127</v>
      </c>
      <c r="I212" s="158" t="s">
        <v>127</v>
      </c>
      <c r="J212" s="158" t="s">
        <v>127</v>
      </c>
      <c r="K212" s="158" t="s">
        <v>127</v>
      </c>
      <c r="L212" s="158" t="s">
        <v>127</v>
      </c>
      <c r="M212" s="158" t="s">
        <v>127</v>
      </c>
      <c r="N212" s="158" t="s">
        <v>127</v>
      </c>
      <c r="O212" s="158" t="s">
        <v>127</v>
      </c>
      <c r="P212" s="158" t="s">
        <v>127</v>
      </c>
      <c r="Q212" s="158" t="s">
        <v>127</v>
      </c>
      <c r="S212" t="s">
        <v>340</v>
      </c>
    </row>
    <row r="213" spans="1:19">
      <c r="A213" t="s">
        <v>39</v>
      </c>
      <c r="B213" t="s">
        <v>122</v>
      </c>
      <c r="C213" t="s">
        <v>123</v>
      </c>
      <c r="D213" t="s">
        <v>121</v>
      </c>
      <c r="E213" t="s">
        <v>76</v>
      </c>
      <c r="F213" s="158" t="s">
        <v>128</v>
      </c>
      <c r="G213" s="158" t="s">
        <v>128</v>
      </c>
      <c r="H213" s="158" t="s">
        <v>128</v>
      </c>
      <c r="I213" s="158" t="s">
        <v>128</v>
      </c>
      <c r="J213" s="158" t="s">
        <v>128</v>
      </c>
      <c r="K213" s="158" t="s">
        <v>128</v>
      </c>
      <c r="L213" s="158" t="s">
        <v>128</v>
      </c>
      <c r="M213" s="158" t="s">
        <v>128</v>
      </c>
      <c r="N213" s="158" t="s">
        <v>128</v>
      </c>
      <c r="O213" s="158" t="s">
        <v>128</v>
      </c>
      <c r="P213" s="158" t="s">
        <v>128</v>
      </c>
      <c r="Q213" s="158" t="s">
        <v>128</v>
      </c>
      <c r="S213" t="s">
        <v>341</v>
      </c>
    </row>
    <row r="214" spans="1:19">
      <c r="A214" t="s">
        <v>40</v>
      </c>
      <c r="B214" t="s">
        <v>73</v>
      </c>
      <c r="C214" t="s">
        <v>74</v>
      </c>
      <c r="D214" t="s">
        <v>75</v>
      </c>
      <c r="E214" t="s">
        <v>76</v>
      </c>
      <c r="F214" s="158">
        <v>5.3905172413793085</v>
      </c>
      <c r="G214" s="158">
        <v>5.2262476811230894</v>
      </c>
      <c r="H214" s="158">
        <v>4.9701465890183014</v>
      </c>
      <c r="I214" s="158">
        <v>3.0010294624538369</v>
      </c>
      <c r="J214" s="158">
        <v>2.802</v>
      </c>
      <c r="K214" s="158">
        <v>1.9789090197306605</v>
      </c>
      <c r="L214" s="158">
        <v>2.3522675675049509</v>
      </c>
      <c r="M214" s="158">
        <v>2.2910041158422652</v>
      </c>
      <c r="N214" s="158">
        <v>1.9847734976887583</v>
      </c>
      <c r="O214" s="158">
        <v>1.945937558449033</v>
      </c>
      <c r="P214" s="158">
        <v>1.2663857273817118</v>
      </c>
      <c r="Q214" s="158">
        <v>0.84307197676830792</v>
      </c>
      <c r="S214" t="s">
        <v>342</v>
      </c>
    </row>
    <row r="215" spans="1:19">
      <c r="A215" t="s">
        <v>40</v>
      </c>
      <c r="B215" t="s">
        <v>77</v>
      </c>
      <c r="C215" t="s">
        <v>78</v>
      </c>
      <c r="D215" t="s">
        <v>75</v>
      </c>
      <c r="E215" t="s">
        <v>76</v>
      </c>
      <c r="F215" s="158">
        <v>56.848712997598589</v>
      </c>
      <c r="G215" s="158">
        <v>58.132411741659986</v>
      </c>
      <c r="H215" s="158">
        <v>57.646083324663827</v>
      </c>
      <c r="I215" s="158">
        <v>56.561643785710444</v>
      </c>
      <c r="J215" s="158">
        <v>60.132808332284199</v>
      </c>
      <c r="K215" s="158">
        <v>62.378864705600826</v>
      </c>
      <c r="L215" s="158">
        <v>53.343699164685219</v>
      </c>
      <c r="M215" s="158">
        <v>50.655893627399955</v>
      </c>
      <c r="N215" s="158">
        <v>51.070725914847237</v>
      </c>
      <c r="O215" s="158">
        <v>50.164184218806554</v>
      </c>
      <c r="P215" s="158">
        <v>47.756077030916629</v>
      </c>
      <c r="Q215" s="158">
        <v>46.252476303186555</v>
      </c>
      <c r="S215" t="s">
        <v>343</v>
      </c>
    </row>
    <row r="216" spans="1:19">
      <c r="A216" t="s">
        <v>40</v>
      </c>
      <c r="B216" t="s">
        <v>79</v>
      </c>
      <c r="C216" t="s">
        <v>80</v>
      </c>
      <c r="D216" t="s">
        <v>75</v>
      </c>
      <c r="E216" t="s">
        <v>76</v>
      </c>
      <c r="F216" s="158">
        <v>35.815126114569523</v>
      </c>
      <c r="G216" s="158">
        <v>35.246024175854018</v>
      </c>
      <c r="H216" s="158">
        <v>35.582669347958344</v>
      </c>
      <c r="I216" s="158">
        <v>33.736782562895513</v>
      </c>
      <c r="J216" s="158">
        <v>36.177808332284201</v>
      </c>
      <c r="K216" s="158">
        <v>36.745089729089713</v>
      </c>
      <c r="L216" s="158">
        <v>30.620813688313323</v>
      </c>
      <c r="M216" s="158">
        <v>27.580956821073286</v>
      </c>
      <c r="N216" s="158">
        <v>27.755630493800069</v>
      </c>
      <c r="O216" s="158">
        <v>26.609773973095464</v>
      </c>
      <c r="P216" s="158">
        <v>23.970494746491866</v>
      </c>
      <c r="Q216" s="158">
        <v>22.230294821268135</v>
      </c>
      <c r="S216" t="s">
        <v>344</v>
      </c>
    </row>
    <row r="217" spans="1:19">
      <c r="A217" t="s">
        <v>40</v>
      </c>
      <c r="B217" t="s">
        <v>81</v>
      </c>
      <c r="C217" t="s">
        <v>82</v>
      </c>
      <c r="D217" t="s">
        <v>75</v>
      </c>
      <c r="E217" t="s">
        <v>76</v>
      </c>
      <c r="F217" s="158">
        <v>21.033586883029066</v>
      </c>
      <c r="G217" s="158">
        <v>22.886387565805972</v>
      </c>
      <c r="H217" s="158">
        <v>22.063413976705487</v>
      </c>
      <c r="I217" s="158">
        <v>22.824861222814935</v>
      </c>
      <c r="J217" s="158">
        <v>23.954999999999998</v>
      </c>
      <c r="K217" s="158">
        <v>25.633774976511116</v>
      </c>
      <c r="L217" s="158">
        <v>22.722885476371896</v>
      </c>
      <c r="M217" s="158">
        <v>23.074936806326669</v>
      </c>
      <c r="N217" s="158">
        <v>23.315095421047168</v>
      </c>
      <c r="O217" s="158">
        <v>23.55441024571109</v>
      </c>
      <c r="P217" s="158">
        <v>23.785582284424763</v>
      </c>
      <c r="Q217" s="158">
        <v>24.02218148191842</v>
      </c>
      <c r="S217" t="s">
        <v>345</v>
      </c>
    </row>
    <row r="218" spans="1:19">
      <c r="A218" t="s">
        <v>40</v>
      </c>
      <c r="B218" t="s">
        <v>83</v>
      </c>
      <c r="C218" t="s">
        <v>84</v>
      </c>
      <c r="D218" t="s">
        <v>85</v>
      </c>
      <c r="E218" t="s">
        <v>76</v>
      </c>
      <c r="F218" s="158">
        <v>2107.5749999999998</v>
      </c>
      <c r="G218" s="158">
        <v>2120.9061273972602</v>
      </c>
      <c r="H218" s="158">
        <v>2133.4749999999999</v>
      </c>
      <c r="I218" s="158">
        <v>2153.0641643835615</v>
      </c>
      <c r="J218" s="158">
        <v>2164.7560000000003</v>
      </c>
      <c r="K218" s="158">
        <v>2177.8379999999997</v>
      </c>
      <c r="L218" s="158">
        <v>2194.7600000000002</v>
      </c>
      <c r="M218" s="158">
        <v>2218.79</v>
      </c>
      <c r="N218" s="158">
        <v>2239.7139999999999</v>
      </c>
      <c r="O218" s="158">
        <v>2260.739</v>
      </c>
      <c r="P218" s="158">
        <v>2281.7280000000001</v>
      </c>
      <c r="Q218" s="158">
        <v>2302.7640000000001</v>
      </c>
      <c r="S218" t="s">
        <v>346</v>
      </c>
    </row>
    <row r="219" spans="1:19">
      <c r="A219" t="s">
        <v>40</v>
      </c>
      <c r="B219" t="s">
        <v>86</v>
      </c>
      <c r="C219" t="s">
        <v>87</v>
      </c>
      <c r="D219" t="s">
        <v>88</v>
      </c>
      <c r="E219" t="s">
        <v>76</v>
      </c>
      <c r="F219" s="158">
        <v>0.45262588519981506</v>
      </c>
      <c r="G219" s="158">
        <v>0.47149768222644395</v>
      </c>
      <c r="H219" s="158">
        <v>0.48976013311616029</v>
      </c>
      <c r="I219" s="158">
        <v>0.5080289643144078</v>
      </c>
      <c r="J219" s="158">
        <v>0.52454364371781381</v>
      </c>
      <c r="K219" s="158">
        <v>0.5413414588229245</v>
      </c>
      <c r="L219" s="158">
        <v>0.56749302885053488</v>
      </c>
      <c r="M219" s="158">
        <v>0.5896177646374825</v>
      </c>
      <c r="N219" s="158">
        <v>0.60857814881721506</v>
      </c>
      <c r="O219" s="158">
        <v>0.62602405673543038</v>
      </c>
      <c r="P219" s="158">
        <v>0.64207302535622124</v>
      </c>
      <c r="Q219" s="158">
        <v>0.65686409896975984</v>
      </c>
      <c r="S219" t="s">
        <v>347</v>
      </c>
    </row>
    <row r="220" spans="1:19">
      <c r="A220" t="s">
        <v>40</v>
      </c>
      <c r="B220" t="s">
        <v>89</v>
      </c>
      <c r="C220" t="s">
        <v>90</v>
      </c>
      <c r="D220" t="s">
        <v>88</v>
      </c>
      <c r="E220" t="s">
        <v>76</v>
      </c>
      <c r="F220" s="158">
        <v>0.89748217738396041</v>
      </c>
      <c r="G220" s="158">
        <v>0.89734173150222163</v>
      </c>
      <c r="H220" s="158">
        <v>0.89657389938949383</v>
      </c>
      <c r="I220" s="158">
        <v>0.89717846786616007</v>
      </c>
      <c r="J220" s="158">
        <v>0.89922651790779184</v>
      </c>
      <c r="K220" s="158">
        <v>0.89774675618664024</v>
      </c>
      <c r="L220" s="158">
        <v>0.90060325502560645</v>
      </c>
      <c r="M220" s="158">
        <v>0.90018974305815325</v>
      </c>
      <c r="N220" s="158">
        <v>0.90050961863880841</v>
      </c>
      <c r="O220" s="158">
        <v>0.90082579192025269</v>
      </c>
      <c r="P220" s="158">
        <v>0.90113501696959508</v>
      </c>
      <c r="Q220" s="158">
        <v>0.90143844527706707</v>
      </c>
      <c r="S220" t="s">
        <v>348</v>
      </c>
    </row>
    <row r="221" spans="1:19">
      <c r="A221" t="s">
        <v>40</v>
      </c>
      <c r="B221" t="s">
        <v>91</v>
      </c>
      <c r="C221" t="s">
        <v>92</v>
      </c>
      <c r="D221" t="s">
        <v>93</v>
      </c>
      <c r="E221" t="s">
        <v>76</v>
      </c>
      <c r="F221" s="158">
        <v>377.52034325994288</v>
      </c>
      <c r="G221" s="158">
        <v>390.77310637870158</v>
      </c>
      <c r="H221" s="158">
        <v>358.42652953506951</v>
      </c>
      <c r="I221" s="158">
        <v>358.29392638367233</v>
      </c>
      <c r="J221" s="158">
        <v>354.81170150693953</v>
      </c>
      <c r="K221" s="158">
        <v>359.44580925397418</v>
      </c>
      <c r="L221" s="158">
        <v>363.66086573621362</v>
      </c>
      <c r="M221" s="158">
        <v>360.83132827339415</v>
      </c>
      <c r="N221" s="158">
        <v>360.88513179309342</v>
      </c>
      <c r="O221" s="158">
        <v>360.90394099196249</v>
      </c>
      <c r="P221" s="158">
        <v>360.91820465205518</v>
      </c>
      <c r="Q221" s="158">
        <v>360.94514556161363</v>
      </c>
      <c r="S221" t="s">
        <v>349</v>
      </c>
    </row>
    <row r="222" spans="1:19">
      <c r="A222" t="s">
        <v>40</v>
      </c>
      <c r="B222" t="s">
        <v>94</v>
      </c>
      <c r="C222" t="s">
        <v>95</v>
      </c>
      <c r="D222" t="s">
        <v>75</v>
      </c>
      <c r="E222" t="s">
        <v>76</v>
      </c>
      <c r="F222" s="158">
        <v>55.2</v>
      </c>
      <c r="G222" s="158">
        <v>56.901000000000003</v>
      </c>
      <c r="H222" s="158">
        <v>56.439428067200005</v>
      </c>
      <c r="I222" s="158">
        <v>54.238999999999898</v>
      </c>
      <c r="J222" s="158">
        <v>59.04</v>
      </c>
      <c r="K222" s="158">
        <v>61.749000000000002</v>
      </c>
      <c r="L222" s="158">
        <v>55.491999999999997</v>
      </c>
      <c r="M222" s="158">
        <v>54.127195469609894</v>
      </c>
      <c r="N222" s="158">
        <v>55.656718654521896</v>
      </c>
      <c r="O222" s="158">
        <v>55.759821271839897</v>
      </c>
      <c r="P222" s="158">
        <v>54.152321155879292</v>
      </c>
      <c r="Q222" s="158">
        <v>53.490289842714304</v>
      </c>
      <c r="S222" t="s">
        <v>350</v>
      </c>
    </row>
    <row r="223" spans="1:19">
      <c r="A223" t="s">
        <v>40</v>
      </c>
      <c r="B223" t="s">
        <v>96</v>
      </c>
      <c r="C223" t="s">
        <v>97</v>
      </c>
      <c r="D223" t="s">
        <v>75</v>
      </c>
      <c r="E223" t="s">
        <v>76</v>
      </c>
      <c r="F223" s="158">
        <v>58.344421906693697</v>
      </c>
      <c r="G223" s="158">
        <v>59.463851090498885</v>
      </c>
      <c r="H223" s="158">
        <v>58.721421581397934</v>
      </c>
      <c r="I223" s="158">
        <v>55.667864915880074</v>
      </c>
      <c r="J223" s="158">
        <v>59.04</v>
      </c>
      <c r="K223" s="158">
        <v>60.462965393047284</v>
      </c>
      <c r="L223" s="158">
        <v>53.343699164685219</v>
      </c>
      <c r="M223" s="158">
        <v>50.655893627399948</v>
      </c>
      <c r="N223" s="158">
        <v>51.070725914847237</v>
      </c>
      <c r="O223" s="158">
        <v>50.164184218806554</v>
      </c>
      <c r="P223" s="158">
        <v>47.756077030916622</v>
      </c>
      <c r="Q223" s="158">
        <v>46.252476303186555</v>
      </c>
      <c r="S223" t="s">
        <v>351</v>
      </c>
    </row>
    <row r="224" spans="1:19">
      <c r="A224" t="s">
        <v>40</v>
      </c>
      <c r="B224" t="s">
        <v>98</v>
      </c>
      <c r="C224" t="s">
        <v>99</v>
      </c>
      <c r="D224" t="s">
        <v>75</v>
      </c>
      <c r="E224" t="s">
        <v>76</v>
      </c>
      <c r="F224" s="158">
        <v>37.31083502366463</v>
      </c>
      <c r="G224" s="158">
        <v>36.577463524692917</v>
      </c>
      <c r="H224" s="158">
        <v>36.65800760469245</v>
      </c>
      <c r="I224" s="158">
        <v>32.843003693065135</v>
      </c>
      <c r="J224" s="158">
        <v>35.085000000000001</v>
      </c>
      <c r="K224" s="158">
        <v>34.829190416536164</v>
      </c>
      <c r="L224" s="158">
        <v>30.620813688313326</v>
      </c>
      <c r="M224" s="158">
        <v>27.580956821073279</v>
      </c>
      <c r="N224" s="158">
        <v>27.755630493800069</v>
      </c>
      <c r="O224" s="158">
        <v>26.609773973095468</v>
      </c>
      <c r="P224" s="158">
        <v>23.970494746491855</v>
      </c>
      <c r="Q224" s="158">
        <v>22.230294821268135</v>
      </c>
      <c r="S224" t="s">
        <v>352</v>
      </c>
    </row>
    <row r="225" spans="1:19">
      <c r="A225" t="s">
        <v>40</v>
      </c>
      <c r="B225" t="s">
        <v>100</v>
      </c>
      <c r="C225" t="s">
        <v>101</v>
      </c>
      <c r="D225" t="s">
        <v>102</v>
      </c>
      <c r="E225" t="s">
        <v>76</v>
      </c>
      <c r="F225" s="158">
        <v>1.0569641649763351</v>
      </c>
      <c r="G225" s="158">
        <v>1.0450405281189941</v>
      </c>
      <c r="H225" s="158">
        <v>1.0404326123128118</v>
      </c>
      <c r="I225" s="158">
        <v>1.0263438654082888</v>
      </c>
      <c r="J225" s="158">
        <v>1</v>
      </c>
      <c r="K225" s="158">
        <v>0.97917319135609127</v>
      </c>
      <c r="L225" s="158">
        <v>0.96128629648751573</v>
      </c>
      <c r="M225" s="158">
        <v>0.93586769438001027</v>
      </c>
      <c r="N225" s="158">
        <v>0.9176021718394628</v>
      </c>
      <c r="O225" s="158">
        <v>0.89964750737357047</v>
      </c>
      <c r="P225" s="158">
        <v>0.88188421126860161</v>
      </c>
      <c r="Q225" s="158">
        <v>0.86468920694185425</v>
      </c>
      <c r="S225" t="s">
        <v>353</v>
      </c>
    </row>
    <row r="226" spans="1:19">
      <c r="A226" t="s">
        <v>40</v>
      </c>
      <c r="B226" t="s">
        <v>103</v>
      </c>
      <c r="C226" t="s">
        <v>104</v>
      </c>
      <c r="D226" t="s">
        <v>75</v>
      </c>
      <c r="E226" t="s">
        <v>76</v>
      </c>
      <c r="F226" s="158">
        <v>58.344421906693697</v>
      </c>
      <c r="G226" s="158">
        <v>59.463851090498885</v>
      </c>
      <c r="H226" s="158">
        <v>58.721421581397934</v>
      </c>
      <c r="I226" s="158">
        <v>55.667864915880074</v>
      </c>
      <c r="J226" s="158">
        <v>59.04</v>
      </c>
      <c r="K226" s="158">
        <v>60.462965393047284</v>
      </c>
      <c r="L226" s="158">
        <v>54.792357613491902</v>
      </c>
      <c r="M226" s="158">
        <v>52.094322273662023</v>
      </c>
      <c r="N226" s="158">
        <v>52.509526120291511</v>
      </c>
      <c r="O226" s="158">
        <v>50.164184218806554</v>
      </c>
      <c r="P226" s="158">
        <v>47.756077030916622</v>
      </c>
      <c r="Q226" s="158">
        <v>46.252476303186555</v>
      </c>
      <c r="S226" t="s">
        <v>354</v>
      </c>
    </row>
    <row r="227" spans="1:19">
      <c r="A227" t="s">
        <v>40</v>
      </c>
      <c r="B227" t="s">
        <v>108</v>
      </c>
      <c r="C227" t="s">
        <v>112</v>
      </c>
      <c r="D227" t="s">
        <v>88</v>
      </c>
      <c r="E227" t="s">
        <v>76</v>
      </c>
      <c r="F227" s="158">
        <v>0.27231853485376795</v>
      </c>
      <c r="G227" s="158">
        <v>0.27258263161664692</v>
      </c>
      <c r="H227" s="158">
        <v>0.27011958515483142</v>
      </c>
      <c r="I227" s="158">
        <v>0.26163613029894184</v>
      </c>
      <c r="J227" s="158">
        <v>0.26216530729733983</v>
      </c>
      <c r="K227" s="158">
        <v>0.25284817907939483</v>
      </c>
      <c r="L227" s="158" t="s">
        <v>126</v>
      </c>
      <c r="M227" s="158" t="s">
        <v>126</v>
      </c>
      <c r="N227" s="158" t="s">
        <v>126</v>
      </c>
      <c r="O227" s="158" t="s">
        <v>126</v>
      </c>
      <c r="P227" s="158" t="s">
        <v>126</v>
      </c>
      <c r="Q227" s="158" t="s">
        <v>126</v>
      </c>
      <c r="S227" t="s">
        <v>355</v>
      </c>
    </row>
    <row r="228" spans="1:19">
      <c r="A228" t="s">
        <v>40</v>
      </c>
      <c r="B228" t="s">
        <v>111</v>
      </c>
      <c r="C228" t="s">
        <v>16</v>
      </c>
      <c r="D228" t="s">
        <v>88</v>
      </c>
      <c r="E228" t="s">
        <v>76</v>
      </c>
      <c r="F228" s="158">
        <v>0.10363306601728665</v>
      </c>
      <c r="G228" s="158">
        <v>0.10363306601728665</v>
      </c>
      <c r="H228" s="158">
        <v>0.10363306601728665</v>
      </c>
      <c r="I228" s="158">
        <v>0.10363306601728665</v>
      </c>
      <c r="J228" s="158">
        <v>0.10530345434566706</v>
      </c>
      <c r="K228" s="158">
        <v>0.10530345434566706</v>
      </c>
      <c r="L228" s="158" t="s">
        <v>126</v>
      </c>
      <c r="M228" s="158" t="s">
        <v>126</v>
      </c>
      <c r="N228" s="158" t="s">
        <v>126</v>
      </c>
      <c r="O228" s="158" t="s">
        <v>126</v>
      </c>
      <c r="P228" s="158" t="s">
        <v>126</v>
      </c>
      <c r="Q228" s="158" t="s">
        <v>126</v>
      </c>
      <c r="S228" t="s">
        <v>356</v>
      </c>
    </row>
    <row r="229" spans="1:19">
      <c r="A229" t="s">
        <v>40</v>
      </c>
      <c r="B229" t="s">
        <v>110</v>
      </c>
      <c r="C229" t="s">
        <v>15</v>
      </c>
      <c r="D229" t="s">
        <v>88</v>
      </c>
      <c r="E229" t="s">
        <v>76</v>
      </c>
      <c r="F229" s="158" t="s">
        <v>126</v>
      </c>
      <c r="G229" s="158" t="s">
        <v>126</v>
      </c>
      <c r="H229" s="158" t="s">
        <v>126</v>
      </c>
      <c r="I229" s="158" t="s">
        <v>126</v>
      </c>
      <c r="J229" s="158" t="s">
        <v>126</v>
      </c>
      <c r="K229" s="158" t="s">
        <v>126</v>
      </c>
      <c r="L229" s="158" t="s">
        <v>126</v>
      </c>
      <c r="M229" s="158" t="s">
        <v>126</v>
      </c>
      <c r="N229" s="158" t="s">
        <v>126</v>
      </c>
      <c r="O229" s="158" t="s">
        <v>126</v>
      </c>
      <c r="P229" s="158" t="s">
        <v>126</v>
      </c>
      <c r="Q229" s="158" t="s">
        <v>126</v>
      </c>
      <c r="S229" t="s">
        <v>357</v>
      </c>
    </row>
    <row r="230" spans="1:19">
      <c r="A230" t="s">
        <v>40</v>
      </c>
      <c r="B230" t="s">
        <v>109</v>
      </c>
      <c r="C230" t="s">
        <v>113</v>
      </c>
      <c r="D230" t="s">
        <v>88</v>
      </c>
      <c r="E230" t="s">
        <v>76</v>
      </c>
      <c r="F230" s="158">
        <v>0.16054488027424818</v>
      </c>
      <c r="G230" s="158">
        <v>0.16057149066384921</v>
      </c>
      <c r="H230" s="158">
        <v>0.16057388465663058</v>
      </c>
      <c r="I230" s="158">
        <v>0.16058658878283544</v>
      </c>
      <c r="J230" s="158">
        <v>0.16056556405608163</v>
      </c>
      <c r="K230" s="158">
        <v>0.16056556405608163</v>
      </c>
      <c r="L230" s="158" t="s">
        <v>126</v>
      </c>
      <c r="M230" s="158" t="s">
        <v>126</v>
      </c>
      <c r="N230" s="158" t="s">
        <v>126</v>
      </c>
      <c r="O230" s="158" t="s">
        <v>126</v>
      </c>
      <c r="P230" s="158" t="s">
        <v>126</v>
      </c>
      <c r="Q230" s="158" t="s">
        <v>126</v>
      </c>
      <c r="S230" t="s">
        <v>358</v>
      </c>
    </row>
    <row r="231" spans="1:19">
      <c r="A231" t="s">
        <v>40</v>
      </c>
      <c r="B231" t="s">
        <v>114</v>
      </c>
      <c r="C231" t="s">
        <v>115</v>
      </c>
      <c r="D231" t="s">
        <v>75</v>
      </c>
      <c r="E231" t="s">
        <v>76</v>
      </c>
      <c r="F231" s="158">
        <v>795.65243744607415</v>
      </c>
      <c r="G231" s="158">
        <v>828.79307574064967</v>
      </c>
      <c r="H231" s="158">
        <v>764.69404009983236</v>
      </c>
      <c r="I231" s="158">
        <v>771.42981321296668</v>
      </c>
      <c r="J231" s="158">
        <v>768.08075970735649</v>
      </c>
      <c r="K231" s="158">
        <v>782.8147423340564</v>
      </c>
      <c r="L231" s="158">
        <v>798.14832168321232</v>
      </c>
      <c r="M231" s="158">
        <v>800.60894285972415</v>
      </c>
      <c r="N231" s="158">
        <v>808.27948206883639</v>
      </c>
      <c r="O231" s="158">
        <v>815.90961465422833</v>
      </c>
      <c r="P231" s="158">
        <v>823.51717326432458</v>
      </c>
      <c r="Q231" s="158">
        <v>831.17148717404359</v>
      </c>
      <c r="S231" t="s">
        <v>359</v>
      </c>
    </row>
    <row r="232" spans="1:19">
      <c r="A232" t="s">
        <v>40</v>
      </c>
      <c r="B232" t="s">
        <v>116</v>
      </c>
      <c r="C232" t="s">
        <v>117</v>
      </c>
      <c r="D232" t="s">
        <v>75</v>
      </c>
      <c r="E232" t="s">
        <v>76</v>
      </c>
      <c r="F232" s="158" t="s">
        <v>126</v>
      </c>
      <c r="G232" s="158" t="s">
        <v>126</v>
      </c>
      <c r="H232" s="158" t="s">
        <v>126</v>
      </c>
      <c r="I232" s="158" t="s">
        <v>126</v>
      </c>
      <c r="J232" s="158">
        <v>0.96299999999999997</v>
      </c>
      <c r="K232" s="158">
        <v>2.6006839962417785</v>
      </c>
      <c r="L232" s="158">
        <v>3.8182291696484123</v>
      </c>
      <c r="M232" s="158">
        <v>1.8221344009578802</v>
      </c>
      <c r="N232" s="158">
        <v>1.7856538263995945</v>
      </c>
      <c r="O232" s="158">
        <v>1.7525133443637153</v>
      </c>
      <c r="P232" s="158">
        <v>1.7170285593399675</v>
      </c>
      <c r="Q232" s="158">
        <v>1.6835498859157902</v>
      </c>
      <c r="S232" t="s">
        <v>360</v>
      </c>
    </row>
    <row r="233" spans="1:19">
      <c r="A233" t="s">
        <v>40</v>
      </c>
      <c r="B233" t="s">
        <v>119</v>
      </c>
      <c r="C233" t="s">
        <v>120</v>
      </c>
      <c r="D233" t="s">
        <v>121</v>
      </c>
      <c r="E233" t="s">
        <v>76</v>
      </c>
      <c r="F233" s="158" t="s">
        <v>127</v>
      </c>
      <c r="G233" s="158" t="s">
        <v>127</v>
      </c>
      <c r="H233" s="158" t="s">
        <v>127</v>
      </c>
      <c r="I233" s="158" t="s">
        <v>127</v>
      </c>
      <c r="J233" s="158" t="s">
        <v>127</v>
      </c>
      <c r="K233" s="158" t="s">
        <v>127</v>
      </c>
      <c r="L233" s="158" t="s">
        <v>127</v>
      </c>
      <c r="M233" s="158" t="s">
        <v>127</v>
      </c>
      <c r="N233" s="158" t="s">
        <v>127</v>
      </c>
      <c r="O233" s="158" t="s">
        <v>127</v>
      </c>
      <c r="P233" s="158" t="s">
        <v>127</v>
      </c>
      <c r="Q233" s="158" t="s">
        <v>127</v>
      </c>
      <c r="S233" t="s">
        <v>361</v>
      </c>
    </row>
    <row r="234" spans="1:19">
      <c r="A234" t="s">
        <v>40</v>
      </c>
      <c r="B234" t="s">
        <v>122</v>
      </c>
      <c r="C234" t="s">
        <v>123</v>
      </c>
      <c r="D234" t="s">
        <v>121</v>
      </c>
      <c r="E234" t="s">
        <v>76</v>
      </c>
      <c r="F234" s="158" t="s">
        <v>128</v>
      </c>
      <c r="G234" s="158" t="s">
        <v>128</v>
      </c>
      <c r="H234" s="158" t="s">
        <v>128</v>
      </c>
      <c r="I234" s="158" t="s">
        <v>128</v>
      </c>
      <c r="J234" s="158" t="s">
        <v>128</v>
      </c>
      <c r="K234" s="158" t="s">
        <v>128</v>
      </c>
      <c r="L234" s="158" t="s">
        <v>128</v>
      </c>
      <c r="M234" s="158" t="s">
        <v>128</v>
      </c>
      <c r="N234" s="158" t="s">
        <v>128</v>
      </c>
      <c r="O234" s="158" t="s">
        <v>128</v>
      </c>
      <c r="P234" s="158" t="s">
        <v>128</v>
      </c>
      <c r="Q234" s="158" t="s">
        <v>128</v>
      </c>
      <c r="S234" t="s">
        <v>362</v>
      </c>
    </row>
    <row r="235" spans="1:19">
      <c r="A235" t="s">
        <v>41</v>
      </c>
      <c r="B235" t="s">
        <v>73</v>
      </c>
      <c r="C235" t="s">
        <v>74</v>
      </c>
      <c r="D235" t="s">
        <v>75</v>
      </c>
      <c r="E235" t="s">
        <v>76</v>
      </c>
      <c r="F235" s="158">
        <v>0.73751425809987214</v>
      </c>
      <c r="G235" s="158">
        <v>0.98116731255973177</v>
      </c>
      <c r="H235" s="158">
        <v>0.72934326123128101</v>
      </c>
      <c r="I235" s="158">
        <v>1.8207340172343043</v>
      </c>
      <c r="J235" s="158">
        <v>1.4239999999999999</v>
      </c>
      <c r="K235" s="158">
        <v>0.71479642968994661</v>
      </c>
      <c r="L235" s="158">
        <v>0.6720042987641095</v>
      </c>
      <c r="M235" s="158">
        <v>0.79409148359915749</v>
      </c>
      <c r="N235" s="158">
        <v>0.83859206255532637</v>
      </c>
      <c r="O235" s="158">
        <v>0.87726496962684952</v>
      </c>
      <c r="P235" s="158">
        <v>0.90177268859898418</v>
      </c>
      <c r="Q235" s="158">
        <v>0.37810050041701532</v>
      </c>
      <c r="S235" t="s">
        <v>363</v>
      </c>
    </row>
    <row r="236" spans="1:19">
      <c r="A236" t="s">
        <v>41</v>
      </c>
      <c r="B236" t="s">
        <v>77</v>
      </c>
      <c r="C236" t="s">
        <v>78</v>
      </c>
      <c r="D236" t="s">
        <v>75</v>
      </c>
      <c r="E236" t="s">
        <v>76</v>
      </c>
      <c r="F236" s="158">
        <v>28.710709686428615</v>
      </c>
      <c r="G236" s="158">
        <v>31.51100150443694</v>
      </c>
      <c r="H236" s="158">
        <v>34.319402925864487</v>
      </c>
      <c r="I236" s="158">
        <v>32.499706757931364</v>
      </c>
      <c r="J236" s="158">
        <v>33.299925879802529</v>
      </c>
      <c r="K236" s="158">
        <v>28.331045046730171</v>
      </c>
      <c r="L236" s="158">
        <v>27.848818146925787</v>
      </c>
      <c r="M236" s="158">
        <v>26.475988564550104</v>
      </c>
      <c r="N236" s="158">
        <v>26.449322809088237</v>
      </c>
      <c r="O236" s="158">
        <v>26.34688978883441</v>
      </c>
      <c r="P236" s="158">
        <v>26.382836358480017</v>
      </c>
      <c r="Q236" s="158">
        <v>25.868158604392629</v>
      </c>
      <c r="S236" t="s">
        <v>364</v>
      </c>
    </row>
    <row r="237" spans="1:19">
      <c r="A237" t="s">
        <v>41</v>
      </c>
      <c r="B237" t="s">
        <v>79</v>
      </c>
      <c r="C237" t="s">
        <v>80</v>
      </c>
      <c r="D237" t="s">
        <v>75</v>
      </c>
      <c r="E237" t="s">
        <v>76</v>
      </c>
      <c r="F237" s="158">
        <v>20.02352121448812</v>
      </c>
      <c r="G237" s="158">
        <v>22.118177237703421</v>
      </c>
      <c r="H237" s="158">
        <v>23.898429880939361</v>
      </c>
      <c r="I237" s="158">
        <v>22.178792847385623</v>
      </c>
      <c r="J237" s="158">
        <v>22.63192587980253</v>
      </c>
      <c r="K237" s="158">
        <v>19.893509656814736</v>
      </c>
      <c r="L237" s="158">
        <v>18.445557994933711</v>
      </c>
      <c r="M237" s="158">
        <v>17.926332982244958</v>
      </c>
      <c r="N237" s="158">
        <v>18.236840365889648</v>
      </c>
      <c r="O237" s="158">
        <v>18.465975412207229</v>
      </c>
      <c r="P237" s="158">
        <v>18.826389109472597</v>
      </c>
      <c r="Q237" s="158">
        <v>18.63209730330837</v>
      </c>
      <c r="S237" t="s">
        <v>365</v>
      </c>
    </row>
    <row r="238" spans="1:19">
      <c r="A238" t="s">
        <v>41</v>
      </c>
      <c r="B238" t="s">
        <v>81</v>
      </c>
      <c r="C238" t="s">
        <v>82</v>
      </c>
      <c r="D238" t="s">
        <v>75</v>
      </c>
      <c r="E238" t="s">
        <v>76</v>
      </c>
      <c r="F238" s="158">
        <v>8.6871884719404964</v>
      </c>
      <c r="G238" s="158">
        <v>9.3928242667335198</v>
      </c>
      <c r="H238" s="158">
        <v>10.420973044925125</v>
      </c>
      <c r="I238" s="158">
        <v>10.320913910545743</v>
      </c>
      <c r="J238" s="158">
        <v>10.668000000000001</v>
      </c>
      <c r="K238" s="158">
        <v>8.4375353899154373</v>
      </c>
      <c r="L238" s="158">
        <v>9.4032601519920753</v>
      </c>
      <c r="M238" s="158">
        <v>8.5496555823051459</v>
      </c>
      <c r="N238" s="158">
        <v>8.2124824431985868</v>
      </c>
      <c r="O238" s="158">
        <v>7.8809143766271825</v>
      </c>
      <c r="P238" s="158">
        <v>7.5564472490074186</v>
      </c>
      <c r="Q238" s="158">
        <v>7.2360613010842583</v>
      </c>
      <c r="S238" t="s">
        <v>366</v>
      </c>
    </row>
    <row r="239" spans="1:19">
      <c r="A239" t="s">
        <v>41</v>
      </c>
      <c r="B239" t="s">
        <v>83</v>
      </c>
      <c r="C239" t="s">
        <v>84</v>
      </c>
      <c r="D239" t="s">
        <v>85</v>
      </c>
      <c r="E239" t="s">
        <v>76</v>
      </c>
      <c r="F239" s="158">
        <v>1337.7759999999998</v>
      </c>
      <c r="G239" s="158">
        <v>1340.078</v>
      </c>
      <c r="H239" s="158">
        <v>1346.154</v>
      </c>
      <c r="I239" s="158">
        <v>1358.0940000000001</v>
      </c>
      <c r="J239" s="158">
        <v>1364.5659999999998</v>
      </c>
      <c r="K239" s="158">
        <v>1373.1569999999999</v>
      </c>
      <c r="L239" s="158">
        <v>1388.5320000000002</v>
      </c>
      <c r="M239" s="158">
        <v>1408.6079999999999</v>
      </c>
      <c r="N239" s="158">
        <v>1428.6849999999999</v>
      </c>
      <c r="O239" s="158">
        <v>1445.4079999999999</v>
      </c>
      <c r="P239" s="158">
        <v>1462.1320000000001</v>
      </c>
      <c r="Q239" s="158">
        <v>1478.8559999999998</v>
      </c>
      <c r="S239" t="s">
        <v>367</v>
      </c>
    </row>
    <row r="240" spans="1:19">
      <c r="A240" t="s">
        <v>41</v>
      </c>
      <c r="B240" t="s">
        <v>86</v>
      </c>
      <c r="C240" t="s">
        <v>87</v>
      </c>
      <c r="D240" t="s">
        <v>88</v>
      </c>
      <c r="E240" t="s">
        <v>76</v>
      </c>
      <c r="F240" s="158">
        <v>0.48046832952601937</v>
      </c>
      <c r="G240" s="158">
        <v>0.4911042491556461</v>
      </c>
      <c r="H240" s="158">
        <v>0.5001411428410123</v>
      </c>
      <c r="I240" s="158">
        <v>0.51415881374926919</v>
      </c>
      <c r="J240" s="158">
        <v>0.53320469658484826</v>
      </c>
      <c r="K240" s="158">
        <v>0.55993378761496315</v>
      </c>
      <c r="L240" s="158">
        <v>0.58980059516093253</v>
      </c>
      <c r="M240" s="158">
        <v>0.61763954201594762</v>
      </c>
      <c r="N240" s="158">
        <v>0.65257352040512784</v>
      </c>
      <c r="O240" s="158">
        <v>0.69381793929464908</v>
      </c>
      <c r="P240" s="158">
        <v>0.73657576744096975</v>
      </c>
      <c r="Q240" s="158">
        <v>0.77919824513001945</v>
      </c>
      <c r="S240" t="s">
        <v>368</v>
      </c>
    </row>
    <row r="241" spans="1:19">
      <c r="A241" t="s">
        <v>41</v>
      </c>
      <c r="B241" t="s">
        <v>89</v>
      </c>
      <c r="C241" t="s">
        <v>90</v>
      </c>
      <c r="D241" t="s">
        <v>88</v>
      </c>
      <c r="E241" t="s">
        <v>76</v>
      </c>
      <c r="F241" s="158" t="s">
        <v>126</v>
      </c>
      <c r="G241" s="158" t="s">
        <v>126</v>
      </c>
      <c r="H241" s="158" t="s">
        <v>126</v>
      </c>
      <c r="I241" s="158" t="s">
        <v>126</v>
      </c>
      <c r="J241" s="158" t="s">
        <v>126</v>
      </c>
      <c r="K241" s="158" t="s">
        <v>126</v>
      </c>
      <c r="L241" s="158" t="s">
        <v>126</v>
      </c>
      <c r="M241" s="158" t="s">
        <v>126</v>
      </c>
      <c r="N241" s="158" t="s">
        <v>126</v>
      </c>
      <c r="O241" s="158" t="s">
        <v>126</v>
      </c>
      <c r="P241" s="158" t="s">
        <v>126</v>
      </c>
      <c r="Q241" s="158" t="s">
        <v>126</v>
      </c>
      <c r="S241" t="s">
        <v>369</v>
      </c>
    </row>
    <row r="242" spans="1:19">
      <c r="A242" t="s">
        <v>41</v>
      </c>
      <c r="B242" t="s">
        <v>91</v>
      </c>
      <c r="C242" t="s">
        <v>92</v>
      </c>
      <c r="D242" t="s">
        <v>93</v>
      </c>
      <c r="E242" t="s">
        <v>76</v>
      </c>
      <c r="F242" s="158">
        <v>187.1009194258605</v>
      </c>
      <c r="G242" s="158">
        <v>185.70731917694053</v>
      </c>
      <c r="H242" s="158">
        <v>181.14363719185619</v>
      </c>
      <c r="I242" s="158">
        <v>182.15133527980717</v>
      </c>
      <c r="J242" s="158">
        <v>178.90889850692454</v>
      </c>
      <c r="K242" s="158">
        <v>174.93677938461013</v>
      </c>
      <c r="L242" s="158">
        <v>164.98727106991359</v>
      </c>
      <c r="M242" s="158">
        <v>172.27205640616987</v>
      </c>
      <c r="N242" s="158">
        <v>171.69855040696564</v>
      </c>
      <c r="O242" s="158">
        <v>171.19445202905192</v>
      </c>
      <c r="P242" s="158">
        <v>170.73493368206221</v>
      </c>
      <c r="Q242" s="158">
        <v>170.15888368872203</v>
      </c>
      <c r="S242" t="s">
        <v>370</v>
      </c>
    </row>
    <row r="243" spans="1:19">
      <c r="A243" t="s">
        <v>41</v>
      </c>
      <c r="B243" t="s">
        <v>94</v>
      </c>
      <c r="C243" t="s">
        <v>95</v>
      </c>
      <c r="D243" t="s">
        <v>75</v>
      </c>
      <c r="E243" t="s">
        <v>76</v>
      </c>
      <c r="F243" s="158">
        <v>26.850766568194281</v>
      </c>
      <c r="G243" s="158">
        <v>30.069879676107657</v>
      </c>
      <c r="H243" s="158">
        <v>32.660279873154082</v>
      </c>
      <c r="I243" s="158">
        <v>32.398999999999994</v>
      </c>
      <c r="J243" s="158">
        <v>33.656000000000006</v>
      </c>
      <c r="K243" s="158">
        <v>28.573</v>
      </c>
      <c r="L243" s="158">
        <v>29.009</v>
      </c>
      <c r="M243" s="158">
        <v>28.14</v>
      </c>
      <c r="N243" s="158">
        <v>28.669999999999998</v>
      </c>
      <c r="O243" s="158">
        <v>29.132000000000001</v>
      </c>
      <c r="P243" s="158">
        <v>29.753999999999998</v>
      </c>
      <c r="Q243" s="158">
        <v>29.760999999999996</v>
      </c>
      <c r="S243" t="s">
        <v>371</v>
      </c>
    </row>
    <row r="244" spans="1:19">
      <c r="A244" t="s">
        <v>41</v>
      </c>
      <c r="B244" t="s">
        <v>96</v>
      </c>
      <c r="C244" t="s">
        <v>97</v>
      </c>
      <c r="D244" t="s">
        <v>75</v>
      </c>
      <c r="E244" t="s">
        <v>76</v>
      </c>
      <c r="F244" s="158">
        <v>28.380298064725963</v>
      </c>
      <c r="G244" s="158">
        <v>31.424242937194151</v>
      </c>
      <c r="H244" s="158">
        <v>33.98082030729325</v>
      </c>
      <c r="I244" s="158">
        <v>33.252514895363142</v>
      </c>
      <c r="J244" s="158">
        <v>33.656000000000006</v>
      </c>
      <c r="K244" s="158">
        <v>27.977915596617596</v>
      </c>
      <c r="L244" s="158">
        <v>27.84881814692579</v>
      </c>
      <c r="M244" s="158">
        <v>26.475988564550107</v>
      </c>
      <c r="N244" s="158">
        <v>26.449322809088237</v>
      </c>
      <c r="O244" s="158">
        <v>26.346889788834414</v>
      </c>
      <c r="P244" s="158">
        <v>26.382836358480017</v>
      </c>
      <c r="Q244" s="158">
        <v>25.868158604392622</v>
      </c>
      <c r="S244" t="s">
        <v>372</v>
      </c>
    </row>
    <row r="245" spans="1:19">
      <c r="A245" t="s">
        <v>41</v>
      </c>
      <c r="B245" t="s">
        <v>98</v>
      </c>
      <c r="C245" t="s">
        <v>99</v>
      </c>
      <c r="D245" t="s">
        <v>75</v>
      </c>
      <c r="E245" t="s">
        <v>76</v>
      </c>
      <c r="F245" s="158">
        <v>19.693109592785461</v>
      </c>
      <c r="G245" s="158">
        <v>22.031418670460631</v>
      </c>
      <c r="H245" s="158">
        <v>23.559847262368127</v>
      </c>
      <c r="I245" s="158">
        <v>22.931600984817401</v>
      </c>
      <c r="J245" s="158">
        <v>22.988000000000007</v>
      </c>
      <c r="K245" s="158">
        <v>19.54038020670216</v>
      </c>
      <c r="L245" s="158">
        <v>18.445557994933711</v>
      </c>
      <c r="M245" s="158">
        <v>17.926332982244961</v>
      </c>
      <c r="N245" s="158">
        <v>18.236840365889652</v>
      </c>
      <c r="O245" s="158">
        <v>18.465975412207229</v>
      </c>
      <c r="P245" s="158">
        <v>18.826389109472601</v>
      </c>
      <c r="Q245" s="158">
        <v>18.632097303308367</v>
      </c>
      <c r="S245" t="s">
        <v>373</v>
      </c>
    </row>
    <row r="246" spans="1:19">
      <c r="A246" t="s">
        <v>41</v>
      </c>
      <c r="B246" t="s">
        <v>100</v>
      </c>
      <c r="C246" t="s">
        <v>101</v>
      </c>
      <c r="D246" t="s">
        <v>102</v>
      </c>
      <c r="E246" t="s">
        <v>76</v>
      </c>
      <c r="F246" s="158">
        <v>1.0569641649763351</v>
      </c>
      <c r="G246" s="158">
        <v>1.0450405281189941</v>
      </c>
      <c r="H246" s="158">
        <v>1.0404326123128118</v>
      </c>
      <c r="I246" s="158">
        <v>1.0263438654082888</v>
      </c>
      <c r="J246" s="158">
        <v>1</v>
      </c>
      <c r="K246" s="158">
        <v>0.97917319135609127</v>
      </c>
      <c r="L246" s="158">
        <v>0.960006141091585</v>
      </c>
      <c r="M246" s="158">
        <v>0.94086668672885954</v>
      </c>
      <c r="N246" s="158">
        <v>0.92254352316317534</v>
      </c>
      <c r="O246" s="158">
        <v>0.90439687590396856</v>
      </c>
      <c r="P246" s="158">
        <v>0.88669880884855878</v>
      </c>
      <c r="Q246" s="158">
        <v>0.86919655268279383</v>
      </c>
      <c r="S246" t="s">
        <v>374</v>
      </c>
    </row>
    <row r="247" spans="1:19">
      <c r="A247" t="s">
        <v>41</v>
      </c>
      <c r="B247" t="s">
        <v>103</v>
      </c>
      <c r="C247" t="s">
        <v>104</v>
      </c>
      <c r="D247" t="s">
        <v>75</v>
      </c>
      <c r="E247" t="s">
        <v>76</v>
      </c>
      <c r="F247" s="158">
        <v>28.380298064725963</v>
      </c>
      <c r="G247" s="158">
        <v>31.424242937194151</v>
      </c>
      <c r="H247" s="158">
        <v>33.98082030729325</v>
      </c>
      <c r="I247" s="158">
        <v>33.252514895363134</v>
      </c>
      <c r="J247" s="158">
        <v>33.656000000000006</v>
      </c>
      <c r="K247" s="158">
        <v>27.977915596617596</v>
      </c>
      <c r="L247" s="158">
        <v>27.84881814692579</v>
      </c>
      <c r="M247" s="158">
        <v>26.475988564550107</v>
      </c>
      <c r="N247" s="158">
        <v>26.449322809088237</v>
      </c>
      <c r="O247" s="158">
        <v>26.346889788834414</v>
      </c>
      <c r="P247" s="158">
        <v>26.382836358480017</v>
      </c>
      <c r="Q247" s="158">
        <v>25.868158604392622</v>
      </c>
      <c r="S247" t="s">
        <v>375</v>
      </c>
    </row>
    <row r="248" spans="1:19">
      <c r="A248" t="s">
        <v>41</v>
      </c>
      <c r="B248" t="s">
        <v>108</v>
      </c>
      <c r="C248" t="s">
        <v>112</v>
      </c>
      <c r="D248" t="s">
        <v>88</v>
      </c>
      <c r="E248" t="s">
        <v>76</v>
      </c>
      <c r="F248" s="158">
        <v>0.27503200821564999</v>
      </c>
      <c r="G248" s="158">
        <v>0.27412112420948342</v>
      </c>
      <c r="H248" s="158">
        <v>0.2693392045894703</v>
      </c>
      <c r="I248" s="158">
        <v>0.26067561912301762</v>
      </c>
      <c r="J248" s="158">
        <v>0.25891333026759389</v>
      </c>
      <c r="K248" s="158">
        <v>0.24974942809889139</v>
      </c>
      <c r="L248" s="158" t="s">
        <v>126</v>
      </c>
      <c r="M248" s="158" t="s">
        <v>126</v>
      </c>
      <c r="N248" s="158" t="s">
        <v>126</v>
      </c>
      <c r="O248" s="158" t="s">
        <v>126</v>
      </c>
      <c r="P248" s="158" t="s">
        <v>126</v>
      </c>
      <c r="Q248" s="158" t="s">
        <v>126</v>
      </c>
      <c r="S248" t="s">
        <v>376</v>
      </c>
    </row>
    <row r="249" spans="1:19">
      <c r="A249" t="s">
        <v>41</v>
      </c>
      <c r="B249" t="s">
        <v>111</v>
      </c>
      <c r="C249" t="s">
        <v>16</v>
      </c>
      <c r="D249" t="s">
        <v>88</v>
      </c>
      <c r="E249" t="s">
        <v>76</v>
      </c>
      <c r="F249" s="158">
        <v>0.15669624937585769</v>
      </c>
      <c r="G249" s="158">
        <v>0.15669624937585769</v>
      </c>
      <c r="H249" s="158">
        <v>0.15669624937585769</v>
      </c>
      <c r="I249" s="158">
        <v>0.15669624937585769</v>
      </c>
      <c r="J249" s="158">
        <v>0.1561889046621954</v>
      </c>
      <c r="K249" s="158">
        <v>0.1561889046621954</v>
      </c>
      <c r="L249" s="158" t="s">
        <v>126</v>
      </c>
      <c r="M249" s="158" t="s">
        <v>126</v>
      </c>
      <c r="N249" s="158" t="s">
        <v>126</v>
      </c>
      <c r="O249" s="158" t="s">
        <v>126</v>
      </c>
      <c r="P249" s="158" t="s">
        <v>126</v>
      </c>
      <c r="Q249" s="158" t="s">
        <v>126</v>
      </c>
      <c r="S249" t="s">
        <v>377</v>
      </c>
    </row>
    <row r="250" spans="1:19">
      <c r="A250" t="s">
        <v>41</v>
      </c>
      <c r="B250" t="s">
        <v>110</v>
      </c>
      <c r="C250" t="s">
        <v>15</v>
      </c>
      <c r="D250" t="s">
        <v>88</v>
      </c>
      <c r="E250" t="s">
        <v>76</v>
      </c>
      <c r="F250" s="158" t="s">
        <v>126</v>
      </c>
      <c r="G250" s="158" t="s">
        <v>126</v>
      </c>
      <c r="H250" s="158" t="s">
        <v>126</v>
      </c>
      <c r="I250" s="158" t="s">
        <v>126</v>
      </c>
      <c r="J250" s="158" t="s">
        <v>126</v>
      </c>
      <c r="K250" s="158" t="s">
        <v>126</v>
      </c>
      <c r="L250" s="158" t="s">
        <v>126</v>
      </c>
      <c r="M250" s="158" t="s">
        <v>126</v>
      </c>
      <c r="N250" s="158" t="s">
        <v>126</v>
      </c>
      <c r="O250" s="158" t="s">
        <v>126</v>
      </c>
      <c r="P250" s="158" t="s">
        <v>126</v>
      </c>
      <c r="Q250" s="158" t="s">
        <v>126</v>
      </c>
      <c r="S250" t="s">
        <v>378</v>
      </c>
    </row>
    <row r="251" spans="1:19">
      <c r="A251" t="s">
        <v>41</v>
      </c>
      <c r="B251" t="s">
        <v>109</v>
      </c>
      <c r="C251" t="s">
        <v>113</v>
      </c>
      <c r="D251" t="s">
        <v>88</v>
      </c>
      <c r="E251" t="s">
        <v>76</v>
      </c>
      <c r="F251" s="158">
        <v>0.12335341394246332</v>
      </c>
      <c r="G251" s="158">
        <v>0.12336138295783536</v>
      </c>
      <c r="H251" s="158">
        <v>0.12336285892204868</v>
      </c>
      <c r="I251" s="158">
        <v>0.12333792174925624</v>
      </c>
      <c r="J251" s="158">
        <v>0.12331170103658724</v>
      </c>
      <c r="K251" s="158">
        <v>0.12331170103658724</v>
      </c>
      <c r="L251" s="158" t="s">
        <v>126</v>
      </c>
      <c r="M251" s="158" t="s">
        <v>126</v>
      </c>
      <c r="N251" s="158" t="s">
        <v>126</v>
      </c>
      <c r="O251" s="158" t="s">
        <v>126</v>
      </c>
      <c r="P251" s="158" t="s">
        <v>126</v>
      </c>
      <c r="Q251" s="158" t="s">
        <v>126</v>
      </c>
      <c r="S251" t="s">
        <v>379</v>
      </c>
    </row>
    <row r="252" spans="1:19">
      <c r="A252" t="s">
        <v>41</v>
      </c>
      <c r="B252" t="s">
        <v>114</v>
      </c>
      <c r="C252" t="s">
        <v>115</v>
      </c>
      <c r="D252" t="s">
        <v>75</v>
      </c>
      <c r="E252" t="s">
        <v>76</v>
      </c>
      <c r="F252" s="158">
        <v>250.29911958584992</v>
      </c>
      <c r="G252" s="158">
        <v>248.8622928679961</v>
      </c>
      <c r="H252" s="158">
        <v>243.847231780366</v>
      </c>
      <c r="I252" s="158">
        <v>247.37863553549445</v>
      </c>
      <c r="J252" s="158">
        <v>244.13299999999998</v>
      </c>
      <c r="K252" s="158">
        <v>240.21566316943307</v>
      </c>
      <c r="L252" s="158">
        <v>229.09010547324931</v>
      </c>
      <c r="M252" s="158">
        <v>242.66379683018209</v>
      </c>
      <c r="N252" s="158">
        <v>245.30314348817566</v>
      </c>
      <c r="O252" s="158">
        <v>247.4458305184078</v>
      </c>
      <c r="P252" s="158">
        <v>249.63701005442095</v>
      </c>
      <c r="Q252" s="158">
        <v>251.64048609636868</v>
      </c>
      <c r="S252" t="s">
        <v>380</v>
      </c>
    </row>
    <row r="253" spans="1:19">
      <c r="A253" t="s">
        <v>41</v>
      </c>
      <c r="B253" t="s">
        <v>116</v>
      </c>
      <c r="C253" t="s">
        <v>117</v>
      </c>
      <c r="D253" t="s">
        <v>75</v>
      </c>
      <c r="E253" t="s">
        <v>76</v>
      </c>
      <c r="F253" s="158" t="s">
        <v>126</v>
      </c>
      <c r="G253" s="158" t="s">
        <v>126</v>
      </c>
      <c r="H253" s="158" t="s">
        <v>126</v>
      </c>
      <c r="I253" s="158" t="s">
        <v>126</v>
      </c>
      <c r="J253" s="158">
        <v>1.1100000000000001</v>
      </c>
      <c r="K253" s="158">
        <v>1.5333852176636389</v>
      </c>
      <c r="L253" s="158">
        <v>1.1654474552851841</v>
      </c>
      <c r="M253" s="158">
        <v>0.76398374962383397</v>
      </c>
      <c r="N253" s="158">
        <v>0.33765092947772218</v>
      </c>
      <c r="O253" s="158">
        <v>0.33100925658085251</v>
      </c>
      <c r="P253" s="158">
        <v>0.32453176403857253</v>
      </c>
      <c r="Q253" s="158">
        <v>0.31812593828190255</v>
      </c>
      <c r="S253" t="s">
        <v>381</v>
      </c>
    </row>
    <row r="254" spans="1:19">
      <c r="A254" t="s">
        <v>41</v>
      </c>
      <c r="B254" t="s">
        <v>119</v>
      </c>
      <c r="C254" t="s">
        <v>120</v>
      </c>
      <c r="D254" t="s">
        <v>121</v>
      </c>
      <c r="E254" t="s">
        <v>76</v>
      </c>
      <c r="F254" s="158" t="s">
        <v>127</v>
      </c>
      <c r="G254" s="158" t="s">
        <v>127</v>
      </c>
      <c r="H254" s="158" t="s">
        <v>127</v>
      </c>
      <c r="I254" s="158" t="s">
        <v>127</v>
      </c>
      <c r="J254" s="158" t="s">
        <v>127</v>
      </c>
      <c r="K254" s="158" t="s">
        <v>127</v>
      </c>
      <c r="L254" s="158" t="s">
        <v>127</v>
      </c>
      <c r="M254" s="158" t="s">
        <v>127</v>
      </c>
      <c r="N254" s="158" t="s">
        <v>127</v>
      </c>
      <c r="O254" s="158" t="s">
        <v>127</v>
      </c>
      <c r="P254" s="158" t="s">
        <v>127</v>
      </c>
      <c r="Q254" s="158" t="s">
        <v>127</v>
      </c>
      <c r="S254" t="s">
        <v>382</v>
      </c>
    </row>
    <row r="255" spans="1:19">
      <c r="A255" t="s">
        <v>41</v>
      </c>
      <c r="B255" t="s">
        <v>122</v>
      </c>
      <c r="C255" t="s">
        <v>123</v>
      </c>
      <c r="D255" t="s">
        <v>121</v>
      </c>
      <c r="E255" t="s">
        <v>76</v>
      </c>
      <c r="F255" s="158" t="s">
        <v>128</v>
      </c>
      <c r="G255" s="158" t="s">
        <v>128</v>
      </c>
      <c r="H255" s="158" t="s">
        <v>128</v>
      </c>
      <c r="I255" s="158" t="s">
        <v>128</v>
      </c>
      <c r="J255" s="158" t="s">
        <v>128</v>
      </c>
      <c r="K255" s="158" t="s">
        <v>128</v>
      </c>
      <c r="L255" s="158" t="s">
        <v>128</v>
      </c>
      <c r="M255" s="158" t="s">
        <v>128</v>
      </c>
      <c r="N255" s="158" t="s">
        <v>128</v>
      </c>
      <c r="O255" s="158" t="s">
        <v>128</v>
      </c>
      <c r="P255" s="158" t="s">
        <v>128</v>
      </c>
      <c r="Q255" s="158" t="s">
        <v>128</v>
      </c>
      <c r="S255" t="s">
        <v>383</v>
      </c>
    </row>
    <row r="256" spans="1:19">
      <c r="A256" t="s">
        <v>42</v>
      </c>
      <c r="B256" t="s">
        <v>73</v>
      </c>
      <c r="C256" t="s">
        <v>74</v>
      </c>
      <c r="D256" t="s">
        <v>75</v>
      </c>
      <c r="E256" t="s">
        <v>76</v>
      </c>
      <c r="F256" s="158">
        <v>0.2779815753887761</v>
      </c>
      <c r="G256" s="158">
        <v>0.20482794351132286</v>
      </c>
      <c r="H256" s="158">
        <v>0.24346123128119795</v>
      </c>
      <c r="I256" s="158">
        <v>0.26684940500615512</v>
      </c>
      <c r="J256" s="158">
        <v>0.20700000000000002</v>
      </c>
      <c r="K256" s="158">
        <v>0.23793908549953016</v>
      </c>
      <c r="L256" s="158">
        <v>0.3240444410272203</v>
      </c>
      <c r="M256" s="158">
        <v>0.44388289374529277</v>
      </c>
      <c r="N256" s="158">
        <v>0.47115756814656418</v>
      </c>
      <c r="O256" s="158">
        <v>0.48270678542979373</v>
      </c>
      <c r="P256" s="158">
        <v>0.46256041459605562</v>
      </c>
      <c r="Q256" s="158">
        <v>0.42133537519142439</v>
      </c>
      <c r="S256" t="s">
        <v>384</v>
      </c>
    </row>
    <row r="257" spans="1:19">
      <c r="A257" t="s">
        <v>42</v>
      </c>
      <c r="B257" t="s">
        <v>77</v>
      </c>
      <c r="C257" t="s">
        <v>78</v>
      </c>
      <c r="D257" t="s">
        <v>75</v>
      </c>
      <c r="E257" t="s">
        <v>76</v>
      </c>
      <c r="F257" s="158">
        <v>9.6466576084038795</v>
      </c>
      <c r="G257" s="158">
        <v>9.645041293185443</v>
      </c>
      <c r="H257" s="158">
        <v>9.5580165722172037</v>
      </c>
      <c r="I257" s="158">
        <v>9.1120344009476799</v>
      </c>
      <c r="J257" s="158">
        <v>10.039676540114497</v>
      </c>
      <c r="K257" s="158">
        <v>11.50212658709226</v>
      </c>
      <c r="L257" s="158">
        <v>10.424230816546274</v>
      </c>
      <c r="M257" s="158">
        <v>9.0039430293896547</v>
      </c>
      <c r="N257" s="158">
        <v>9.1136655093448162</v>
      </c>
      <c r="O257" s="158">
        <v>9.1306750669853294</v>
      </c>
      <c r="P257" s="158">
        <v>9.0656514269487989</v>
      </c>
      <c r="Q257" s="158">
        <v>8.9455419741055309</v>
      </c>
      <c r="S257" t="s">
        <v>385</v>
      </c>
    </row>
    <row r="258" spans="1:19">
      <c r="A258" t="s">
        <v>42</v>
      </c>
      <c r="B258" t="s">
        <v>79</v>
      </c>
      <c r="C258" t="s">
        <v>80</v>
      </c>
      <c r="D258" t="s">
        <v>75</v>
      </c>
      <c r="E258" t="s">
        <v>76</v>
      </c>
      <c r="F258" s="158">
        <v>5.3131045320009065</v>
      </c>
      <c r="G258" s="158">
        <v>5.569383233521366</v>
      </c>
      <c r="H258" s="158">
        <v>6.6104709815350073</v>
      </c>
      <c r="I258" s="158">
        <v>5.7651270558512504</v>
      </c>
      <c r="J258" s="158">
        <v>6.5716765401144972</v>
      </c>
      <c r="K258" s="158">
        <v>7.2211813944834287</v>
      </c>
      <c r="L258" s="158">
        <v>6.8164719360295667</v>
      </c>
      <c r="M258" s="158">
        <v>5.9617902034665011</v>
      </c>
      <c r="N258" s="158">
        <v>6.0751611139839348</v>
      </c>
      <c r="O258" s="158">
        <v>6.1013050908827786</v>
      </c>
      <c r="P258" s="158">
        <v>6.0470230015618718</v>
      </c>
      <c r="Q258" s="158">
        <v>5.934386885702355</v>
      </c>
      <c r="S258" t="s">
        <v>386</v>
      </c>
    </row>
    <row r="259" spans="1:19">
      <c r="A259" t="s">
        <v>42</v>
      </c>
      <c r="B259" t="s">
        <v>81</v>
      </c>
      <c r="C259" t="s">
        <v>82</v>
      </c>
      <c r="D259" t="s">
        <v>75</v>
      </c>
      <c r="E259" t="s">
        <v>76</v>
      </c>
      <c r="F259" s="158">
        <v>4.333553076402973</v>
      </c>
      <c r="G259" s="158">
        <v>4.075658059664077</v>
      </c>
      <c r="H259" s="158">
        <v>2.9475455906821959</v>
      </c>
      <c r="I259" s="158">
        <v>3.34690734509643</v>
      </c>
      <c r="J259" s="158">
        <v>3.468</v>
      </c>
      <c r="K259" s="158">
        <v>4.2809451926088311</v>
      </c>
      <c r="L259" s="158">
        <v>3.6077588805167076</v>
      </c>
      <c r="M259" s="158">
        <v>3.0421528259231536</v>
      </c>
      <c r="N259" s="158">
        <v>3.0385043953608819</v>
      </c>
      <c r="O259" s="158">
        <v>3.0293699761025512</v>
      </c>
      <c r="P259" s="158">
        <v>3.0186284253869275</v>
      </c>
      <c r="Q259" s="158">
        <v>3.0111550884031759</v>
      </c>
      <c r="S259" t="s">
        <v>387</v>
      </c>
    </row>
    <row r="260" spans="1:19">
      <c r="A260" t="s">
        <v>42</v>
      </c>
      <c r="B260" t="s">
        <v>83</v>
      </c>
      <c r="C260" t="s">
        <v>84</v>
      </c>
      <c r="D260" t="s">
        <v>85</v>
      </c>
      <c r="E260" t="s">
        <v>76</v>
      </c>
      <c r="F260" s="158">
        <v>473.15</v>
      </c>
      <c r="G260" s="158">
        <v>476.72399999999993</v>
      </c>
      <c r="H260" s="158">
        <v>481.13800000000003</v>
      </c>
      <c r="I260" s="158">
        <v>484.59000000000003</v>
      </c>
      <c r="J260" s="158">
        <v>489.95500000000004</v>
      </c>
      <c r="K260" s="158">
        <v>493.83199999999999</v>
      </c>
      <c r="L260" s="158">
        <v>501.97699999999998</v>
      </c>
      <c r="M260" s="158">
        <v>508.06900000000002</v>
      </c>
      <c r="N260" s="158">
        <v>514.02</v>
      </c>
      <c r="O260" s="158">
        <v>519.48599999999999</v>
      </c>
      <c r="P260" s="158">
        <v>524.86</v>
      </c>
      <c r="Q260" s="158">
        <v>530.11</v>
      </c>
      <c r="S260" t="s">
        <v>388</v>
      </c>
    </row>
    <row r="261" spans="1:19">
      <c r="A261" t="s">
        <v>42</v>
      </c>
      <c r="B261" t="s">
        <v>86</v>
      </c>
      <c r="C261" t="s">
        <v>87</v>
      </c>
      <c r="D261" t="s">
        <v>88</v>
      </c>
      <c r="E261" t="s">
        <v>76</v>
      </c>
      <c r="F261" s="158">
        <v>0.42221282891260697</v>
      </c>
      <c r="G261" s="158">
        <v>0.44620786870390416</v>
      </c>
      <c r="H261" s="158">
        <v>0.46621967086366067</v>
      </c>
      <c r="I261" s="158">
        <v>0.48440537361480834</v>
      </c>
      <c r="J261" s="158">
        <v>0.51058362502678811</v>
      </c>
      <c r="K261" s="158">
        <v>0.54551750392846154</v>
      </c>
      <c r="L261" s="158">
        <v>0.59962906667038529</v>
      </c>
      <c r="M261" s="158">
        <v>0.66546079371109046</v>
      </c>
      <c r="N261" s="158">
        <v>0.68307847943659783</v>
      </c>
      <c r="O261" s="158">
        <v>0.7007253323477437</v>
      </c>
      <c r="P261" s="158">
        <v>0.71839157108562279</v>
      </c>
      <c r="Q261" s="158">
        <v>0.73660938295825384</v>
      </c>
      <c r="S261" t="s">
        <v>389</v>
      </c>
    </row>
    <row r="262" spans="1:19">
      <c r="A262" t="s">
        <v>42</v>
      </c>
      <c r="B262" t="s">
        <v>89</v>
      </c>
      <c r="C262" t="s">
        <v>90</v>
      </c>
      <c r="D262" t="s">
        <v>88</v>
      </c>
      <c r="E262" t="s">
        <v>76</v>
      </c>
      <c r="F262" s="158" t="s">
        <v>126</v>
      </c>
      <c r="G262" s="158" t="s">
        <v>126</v>
      </c>
      <c r="H262" s="158" t="s">
        <v>126</v>
      </c>
      <c r="I262" s="158" t="s">
        <v>126</v>
      </c>
      <c r="J262" s="158" t="s">
        <v>126</v>
      </c>
      <c r="K262" s="158" t="s">
        <v>126</v>
      </c>
      <c r="L262" s="158" t="s">
        <v>126</v>
      </c>
      <c r="M262" s="158" t="s">
        <v>126</v>
      </c>
      <c r="N262" s="158" t="s">
        <v>126</v>
      </c>
      <c r="O262" s="158" t="s">
        <v>126</v>
      </c>
      <c r="P262" s="158" t="s">
        <v>126</v>
      </c>
      <c r="Q262" s="158" t="s">
        <v>126</v>
      </c>
      <c r="S262" t="s">
        <v>390</v>
      </c>
    </row>
    <row r="263" spans="1:19">
      <c r="A263" t="s">
        <v>42</v>
      </c>
      <c r="B263" t="s">
        <v>91</v>
      </c>
      <c r="C263" t="s">
        <v>92</v>
      </c>
      <c r="D263" t="s">
        <v>93</v>
      </c>
      <c r="E263" t="s">
        <v>76</v>
      </c>
      <c r="F263" s="158">
        <v>210.38362517582445</v>
      </c>
      <c r="G263" s="158">
        <v>222.32587459743502</v>
      </c>
      <c r="H263" s="158">
        <v>179.49036291123466</v>
      </c>
      <c r="I263" s="158">
        <v>174.72562344371013</v>
      </c>
      <c r="J263" s="158">
        <v>176.67336796236387</v>
      </c>
      <c r="K263" s="158">
        <v>179.81277039827003</v>
      </c>
      <c r="L263" s="158">
        <v>181.53174033709058</v>
      </c>
      <c r="M263" s="158">
        <v>174.88874225260395</v>
      </c>
      <c r="N263" s="158">
        <v>174.34442021738883</v>
      </c>
      <c r="O263" s="158">
        <v>173.55655605184654</v>
      </c>
      <c r="P263" s="158">
        <v>172.97459705647344</v>
      </c>
      <c r="Q263" s="158">
        <v>172.04682598427462</v>
      </c>
      <c r="S263" t="s">
        <v>391</v>
      </c>
    </row>
    <row r="264" spans="1:19">
      <c r="A264" t="s">
        <v>42</v>
      </c>
      <c r="B264" t="s">
        <v>94</v>
      </c>
      <c r="C264" t="s">
        <v>95</v>
      </c>
      <c r="D264" t="s">
        <v>75</v>
      </c>
      <c r="E264" t="s">
        <v>76</v>
      </c>
      <c r="F264" s="158">
        <v>9.1630000000000003</v>
      </c>
      <c r="G264" s="158">
        <v>9.1959999999999997</v>
      </c>
      <c r="H264" s="158">
        <v>9.1902167908103749</v>
      </c>
      <c r="I264" s="158">
        <v>8.9046250227292756</v>
      </c>
      <c r="J264" s="158">
        <v>10.007000000000001</v>
      </c>
      <c r="K264" s="158">
        <v>11.745000000000001</v>
      </c>
      <c r="L264" s="158">
        <v>10.840999999999999</v>
      </c>
      <c r="M264" s="158">
        <v>9.554000000000002</v>
      </c>
      <c r="N264" s="158">
        <v>9.8650000000000002</v>
      </c>
      <c r="O264" s="158">
        <v>10.082000000000001</v>
      </c>
      <c r="P264" s="158">
        <v>10.211000000000002</v>
      </c>
      <c r="Q264" s="158">
        <v>10.276</v>
      </c>
      <c r="S264" t="s">
        <v>392</v>
      </c>
    </row>
    <row r="265" spans="1:19">
      <c r="A265" t="s">
        <v>42</v>
      </c>
      <c r="B265" t="s">
        <v>96</v>
      </c>
      <c r="C265" t="s">
        <v>97</v>
      </c>
      <c r="D265" t="s">
        <v>75</v>
      </c>
      <c r="E265" t="s">
        <v>76</v>
      </c>
      <c r="F265" s="158">
        <v>9.6849626436781584</v>
      </c>
      <c r="G265" s="158">
        <v>9.6101926965822688</v>
      </c>
      <c r="H265" s="158">
        <v>9.561801263383904</v>
      </c>
      <c r="I265" s="158">
        <v>9.1392072658393371</v>
      </c>
      <c r="J265" s="158">
        <v>10.007000000000001</v>
      </c>
      <c r="K265" s="158">
        <v>11.500389132477293</v>
      </c>
      <c r="L265" s="158">
        <v>10.424230816546276</v>
      </c>
      <c r="M265" s="158">
        <v>9.0039430293896565</v>
      </c>
      <c r="N265" s="158">
        <v>9.1136655093448145</v>
      </c>
      <c r="O265" s="158">
        <v>9.1306750669853294</v>
      </c>
      <c r="P265" s="158">
        <v>9.0656514269487989</v>
      </c>
      <c r="Q265" s="158">
        <v>8.9455419741055309</v>
      </c>
      <c r="S265" t="s">
        <v>393</v>
      </c>
    </row>
    <row r="266" spans="1:19">
      <c r="A266" t="s">
        <v>42</v>
      </c>
      <c r="B266" t="s">
        <v>98</v>
      </c>
      <c r="C266" t="s">
        <v>99</v>
      </c>
      <c r="D266" t="s">
        <v>75</v>
      </c>
      <c r="E266" t="s">
        <v>76</v>
      </c>
      <c r="F266" s="158">
        <v>5.3514095672751854</v>
      </c>
      <c r="G266" s="158">
        <v>5.5345346369181918</v>
      </c>
      <c r="H266" s="158">
        <v>6.6142556727017086</v>
      </c>
      <c r="I266" s="158">
        <v>5.7922999207429067</v>
      </c>
      <c r="J266" s="158">
        <v>6.5390000000000015</v>
      </c>
      <c r="K266" s="158">
        <v>7.2194439398684622</v>
      </c>
      <c r="L266" s="158">
        <v>6.8164719360295667</v>
      </c>
      <c r="M266" s="158">
        <v>5.9617902034665038</v>
      </c>
      <c r="N266" s="158">
        <v>6.0751611139839339</v>
      </c>
      <c r="O266" s="158">
        <v>6.1013050908827786</v>
      </c>
      <c r="P266" s="158">
        <v>6.0470230015618718</v>
      </c>
      <c r="Q266" s="158">
        <v>5.9343868857023558</v>
      </c>
      <c r="S266" t="s">
        <v>394</v>
      </c>
    </row>
    <row r="267" spans="1:19">
      <c r="A267" t="s">
        <v>42</v>
      </c>
      <c r="B267" t="s">
        <v>100</v>
      </c>
      <c r="C267" t="s">
        <v>101</v>
      </c>
      <c r="D267" t="s">
        <v>102</v>
      </c>
      <c r="E267" t="s">
        <v>76</v>
      </c>
      <c r="F267" s="158">
        <v>1.0569641649763351</v>
      </c>
      <c r="G267" s="158">
        <v>1.0450405281189941</v>
      </c>
      <c r="H267" s="158">
        <v>1.0404326123128118</v>
      </c>
      <c r="I267" s="158">
        <v>1.0263438654082888</v>
      </c>
      <c r="J267" s="158">
        <v>1</v>
      </c>
      <c r="K267" s="158">
        <v>0.97917319135609127</v>
      </c>
      <c r="L267" s="158">
        <v>0.96155620482854676</v>
      </c>
      <c r="M267" s="158">
        <v>0.94242652599849852</v>
      </c>
      <c r="N267" s="158">
        <v>0.92383836891483173</v>
      </c>
      <c r="O267" s="158">
        <v>0.90564124846115146</v>
      </c>
      <c r="P267" s="158">
        <v>0.88783188981968442</v>
      </c>
      <c r="Q267" s="158">
        <v>0.87052763469302563</v>
      </c>
      <c r="S267" t="s">
        <v>395</v>
      </c>
    </row>
    <row r="268" spans="1:19">
      <c r="A268" t="s">
        <v>42</v>
      </c>
      <c r="B268" t="s">
        <v>103</v>
      </c>
      <c r="C268" t="s">
        <v>104</v>
      </c>
      <c r="D268" t="s">
        <v>75</v>
      </c>
      <c r="E268" t="s">
        <v>76</v>
      </c>
      <c r="F268" s="158">
        <v>9.6849626436781584</v>
      </c>
      <c r="G268" s="158">
        <v>9.7146967493941681</v>
      </c>
      <c r="H268" s="158">
        <v>9.5618012633839058</v>
      </c>
      <c r="I268" s="158">
        <v>9.1392072658393371</v>
      </c>
      <c r="J268" s="158">
        <v>10.007000000000001</v>
      </c>
      <c r="K268" s="158">
        <v>11.500389132477293</v>
      </c>
      <c r="L268" s="158">
        <v>10.424230816546276</v>
      </c>
      <c r="M268" s="158">
        <v>9.0039430293896565</v>
      </c>
      <c r="N268" s="158">
        <v>9.1136655093448145</v>
      </c>
      <c r="O268" s="158">
        <v>9.1306750669853294</v>
      </c>
      <c r="P268" s="158">
        <v>9.0656514269487989</v>
      </c>
      <c r="Q268" s="158">
        <v>8.9455419741055309</v>
      </c>
      <c r="S268" t="s">
        <v>396</v>
      </c>
    </row>
    <row r="269" spans="1:19">
      <c r="A269" t="s">
        <v>42</v>
      </c>
      <c r="B269" t="s">
        <v>108</v>
      </c>
      <c r="C269" t="s">
        <v>112</v>
      </c>
      <c r="D269" t="s">
        <v>88</v>
      </c>
      <c r="E269" t="s">
        <v>76</v>
      </c>
      <c r="F269" s="158">
        <v>0.2322692858353185</v>
      </c>
      <c r="G269" s="158">
        <v>0.23016402446446663</v>
      </c>
      <c r="H269" s="158">
        <v>0.2261885253906219</v>
      </c>
      <c r="I269" s="158">
        <v>0.21596246044598807</v>
      </c>
      <c r="J269" s="158">
        <v>0.21665510014608047</v>
      </c>
      <c r="K269" s="158">
        <v>0.20706490919160805</v>
      </c>
      <c r="L269" s="158" t="s">
        <v>126</v>
      </c>
      <c r="M269" s="158" t="s">
        <v>126</v>
      </c>
      <c r="N269" s="158" t="s">
        <v>126</v>
      </c>
      <c r="O269" s="158" t="s">
        <v>126</v>
      </c>
      <c r="P269" s="158" t="s">
        <v>126</v>
      </c>
      <c r="Q269" s="158" t="s">
        <v>126</v>
      </c>
      <c r="S269" t="s">
        <v>397</v>
      </c>
    </row>
    <row r="270" spans="1:19">
      <c r="A270" t="s">
        <v>42</v>
      </c>
      <c r="B270" t="s">
        <v>111</v>
      </c>
      <c r="C270" t="s">
        <v>16</v>
      </c>
      <c r="D270" t="s">
        <v>88</v>
      </c>
      <c r="E270" t="s">
        <v>76</v>
      </c>
      <c r="F270" s="158">
        <v>0.15142448640353362</v>
      </c>
      <c r="G270" s="158">
        <v>0.15142448640353362</v>
      </c>
      <c r="H270" s="158">
        <v>0.15142448640353362</v>
      </c>
      <c r="I270" s="158">
        <v>0.15142448640353362</v>
      </c>
      <c r="J270" s="158">
        <v>0.15464731421028721</v>
      </c>
      <c r="K270" s="158">
        <v>0.15464731421028721</v>
      </c>
      <c r="L270" s="158" t="s">
        <v>126</v>
      </c>
      <c r="M270" s="158" t="s">
        <v>126</v>
      </c>
      <c r="N270" s="158" t="s">
        <v>126</v>
      </c>
      <c r="O270" s="158" t="s">
        <v>126</v>
      </c>
      <c r="P270" s="158" t="s">
        <v>126</v>
      </c>
      <c r="Q270" s="158" t="s">
        <v>126</v>
      </c>
      <c r="S270" t="s">
        <v>398</v>
      </c>
    </row>
    <row r="271" spans="1:19">
      <c r="A271" t="s">
        <v>42</v>
      </c>
      <c r="B271" t="s">
        <v>110</v>
      </c>
      <c r="C271" t="s">
        <v>15</v>
      </c>
      <c r="D271" t="s">
        <v>88</v>
      </c>
      <c r="E271" t="s">
        <v>76</v>
      </c>
      <c r="F271" s="158" t="s">
        <v>126</v>
      </c>
      <c r="G271" s="158" t="s">
        <v>126</v>
      </c>
      <c r="H271" s="158" t="s">
        <v>126</v>
      </c>
      <c r="I271" s="158" t="s">
        <v>126</v>
      </c>
      <c r="J271" s="158" t="s">
        <v>126</v>
      </c>
      <c r="K271" s="158" t="s">
        <v>126</v>
      </c>
      <c r="L271" s="158" t="s">
        <v>126</v>
      </c>
      <c r="M271" s="158" t="s">
        <v>126</v>
      </c>
      <c r="N271" s="158" t="s">
        <v>126</v>
      </c>
      <c r="O271" s="158" t="s">
        <v>126</v>
      </c>
      <c r="P271" s="158" t="s">
        <v>126</v>
      </c>
      <c r="Q271" s="158" t="s">
        <v>126</v>
      </c>
      <c r="S271" t="s">
        <v>399</v>
      </c>
    </row>
    <row r="272" spans="1:19">
      <c r="A272" t="s">
        <v>42</v>
      </c>
      <c r="B272" t="s">
        <v>109</v>
      </c>
      <c r="C272" t="s">
        <v>113</v>
      </c>
      <c r="D272" t="s">
        <v>88</v>
      </c>
      <c r="E272" t="s">
        <v>76</v>
      </c>
      <c r="F272" s="158">
        <v>0.12570917893750863</v>
      </c>
      <c r="G272" s="158">
        <v>0.125767924501272</v>
      </c>
      <c r="H272" s="158">
        <v>0.12578621097565343</v>
      </c>
      <c r="I272" s="158">
        <v>0.12577482052871727</v>
      </c>
      <c r="J272" s="158">
        <v>0.12571021329819917</v>
      </c>
      <c r="K272" s="158">
        <v>0.12571021329819917</v>
      </c>
      <c r="L272" s="158" t="s">
        <v>126</v>
      </c>
      <c r="M272" s="158" t="s">
        <v>126</v>
      </c>
      <c r="N272" s="158" t="s">
        <v>126</v>
      </c>
      <c r="O272" s="158" t="s">
        <v>126</v>
      </c>
      <c r="P272" s="158" t="s">
        <v>126</v>
      </c>
      <c r="Q272" s="158" t="s">
        <v>126</v>
      </c>
      <c r="S272" t="s">
        <v>400</v>
      </c>
    </row>
    <row r="273" spans="1:19">
      <c r="A273" t="s">
        <v>42</v>
      </c>
      <c r="B273" t="s">
        <v>114</v>
      </c>
      <c r="C273" t="s">
        <v>115</v>
      </c>
      <c r="D273" t="s">
        <v>75</v>
      </c>
      <c r="E273" t="s">
        <v>76</v>
      </c>
      <c r="F273" s="158">
        <v>99.543012251941335</v>
      </c>
      <c r="G273" s="158">
        <v>105.9880802415876</v>
      </c>
      <c r="H273" s="158">
        <v>86.359634230385623</v>
      </c>
      <c r="I273" s="158">
        <v>84.670289864587502</v>
      </c>
      <c r="J273" s="158">
        <v>86.561999999999998</v>
      </c>
      <c r="K273" s="158">
        <v>88.7973000313185</v>
      </c>
      <c r="L273" s="158">
        <v>91.124758419191721</v>
      </c>
      <c r="M273" s="158">
        <v>88.855548387538235</v>
      </c>
      <c r="N273" s="158">
        <v>89.616518880142209</v>
      </c>
      <c r="O273" s="158">
        <v>90.160201077149551</v>
      </c>
      <c r="P273" s="158">
        <v>90.787447011060635</v>
      </c>
      <c r="Q273" s="158">
        <v>91.20374292252383</v>
      </c>
      <c r="S273" t="s">
        <v>401</v>
      </c>
    </row>
    <row r="274" spans="1:19">
      <c r="A274" t="s">
        <v>42</v>
      </c>
      <c r="B274" t="s">
        <v>116</v>
      </c>
      <c r="C274" t="s">
        <v>117</v>
      </c>
      <c r="D274" t="s">
        <v>75</v>
      </c>
      <c r="E274" t="s">
        <v>76</v>
      </c>
      <c r="F274" s="158" t="s">
        <v>126</v>
      </c>
      <c r="G274" s="158" t="s">
        <v>126</v>
      </c>
      <c r="H274" s="158" t="s">
        <v>126</v>
      </c>
      <c r="I274" s="158" t="s">
        <v>126</v>
      </c>
      <c r="J274" s="158">
        <v>0.30599999999999999</v>
      </c>
      <c r="K274" s="158">
        <v>0.63548340119010327</v>
      </c>
      <c r="L274" s="158">
        <v>0.58174150392127078</v>
      </c>
      <c r="M274" s="158">
        <v>1.1554149208741591</v>
      </c>
      <c r="N274" s="158">
        <v>0.19585373420994431</v>
      </c>
      <c r="O274" s="158">
        <v>0.19380722717068641</v>
      </c>
      <c r="P274" s="158">
        <v>0.18999602442141247</v>
      </c>
      <c r="Q274" s="158">
        <v>0.18716344145900052</v>
      </c>
      <c r="S274" t="s">
        <v>402</v>
      </c>
    </row>
    <row r="275" spans="1:19">
      <c r="A275" t="s">
        <v>42</v>
      </c>
      <c r="B275" t="s">
        <v>119</v>
      </c>
      <c r="C275" t="s">
        <v>120</v>
      </c>
      <c r="D275" t="s">
        <v>121</v>
      </c>
      <c r="E275" t="s">
        <v>76</v>
      </c>
      <c r="F275" s="158" t="s">
        <v>127</v>
      </c>
      <c r="G275" s="158" t="s">
        <v>127</v>
      </c>
      <c r="H275" s="158" t="s">
        <v>127</v>
      </c>
      <c r="I275" s="158" t="s">
        <v>127</v>
      </c>
      <c r="J275" s="158" t="s">
        <v>127</v>
      </c>
      <c r="K275" s="158" t="s">
        <v>127</v>
      </c>
      <c r="L275" s="158" t="s">
        <v>127</v>
      </c>
      <c r="M275" s="158" t="s">
        <v>127</v>
      </c>
      <c r="N275" s="158" t="s">
        <v>127</v>
      </c>
      <c r="O275" s="158" t="s">
        <v>127</v>
      </c>
      <c r="P275" s="158" t="s">
        <v>127</v>
      </c>
      <c r="Q275" s="158" t="s">
        <v>127</v>
      </c>
      <c r="S275" t="s">
        <v>403</v>
      </c>
    </row>
    <row r="276" spans="1:19">
      <c r="A276" t="s">
        <v>42</v>
      </c>
      <c r="B276" t="s">
        <v>122</v>
      </c>
      <c r="C276" t="s">
        <v>123</v>
      </c>
      <c r="D276" t="s">
        <v>121</v>
      </c>
      <c r="E276" t="s">
        <v>76</v>
      </c>
      <c r="F276" s="158" t="s">
        <v>128</v>
      </c>
      <c r="G276" s="158" t="s">
        <v>128</v>
      </c>
      <c r="H276" s="158" t="s">
        <v>128</v>
      </c>
      <c r="I276" s="158" t="s">
        <v>128</v>
      </c>
      <c r="J276" s="158" t="s">
        <v>128</v>
      </c>
      <c r="K276" s="158" t="s">
        <v>128</v>
      </c>
      <c r="L276" s="158" t="s">
        <v>128</v>
      </c>
      <c r="M276" s="158" t="s">
        <v>128</v>
      </c>
      <c r="N276" s="158" t="s">
        <v>128</v>
      </c>
      <c r="O276" s="158" t="s">
        <v>128</v>
      </c>
      <c r="P276" s="158" t="s">
        <v>128</v>
      </c>
      <c r="Q276" s="158" t="s">
        <v>128</v>
      </c>
      <c r="S276" t="s">
        <v>404</v>
      </c>
    </row>
    <row r="277" spans="1:19">
      <c r="A277" t="s">
        <v>106</v>
      </c>
      <c r="B277" t="s">
        <v>73</v>
      </c>
      <c r="C277" t="s">
        <v>74</v>
      </c>
      <c r="D277" t="s">
        <v>75</v>
      </c>
      <c r="E277" t="s">
        <v>76</v>
      </c>
      <c r="F277" s="158">
        <v>0.43788279135673214</v>
      </c>
      <c r="G277" s="158">
        <v>0.40889036204778839</v>
      </c>
      <c r="H277" s="158">
        <v>0.3190221482567287</v>
      </c>
      <c r="I277" s="158" t="s">
        <v>126</v>
      </c>
      <c r="J277" s="158" t="s">
        <v>126</v>
      </c>
      <c r="K277" s="158" t="s">
        <v>126</v>
      </c>
      <c r="L277" s="158" t="s">
        <v>126</v>
      </c>
      <c r="M277" s="158" t="s">
        <v>126</v>
      </c>
      <c r="N277" s="158" t="s">
        <v>126</v>
      </c>
      <c r="O277" s="158" t="s">
        <v>126</v>
      </c>
      <c r="P277" s="158" t="s">
        <v>126</v>
      </c>
      <c r="Q277" s="158" t="s">
        <v>126</v>
      </c>
      <c r="S277" t="s">
        <v>405</v>
      </c>
    </row>
    <row r="278" spans="1:19">
      <c r="A278" t="s">
        <v>106</v>
      </c>
      <c r="B278" t="s">
        <v>77</v>
      </c>
      <c r="C278" t="s">
        <v>78</v>
      </c>
      <c r="D278" t="s">
        <v>75</v>
      </c>
      <c r="E278" t="s">
        <v>76</v>
      </c>
      <c r="F278" s="158">
        <v>4.263429062690328</v>
      </c>
      <c r="G278" s="158">
        <v>4.3942387781671872</v>
      </c>
      <c r="H278" s="158">
        <v>4.7511323773147032</v>
      </c>
      <c r="I278" s="158" t="s">
        <v>126</v>
      </c>
      <c r="J278" s="158" t="s">
        <v>126</v>
      </c>
      <c r="K278" s="158" t="s">
        <v>126</v>
      </c>
      <c r="L278" s="158" t="s">
        <v>126</v>
      </c>
      <c r="M278" s="158" t="s">
        <v>126</v>
      </c>
      <c r="N278" s="158" t="s">
        <v>126</v>
      </c>
      <c r="O278" s="158" t="s">
        <v>126</v>
      </c>
      <c r="P278" s="158" t="s">
        <v>126</v>
      </c>
      <c r="Q278" s="158" t="s">
        <v>126</v>
      </c>
      <c r="S278" t="s">
        <v>406</v>
      </c>
    </row>
    <row r="279" spans="1:19">
      <c r="A279" t="s">
        <v>106</v>
      </c>
      <c r="B279" t="s">
        <v>79</v>
      </c>
      <c r="C279" t="s">
        <v>80</v>
      </c>
      <c r="D279" t="s">
        <v>75</v>
      </c>
      <c r="E279" t="s">
        <v>76</v>
      </c>
      <c r="F279" s="158">
        <v>3.455908440648408</v>
      </c>
      <c r="G279" s="158">
        <v>3.505954329266042</v>
      </c>
      <c r="H279" s="158">
        <v>3.9791313789785967</v>
      </c>
      <c r="I279" s="158" t="s">
        <v>126</v>
      </c>
      <c r="J279" s="158" t="s">
        <v>126</v>
      </c>
      <c r="K279" s="158" t="s">
        <v>126</v>
      </c>
      <c r="L279" s="158" t="s">
        <v>126</v>
      </c>
      <c r="M279" s="158" t="s">
        <v>126</v>
      </c>
      <c r="N279" s="158" t="s">
        <v>126</v>
      </c>
      <c r="O279" s="158" t="s">
        <v>126</v>
      </c>
      <c r="P279" s="158" t="s">
        <v>126</v>
      </c>
      <c r="Q279" s="158" t="s">
        <v>126</v>
      </c>
      <c r="S279" t="s">
        <v>407</v>
      </c>
    </row>
    <row r="280" spans="1:19">
      <c r="A280" t="s">
        <v>106</v>
      </c>
      <c r="B280" t="s">
        <v>81</v>
      </c>
      <c r="C280" t="s">
        <v>82</v>
      </c>
      <c r="D280" t="s">
        <v>75</v>
      </c>
      <c r="E280" t="s">
        <v>76</v>
      </c>
      <c r="F280" s="158">
        <v>0.80752062204191999</v>
      </c>
      <c r="G280" s="158">
        <v>0.888284448901145</v>
      </c>
      <c r="H280" s="158">
        <v>0.77200099833610636</v>
      </c>
      <c r="I280" s="158" t="s">
        <v>126</v>
      </c>
      <c r="J280" s="158" t="s">
        <v>126</v>
      </c>
      <c r="K280" s="158" t="s">
        <v>126</v>
      </c>
      <c r="L280" s="158" t="s">
        <v>126</v>
      </c>
      <c r="M280" s="158" t="s">
        <v>126</v>
      </c>
      <c r="N280" s="158" t="s">
        <v>126</v>
      </c>
      <c r="O280" s="158" t="s">
        <v>126</v>
      </c>
      <c r="P280" s="158" t="s">
        <v>126</v>
      </c>
      <c r="Q280" s="158" t="s">
        <v>126</v>
      </c>
      <c r="S280" t="s">
        <v>408</v>
      </c>
    </row>
    <row r="281" spans="1:19">
      <c r="A281" t="s">
        <v>106</v>
      </c>
      <c r="B281" t="s">
        <v>83</v>
      </c>
      <c r="C281" t="s">
        <v>84</v>
      </c>
      <c r="D281" t="s">
        <v>85</v>
      </c>
      <c r="E281" t="s">
        <v>76</v>
      </c>
      <c r="F281" s="158">
        <v>185.911</v>
      </c>
      <c r="G281" s="158">
        <v>186.52</v>
      </c>
      <c r="H281" s="158">
        <v>186.82</v>
      </c>
      <c r="I281" s="158" t="s">
        <v>126</v>
      </c>
      <c r="J281" s="158" t="s">
        <v>126</v>
      </c>
      <c r="K281" s="158" t="s">
        <v>126</v>
      </c>
      <c r="L281" s="158" t="s">
        <v>126</v>
      </c>
      <c r="M281" s="158" t="s">
        <v>126</v>
      </c>
      <c r="N281" s="158" t="s">
        <v>126</v>
      </c>
      <c r="O281" s="158" t="s">
        <v>126</v>
      </c>
      <c r="P281" s="158" t="s">
        <v>126</v>
      </c>
      <c r="Q281" s="158" t="s">
        <v>126</v>
      </c>
      <c r="S281" t="s">
        <v>409</v>
      </c>
    </row>
    <row r="282" spans="1:19">
      <c r="A282" t="s">
        <v>106</v>
      </c>
      <c r="B282" t="s">
        <v>86</v>
      </c>
      <c r="C282" t="s">
        <v>87</v>
      </c>
      <c r="D282" t="s">
        <v>88</v>
      </c>
      <c r="E282" t="s">
        <v>76</v>
      </c>
      <c r="F282" s="158">
        <v>0.64133913539274157</v>
      </c>
      <c r="G282" s="158">
        <v>0.65907141325327046</v>
      </c>
      <c r="H282" s="158">
        <v>0.68145808799914365</v>
      </c>
      <c r="I282" s="158" t="s">
        <v>126</v>
      </c>
      <c r="J282" s="158" t="s">
        <v>126</v>
      </c>
      <c r="K282" s="158" t="s">
        <v>126</v>
      </c>
      <c r="L282" s="158" t="s">
        <v>126</v>
      </c>
      <c r="M282" s="158" t="s">
        <v>126</v>
      </c>
      <c r="N282" s="158" t="s">
        <v>126</v>
      </c>
      <c r="O282" s="158" t="s">
        <v>126</v>
      </c>
      <c r="P282" s="158" t="s">
        <v>126</v>
      </c>
      <c r="Q282" s="158" t="s">
        <v>126</v>
      </c>
      <c r="S282" t="s">
        <v>410</v>
      </c>
    </row>
    <row r="283" spans="1:19">
      <c r="A283" t="s">
        <v>106</v>
      </c>
      <c r="B283" t="s">
        <v>89</v>
      </c>
      <c r="C283" t="s">
        <v>90</v>
      </c>
      <c r="D283" t="s">
        <v>88</v>
      </c>
      <c r="E283" t="s">
        <v>76</v>
      </c>
      <c r="F283" s="158" t="s">
        <v>126</v>
      </c>
      <c r="G283" s="158" t="s">
        <v>126</v>
      </c>
      <c r="H283" s="158" t="s">
        <v>126</v>
      </c>
      <c r="I283" s="158" t="s">
        <v>126</v>
      </c>
      <c r="J283" s="158" t="s">
        <v>126</v>
      </c>
      <c r="K283" s="158" t="s">
        <v>126</v>
      </c>
      <c r="L283" s="158" t="s">
        <v>126</v>
      </c>
      <c r="M283" s="158" t="s">
        <v>126</v>
      </c>
      <c r="N283" s="158" t="s">
        <v>126</v>
      </c>
      <c r="O283" s="158" t="s">
        <v>126</v>
      </c>
      <c r="P283" s="158" t="s">
        <v>126</v>
      </c>
      <c r="Q283" s="158" t="s">
        <v>126</v>
      </c>
      <c r="S283" t="s">
        <v>411</v>
      </c>
    </row>
    <row r="284" spans="1:19">
      <c r="A284" t="s">
        <v>106</v>
      </c>
      <c r="B284" t="s">
        <v>91</v>
      </c>
      <c r="C284" t="s">
        <v>92</v>
      </c>
      <c r="D284" t="s">
        <v>93</v>
      </c>
      <c r="E284" t="s">
        <v>76</v>
      </c>
      <c r="F284" s="158">
        <v>168.57814952035579</v>
      </c>
      <c r="G284" s="158">
        <v>169.23681314746807</v>
      </c>
      <c r="H284" s="158">
        <v>140.62714855749283</v>
      </c>
      <c r="I284" s="158" t="s">
        <v>126</v>
      </c>
      <c r="J284" s="158" t="s">
        <v>126</v>
      </c>
      <c r="K284" s="158" t="s">
        <v>126</v>
      </c>
      <c r="L284" s="158" t="s">
        <v>126</v>
      </c>
      <c r="M284" s="158" t="s">
        <v>126</v>
      </c>
      <c r="N284" s="158" t="s">
        <v>126</v>
      </c>
      <c r="O284" s="158" t="s">
        <v>126</v>
      </c>
      <c r="P284" s="158" t="s">
        <v>126</v>
      </c>
      <c r="Q284" s="158" t="s">
        <v>126</v>
      </c>
      <c r="S284" t="s">
        <v>412</v>
      </c>
    </row>
    <row r="285" spans="1:19">
      <c r="A285" t="s">
        <v>106</v>
      </c>
      <c r="B285" t="s">
        <v>94</v>
      </c>
      <c r="C285" t="s">
        <v>95</v>
      </c>
      <c r="D285" t="s">
        <v>75</v>
      </c>
      <c r="E285" t="s">
        <v>76</v>
      </c>
      <c r="F285" s="158">
        <v>4.0802834789167486</v>
      </c>
      <c r="G285" s="158">
        <v>4.2242674686251309</v>
      </c>
      <c r="H285" s="158">
        <v>4.4996245179950325</v>
      </c>
      <c r="I285" s="158" t="s">
        <v>126</v>
      </c>
      <c r="J285" s="158" t="s">
        <v>126</v>
      </c>
      <c r="K285" s="158" t="s">
        <v>126</v>
      </c>
      <c r="L285" s="158" t="s">
        <v>126</v>
      </c>
      <c r="M285" s="158" t="s">
        <v>126</v>
      </c>
      <c r="N285" s="158" t="s">
        <v>126</v>
      </c>
      <c r="O285" s="158" t="s">
        <v>126</v>
      </c>
      <c r="P285" s="158" t="s">
        <v>126</v>
      </c>
      <c r="Q285" s="158" t="s">
        <v>126</v>
      </c>
      <c r="S285" t="s">
        <v>413</v>
      </c>
    </row>
    <row r="286" spans="1:19">
      <c r="A286" t="s">
        <v>106</v>
      </c>
      <c r="B286" t="s">
        <v>96</v>
      </c>
      <c r="C286" t="s">
        <v>97</v>
      </c>
      <c r="D286" t="s">
        <v>75</v>
      </c>
      <c r="E286" t="s">
        <v>76</v>
      </c>
      <c r="F286" s="158">
        <v>4.3127134201599766</v>
      </c>
      <c r="G286" s="158">
        <v>4.4145307063278931</v>
      </c>
      <c r="H286" s="158">
        <v>4.6815560916843486</v>
      </c>
      <c r="I286" s="158" t="s">
        <v>126</v>
      </c>
      <c r="J286" s="158" t="s">
        <v>126</v>
      </c>
      <c r="K286" s="158" t="s">
        <v>126</v>
      </c>
      <c r="L286" s="158" t="s">
        <v>126</v>
      </c>
      <c r="M286" s="158" t="s">
        <v>126</v>
      </c>
      <c r="N286" s="158" t="s">
        <v>126</v>
      </c>
      <c r="O286" s="158" t="s">
        <v>126</v>
      </c>
      <c r="P286" s="158" t="s">
        <v>126</v>
      </c>
      <c r="Q286" s="158" t="s">
        <v>126</v>
      </c>
      <c r="S286" t="s">
        <v>414</v>
      </c>
    </row>
    <row r="287" spans="1:19">
      <c r="A287" t="s">
        <v>106</v>
      </c>
      <c r="B287" t="s">
        <v>98</v>
      </c>
      <c r="C287" t="s">
        <v>99</v>
      </c>
      <c r="D287" t="s">
        <v>75</v>
      </c>
      <c r="E287" t="s">
        <v>76</v>
      </c>
      <c r="F287" s="158">
        <v>3.5051927981180562</v>
      </c>
      <c r="G287" s="158">
        <v>3.5262462574267479</v>
      </c>
      <c r="H287" s="158">
        <v>3.9095550933482421</v>
      </c>
      <c r="I287" s="158" t="s">
        <v>126</v>
      </c>
      <c r="J287" s="158" t="s">
        <v>126</v>
      </c>
      <c r="K287" s="158" t="s">
        <v>126</v>
      </c>
      <c r="L287" s="158" t="s">
        <v>126</v>
      </c>
      <c r="M287" s="158" t="s">
        <v>126</v>
      </c>
      <c r="N287" s="158" t="s">
        <v>126</v>
      </c>
      <c r="O287" s="158" t="s">
        <v>126</v>
      </c>
      <c r="P287" s="158" t="s">
        <v>126</v>
      </c>
      <c r="Q287" s="158" t="s">
        <v>126</v>
      </c>
      <c r="S287" t="s">
        <v>415</v>
      </c>
    </row>
    <row r="288" spans="1:19">
      <c r="A288" t="s">
        <v>106</v>
      </c>
      <c r="B288" t="s">
        <v>100</v>
      </c>
      <c r="C288" t="s">
        <v>101</v>
      </c>
      <c r="D288" t="s">
        <v>102</v>
      </c>
      <c r="E288" t="s">
        <v>76</v>
      </c>
      <c r="F288" s="158">
        <v>1.0569641649763351</v>
      </c>
      <c r="G288" s="158">
        <v>1.0450405281189941</v>
      </c>
      <c r="H288" s="158">
        <v>1.0404326123128118</v>
      </c>
      <c r="I288" s="158" t="s">
        <v>126</v>
      </c>
      <c r="J288" s="158" t="s">
        <v>126</v>
      </c>
      <c r="K288" s="158" t="s">
        <v>126</v>
      </c>
      <c r="L288" s="158" t="s">
        <v>126</v>
      </c>
      <c r="M288" s="158" t="s">
        <v>126</v>
      </c>
      <c r="N288" s="158" t="s">
        <v>126</v>
      </c>
      <c r="O288" s="158" t="s">
        <v>126</v>
      </c>
      <c r="P288" s="158" t="s">
        <v>126</v>
      </c>
      <c r="Q288" s="158" t="s">
        <v>126</v>
      </c>
      <c r="S288" t="s">
        <v>416</v>
      </c>
    </row>
    <row r="289" spans="1:19">
      <c r="A289" t="s">
        <v>106</v>
      </c>
      <c r="B289" t="s">
        <v>103</v>
      </c>
      <c r="C289" t="s">
        <v>104</v>
      </c>
      <c r="D289" t="s">
        <v>75</v>
      </c>
      <c r="E289" t="s">
        <v>76</v>
      </c>
      <c r="F289" s="158">
        <v>4.354991986759031</v>
      </c>
      <c r="G289" s="158">
        <v>4.4228910305528437</v>
      </c>
      <c r="H289" s="158">
        <v>4.6815560916843486</v>
      </c>
      <c r="I289" s="158" t="s">
        <v>126</v>
      </c>
      <c r="J289" s="158" t="s">
        <v>126</v>
      </c>
      <c r="K289" s="158" t="s">
        <v>126</v>
      </c>
      <c r="L289" s="158" t="s">
        <v>126</v>
      </c>
      <c r="M289" s="158" t="s">
        <v>126</v>
      </c>
      <c r="N289" s="158" t="s">
        <v>126</v>
      </c>
      <c r="O289" s="158" t="s">
        <v>126</v>
      </c>
      <c r="P289" s="158" t="s">
        <v>126</v>
      </c>
      <c r="Q289" s="158" t="s">
        <v>126</v>
      </c>
      <c r="S289" t="s">
        <v>417</v>
      </c>
    </row>
    <row r="290" spans="1:19">
      <c r="A290" t="s">
        <v>106</v>
      </c>
      <c r="B290" t="s">
        <v>108</v>
      </c>
      <c r="C290" t="s">
        <v>112</v>
      </c>
      <c r="D290" t="s">
        <v>88</v>
      </c>
      <c r="E290" t="s">
        <v>76</v>
      </c>
      <c r="F290" s="158">
        <v>0.20975762685531996</v>
      </c>
      <c r="G290" s="158">
        <v>0.20850731512421319</v>
      </c>
      <c r="H290" s="158">
        <v>0.20456779022453986</v>
      </c>
      <c r="I290" s="158" t="s">
        <v>126</v>
      </c>
      <c r="J290" s="158" t="s">
        <v>126</v>
      </c>
      <c r="K290" s="158" t="s">
        <v>126</v>
      </c>
      <c r="L290" s="158" t="s">
        <v>126</v>
      </c>
      <c r="M290" s="158" t="s">
        <v>126</v>
      </c>
      <c r="N290" s="158" t="s">
        <v>126</v>
      </c>
      <c r="O290" s="158" t="s">
        <v>126</v>
      </c>
      <c r="P290" s="158" t="s">
        <v>126</v>
      </c>
      <c r="Q290" s="158" t="s">
        <v>126</v>
      </c>
      <c r="S290" t="s">
        <v>418</v>
      </c>
    </row>
    <row r="291" spans="1:19">
      <c r="A291" t="s">
        <v>106</v>
      </c>
      <c r="B291" t="s">
        <v>111</v>
      </c>
      <c r="C291" t="s">
        <v>16</v>
      </c>
      <c r="D291" t="s">
        <v>88</v>
      </c>
      <c r="E291" t="s">
        <v>76</v>
      </c>
      <c r="F291" s="158">
        <v>0.15190836657724185</v>
      </c>
      <c r="G291" s="158">
        <v>0.15190836657724185</v>
      </c>
      <c r="H291" s="158">
        <v>0.15190836657724185</v>
      </c>
      <c r="I291" s="158" t="s">
        <v>126</v>
      </c>
      <c r="J291" s="158" t="s">
        <v>126</v>
      </c>
      <c r="K291" s="158" t="s">
        <v>126</v>
      </c>
      <c r="L291" s="158" t="s">
        <v>126</v>
      </c>
      <c r="M291" s="158" t="s">
        <v>126</v>
      </c>
      <c r="N291" s="158" t="s">
        <v>126</v>
      </c>
      <c r="O291" s="158" t="s">
        <v>126</v>
      </c>
      <c r="P291" s="158" t="s">
        <v>126</v>
      </c>
      <c r="Q291" s="158" t="s">
        <v>126</v>
      </c>
      <c r="S291" t="s">
        <v>419</v>
      </c>
    </row>
    <row r="292" spans="1:19">
      <c r="A292" t="s">
        <v>106</v>
      </c>
      <c r="B292" t="s">
        <v>110</v>
      </c>
      <c r="C292" t="s">
        <v>15</v>
      </c>
      <c r="D292" t="s">
        <v>88</v>
      </c>
      <c r="E292" t="s">
        <v>76</v>
      </c>
      <c r="F292" s="158" t="s">
        <v>126</v>
      </c>
      <c r="G292" s="158" t="s">
        <v>126</v>
      </c>
      <c r="H292" s="158" t="s">
        <v>126</v>
      </c>
      <c r="I292" s="158" t="s">
        <v>126</v>
      </c>
      <c r="J292" s="158" t="s">
        <v>126</v>
      </c>
      <c r="K292" s="158" t="s">
        <v>126</v>
      </c>
      <c r="L292" s="158" t="s">
        <v>126</v>
      </c>
      <c r="M292" s="158" t="s">
        <v>126</v>
      </c>
      <c r="N292" s="158" t="s">
        <v>126</v>
      </c>
      <c r="O292" s="158" t="s">
        <v>126</v>
      </c>
      <c r="P292" s="158" t="s">
        <v>126</v>
      </c>
      <c r="Q292" s="158" t="s">
        <v>126</v>
      </c>
      <c r="S292" t="s">
        <v>420</v>
      </c>
    </row>
    <row r="293" spans="1:19">
      <c r="A293" t="s">
        <v>106</v>
      </c>
      <c r="B293" t="s">
        <v>109</v>
      </c>
      <c r="C293" t="s">
        <v>113</v>
      </c>
      <c r="D293" t="s">
        <v>88</v>
      </c>
      <c r="E293" t="s">
        <v>76</v>
      </c>
      <c r="F293" s="158">
        <v>0.10587102813136083</v>
      </c>
      <c r="G293" s="158">
        <v>0.1059631017223234</v>
      </c>
      <c r="H293" s="158">
        <v>0.10605772990898965</v>
      </c>
      <c r="I293" s="158" t="s">
        <v>126</v>
      </c>
      <c r="J293" s="158" t="s">
        <v>126</v>
      </c>
      <c r="K293" s="158" t="s">
        <v>126</v>
      </c>
      <c r="L293" s="158" t="s">
        <v>126</v>
      </c>
      <c r="M293" s="158" t="s">
        <v>126</v>
      </c>
      <c r="N293" s="158" t="s">
        <v>126</v>
      </c>
      <c r="O293" s="158" t="s">
        <v>126</v>
      </c>
      <c r="P293" s="158" t="s">
        <v>126</v>
      </c>
      <c r="Q293" s="158" t="s">
        <v>126</v>
      </c>
      <c r="S293" t="s">
        <v>421</v>
      </c>
    </row>
    <row r="294" spans="1:19">
      <c r="A294" t="s">
        <v>106</v>
      </c>
      <c r="B294" t="s">
        <v>114</v>
      </c>
      <c r="C294" t="s">
        <v>115</v>
      </c>
      <c r="D294" t="s">
        <v>75</v>
      </c>
      <c r="E294" t="s">
        <v>76</v>
      </c>
      <c r="F294" s="158">
        <v>31.340532355478864</v>
      </c>
      <c r="G294" s="158">
        <v>31.566050388265747</v>
      </c>
      <c r="H294" s="158">
        <v>26.271963893510808</v>
      </c>
      <c r="I294" s="158" t="s">
        <v>126</v>
      </c>
      <c r="J294" s="158" t="s">
        <v>126</v>
      </c>
      <c r="K294" s="158" t="s">
        <v>126</v>
      </c>
      <c r="L294" s="158" t="s">
        <v>126</v>
      </c>
      <c r="M294" s="158" t="s">
        <v>126</v>
      </c>
      <c r="N294" s="158" t="s">
        <v>126</v>
      </c>
      <c r="O294" s="158" t="s">
        <v>126</v>
      </c>
      <c r="P294" s="158" t="s">
        <v>126</v>
      </c>
      <c r="Q294" s="158" t="s">
        <v>126</v>
      </c>
      <c r="S294" t="s">
        <v>422</v>
      </c>
    </row>
    <row r="295" spans="1:19">
      <c r="A295" t="s">
        <v>106</v>
      </c>
      <c r="B295" t="s">
        <v>116</v>
      </c>
      <c r="C295" t="s">
        <v>117</v>
      </c>
      <c r="D295" t="s">
        <v>75</v>
      </c>
      <c r="E295" t="s">
        <v>76</v>
      </c>
      <c r="F295" s="158" t="s">
        <v>126</v>
      </c>
      <c r="G295" s="158" t="s">
        <v>126</v>
      </c>
      <c r="H295" s="158" t="s">
        <v>126</v>
      </c>
      <c r="I295" s="158" t="s">
        <v>126</v>
      </c>
      <c r="J295" s="158" t="s">
        <v>126</v>
      </c>
      <c r="K295" s="158" t="s">
        <v>126</v>
      </c>
      <c r="L295" s="158" t="s">
        <v>126</v>
      </c>
      <c r="M295" s="158" t="s">
        <v>126</v>
      </c>
      <c r="N295" s="158" t="s">
        <v>126</v>
      </c>
      <c r="O295" s="158" t="s">
        <v>126</v>
      </c>
      <c r="P295" s="158" t="s">
        <v>126</v>
      </c>
      <c r="Q295" s="158" t="s">
        <v>126</v>
      </c>
      <c r="S295" t="s">
        <v>423</v>
      </c>
    </row>
    <row r="296" spans="1:19">
      <c r="A296" t="s">
        <v>106</v>
      </c>
      <c r="B296" t="s">
        <v>119</v>
      </c>
      <c r="C296" t="s">
        <v>120</v>
      </c>
      <c r="D296" t="s">
        <v>121</v>
      </c>
      <c r="E296" t="s">
        <v>76</v>
      </c>
      <c r="F296" s="158" t="s">
        <v>127</v>
      </c>
      <c r="G296" s="158" t="s">
        <v>127</v>
      </c>
      <c r="H296" s="158" t="s">
        <v>127</v>
      </c>
      <c r="I296" s="158" t="s">
        <v>127</v>
      </c>
      <c r="J296" s="158" t="s">
        <v>127</v>
      </c>
      <c r="K296" s="158" t="s">
        <v>127</v>
      </c>
      <c r="L296" s="158" t="s">
        <v>127</v>
      </c>
      <c r="M296" s="158" t="s">
        <v>127</v>
      </c>
      <c r="N296" s="158" t="s">
        <v>127</v>
      </c>
      <c r="O296" s="158" t="s">
        <v>127</v>
      </c>
      <c r="P296" s="158" t="s">
        <v>127</v>
      </c>
      <c r="Q296" s="158" t="s">
        <v>127</v>
      </c>
      <c r="S296" t="s">
        <v>424</v>
      </c>
    </row>
    <row r="297" spans="1:19">
      <c r="A297" t="s">
        <v>106</v>
      </c>
      <c r="B297" t="s">
        <v>122</v>
      </c>
      <c r="C297" t="s">
        <v>123</v>
      </c>
      <c r="D297" t="s">
        <v>121</v>
      </c>
      <c r="E297" t="s">
        <v>76</v>
      </c>
      <c r="F297" s="158" t="s">
        <v>128</v>
      </c>
      <c r="G297" s="158" t="s">
        <v>128</v>
      </c>
      <c r="H297" s="158" t="s">
        <v>128</v>
      </c>
      <c r="I297" s="158" t="s">
        <v>128</v>
      </c>
      <c r="J297" s="158" t="s">
        <v>128</v>
      </c>
      <c r="K297" s="158" t="s">
        <v>128</v>
      </c>
      <c r="L297" s="158" t="s">
        <v>128</v>
      </c>
      <c r="M297" s="158" t="s">
        <v>128</v>
      </c>
      <c r="N297" s="158" t="s">
        <v>128</v>
      </c>
      <c r="O297" s="158" t="s">
        <v>128</v>
      </c>
      <c r="P297" s="158" t="s">
        <v>128</v>
      </c>
      <c r="Q297" s="158" t="s">
        <v>128</v>
      </c>
      <c r="S297" t="s">
        <v>425</v>
      </c>
    </row>
    <row r="298" spans="1:19">
      <c r="A298" t="s">
        <v>43</v>
      </c>
      <c r="B298" t="s">
        <v>73</v>
      </c>
      <c r="C298" t="s">
        <v>74</v>
      </c>
      <c r="D298" t="s">
        <v>75</v>
      </c>
      <c r="E298" t="s">
        <v>76</v>
      </c>
      <c r="F298" s="158">
        <v>4.4946849424937187E-2</v>
      </c>
      <c r="G298" s="158">
        <v>9.2238986076955354E-2</v>
      </c>
      <c r="H298" s="158">
        <v>0.13763623831881894</v>
      </c>
      <c r="I298" s="158">
        <v>0.1849123283554964</v>
      </c>
      <c r="J298" s="158">
        <v>0.13700000000000001</v>
      </c>
      <c r="K298" s="158">
        <v>0.38873175696836826</v>
      </c>
      <c r="L298" s="158" t="s">
        <v>126</v>
      </c>
      <c r="M298" s="158" t="s">
        <v>126</v>
      </c>
      <c r="N298" s="158" t="s">
        <v>126</v>
      </c>
      <c r="O298" s="158" t="s">
        <v>126</v>
      </c>
      <c r="P298" s="158" t="s">
        <v>126</v>
      </c>
      <c r="Q298" s="158" t="s">
        <v>126</v>
      </c>
      <c r="S298" t="s">
        <v>426</v>
      </c>
    </row>
    <row r="299" spans="1:19">
      <c r="A299" t="s">
        <v>43</v>
      </c>
      <c r="B299" t="s">
        <v>77</v>
      </c>
      <c r="C299" t="s">
        <v>78</v>
      </c>
      <c r="D299" t="s">
        <v>75</v>
      </c>
      <c r="E299" t="s">
        <v>76</v>
      </c>
      <c r="F299" s="158">
        <v>2.6988444274706804</v>
      </c>
      <c r="G299" s="158">
        <v>3.6964813448996288</v>
      </c>
      <c r="H299" s="158">
        <v>2.6356642605270633</v>
      </c>
      <c r="I299" s="158">
        <v>2.0147423491885741</v>
      </c>
      <c r="J299" s="158">
        <v>2.3562443598574294</v>
      </c>
      <c r="K299" s="158">
        <v>2.2291151305813166</v>
      </c>
      <c r="L299" s="158" t="s">
        <v>126</v>
      </c>
      <c r="M299" s="158" t="s">
        <v>126</v>
      </c>
      <c r="N299" s="158" t="s">
        <v>126</v>
      </c>
      <c r="O299" s="158" t="s">
        <v>126</v>
      </c>
      <c r="P299" s="158" t="s">
        <v>126</v>
      </c>
      <c r="Q299" s="158" t="s">
        <v>126</v>
      </c>
      <c r="S299" t="s">
        <v>427</v>
      </c>
    </row>
    <row r="300" spans="1:19">
      <c r="A300" t="s">
        <v>43</v>
      </c>
      <c r="B300" t="s">
        <v>79</v>
      </c>
      <c r="C300" t="s">
        <v>80</v>
      </c>
      <c r="D300" t="s">
        <v>75</v>
      </c>
      <c r="E300" t="s">
        <v>76</v>
      </c>
      <c r="F300" s="158">
        <v>2.0667798568148319</v>
      </c>
      <c r="G300" s="158">
        <v>2.4403426301005977</v>
      </c>
      <c r="H300" s="158">
        <v>1.9370786141487835</v>
      </c>
      <c r="I300" s="158">
        <v>1.570335455466785</v>
      </c>
      <c r="J300" s="158">
        <v>1.6002443598574294</v>
      </c>
      <c r="K300" s="158">
        <v>1.9559258101929671</v>
      </c>
      <c r="L300" s="158" t="s">
        <v>126</v>
      </c>
      <c r="M300" s="158" t="s">
        <v>126</v>
      </c>
      <c r="N300" s="158" t="s">
        <v>126</v>
      </c>
      <c r="O300" s="158" t="s">
        <v>126</v>
      </c>
      <c r="P300" s="158" t="s">
        <v>126</v>
      </c>
      <c r="Q300" s="158" t="s">
        <v>126</v>
      </c>
      <c r="S300" t="s">
        <v>428</v>
      </c>
    </row>
    <row r="301" spans="1:19">
      <c r="A301" t="s">
        <v>43</v>
      </c>
      <c r="B301" t="s">
        <v>81</v>
      </c>
      <c r="C301" t="s">
        <v>82</v>
      </c>
      <c r="D301" t="s">
        <v>75</v>
      </c>
      <c r="E301" t="s">
        <v>76</v>
      </c>
      <c r="F301" s="158">
        <v>0.63206457065584831</v>
      </c>
      <c r="G301" s="158">
        <v>1.2561387147990308</v>
      </c>
      <c r="H301" s="158">
        <v>0.6985856463782798</v>
      </c>
      <c r="I301" s="158">
        <v>0.4444068937217891</v>
      </c>
      <c r="J301" s="158">
        <v>0.75600000000000001</v>
      </c>
      <c r="K301" s="158">
        <v>0.27318932038834948</v>
      </c>
      <c r="L301" s="158" t="s">
        <v>126</v>
      </c>
      <c r="M301" s="158" t="s">
        <v>126</v>
      </c>
      <c r="N301" s="158" t="s">
        <v>126</v>
      </c>
      <c r="O301" s="158" t="s">
        <v>126</v>
      </c>
      <c r="P301" s="158" t="s">
        <v>126</v>
      </c>
      <c r="Q301" s="158" t="s">
        <v>126</v>
      </c>
      <c r="S301" t="s">
        <v>429</v>
      </c>
    </row>
    <row r="302" spans="1:19">
      <c r="A302" t="s">
        <v>43</v>
      </c>
      <c r="B302" t="s">
        <v>83</v>
      </c>
      <c r="C302" t="s">
        <v>84</v>
      </c>
      <c r="D302" t="s">
        <v>85</v>
      </c>
      <c r="E302" t="s">
        <v>76</v>
      </c>
      <c r="F302" s="158">
        <v>113.51900000000001</v>
      </c>
      <c r="G302" s="158">
        <v>113.598</v>
      </c>
      <c r="H302" s="158">
        <v>114.163</v>
      </c>
      <c r="I302" s="158">
        <v>115.25</v>
      </c>
      <c r="J302" s="158">
        <v>116.315</v>
      </c>
      <c r="K302" s="158">
        <v>114.0303333333333</v>
      </c>
      <c r="L302" s="158" t="s">
        <v>126</v>
      </c>
      <c r="M302" s="158" t="s">
        <v>126</v>
      </c>
      <c r="N302" s="158" t="s">
        <v>126</v>
      </c>
      <c r="O302" s="158" t="s">
        <v>126</v>
      </c>
      <c r="P302" s="158" t="s">
        <v>126</v>
      </c>
      <c r="Q302" s="158" t="s">
        <v>126</v>
      </c>
      <c r="S302" t="s">
        <v>430</v>
      </c>
    </row>
    <row r="303" spans="1:19">
      <c r="A303" t="s">
        <v>43</v>
      </c>
      <c r="B303" t="s">
        <v>86</v>
      </c>
      <c r="C303" t="s">
        <v>87</v>
      </c>
      <c r="D303" t="s">
        <v>88</v>
      </c>
      <c r="E303" t="s">
        <v>76</v>
      </c>
      <c r="F303" s="158">
        <v>0.56037315339282412</v>
      </c>
      <c r="G303" s="158">
        <v>0.57842567650838927</v>
      </c>
      <c r="H303" s="158">
        <v>0.58502316862731352</v>
      </c>
      <c r="I303" s="158">
        <v>0.59894143167028202</v>
      </c>
      <c r="J303" s="158">
        <v>0.61497657223917812</v>
      </c>
      <c r="K303" s="158">
        <v>0.61915104460509063</v>
      </c>
      <c r="L303" s="158" t="s">
        <v>126</v>
      </c>
      <c r="M303" s="158" t="s">
        <v>126</v>
      </c>
      <c r="N303" s="158" t="s">
        <v>126</v>
      </c>
      <c r="O303" s="158" t="s">
        <v>126</v>
      </c>
      <c r="P303" s="158" t="s">
        <v>126</v>
      </c>
      <c r="Q303" s="158" t="s">
        <v>126</v>
      </c>
      <c r="S303" t="s">
        <v>431</v>
      </c>
    </row>
    <row r="304" spans="1:19">
      <c r="A304" t="s">
        <v>43</v>
      </c>
      <c r="B304" t="s">
        <v>89</v>
      </c>
      <c r="C304" t="s">
        <v>90</v>
      </c>
      <c r="D304" t="s">
        <v>88</v>
      </c>
      <c r="E304" t="s">
        <v>76</v>
      </c>
      <c r="F304" s="158" t="s">
        <v>126</v>
      </c>
      <c r="G304" s="158" t="s">
        <v>126</v>
      </c>
      <c r="H304" s="158" t="s">
        <v>126</v>
      </c>
      <c r="I304" s="158" t="s">
        <v>126</v>
      </c>
      <c r="J304" s="158" t="s">
        <v>126</v>
      </c>
      <c r="K304" s="158" t="s">
        <v>126</v>
      </c>
      <c r="L304" s="158" t="s">
        <v>126</v>
      </c>
      <c r="M304" s="158" t="s">
        <v>126</v>
      </c>
      <c r="N304" s="158" t="s">
        <v>126</v>
      </c>
      <c r="O304" s="158" t="s">
        <v>126</v>
      </c>
      <c r="P304" s="158" t="s">
        <v>126</v>
      </c>
      <c r="Q304" s="158" t="s">
        <v>126</v>
      </c>
      <c r="S304" t="s">
        <v>432</v>
      </c>
    </row>
    <row r="305" spans="1:19">
      <c r="A305" t="s">
        <v>43</v>
      </c>
      <c r="B305" t="s">
        <v>91</v>
      </c>
      <c r="C305" t="s">
        <v>92</v>
      </c>
      <c r="D305" t="s">
        <v>93</v>
      </c>
      <c r="E305" t="s">
        <v>76</v>
      </c>
      <c r="F305" s="158">
        <v>156.59052973621252</v>
      </c>
      <c r="G305" s="158">
        <v>159.00828620173581</v>
      </c>
      <c r="H305" s="158">
        <v>146.12930475293339</v>
      </c>
      <c r="I305" s="158">
        <v>150.14453423673535</v>
      </c>
      <c r="J305" s="158">
        <v>150.98654515754632</v>
      </c>
      <c r="K305" s="158">
        <v>149.77364622541617</v>
      </c>
      <c r="L305" s="158" t="s">
        <v>126</v>
      </c>
      <c r="M305" s="158" t="s">
        <v>126</v>
      </c>
      <c r="N305" s="158" t="s">
        <v>126</v>
      </c>
      <c r="O305" s="158" t="s">
        <v>126</v>
      </c>
      <c r="P305" s="158" t="s">
        <v>126</v>
      </c>
      <c r="Q305" s="158" t="s">
        <v>126</v>
      </c>
      <c r="S305" t="s">
        <v>433</v>
      </c>
    </row>
    <row r="306" spans="1:19">
      <c r="A306" t="s">
        <v>43</v>
      </c>
      <c r="B306" t="s">
        <v>94</v>
      </c>
      <c r="C306" t="s">
        <v>95</v>
      </c>
      <c r="D306" t="s">
        <v>75</v>
      </c>
      <c r="E306" t="s">
        <v>76</v>
      </c>
      <c r="F306" s="158">
        <v>2.4405244780422084</v>
      </c>
      <c r="G306" s="158">
        <v>3.4682635492070144</v>
      </c>
      <c r="H306" s="158">
        <v>2.5076647041932838</v>
      </c>
      <c r="I306" s="158">
        <v>1.9831660579731107</v>
      </c>
      <c r="J306" s="158">
        <v>2.3290000000000002</v>
      </c>
      <c r="K306" s="158">
        <v>2.5057901394279143</v>
      </c>
      <c r="L306" s="158" t="s">
        <v>126</v>
      </c>
      <c r="M306" s="158" t="s">
        <v>126</v>
      </c>
      <c r="N306" s="158" t="s">
        <v>126</v>
      </c>
      <c r="O306" s="158" t="s">
        <v>126</v>
      </c>
      <c r="P306" s="158" t="s">
        <v>126</v>
      </c>
      <c r="Q306" s="158" t="s">
        <v>126</v>
      </c>
      <c r="S306" t="s">
        <v>434</v>
      </c>
    </row>
    <row r="307" spans="1:19">
      <c r="A307" t="s">
        <v>43</v>
      </c>
      <c r="B307" t="s">
        <v>96</v>
      </c>
      <c r="C307" t="s">
        <v>97</v>
      </c>
      <c r="D307" t="s">
        <v>75</v>
      </c>
      <c r="E307" t="s">
        <v>76</v>
      </c>
      <c r="F307" s="158">
        <v>2.5795469170381886</v>
      </c>
      <c r="G307" s="158">
        <v>3.6244759711191552</v>
      </c>
      <c r="H307" s="158">
        <v>2.6090561389884526</v>
      </c>
      <c r="I307" s="158">
        <v>2.0354103176866412</v>
      </c>
      <c r="J307" s="158">
        <v>2.3290000000000002</v>
      </c>
      <c r="K307" s="158">
        <v>2.4536025276922557</v>
      </c>
      <c r="L307" s="158" t="s">
        <v>126</v>
      </c>
      <c r="M307" s="158" t="s">
        <v>126</v>
      </c>
      <c r="N307" s="158" t="s">
        <v>126</v>
      </c>
      <c r="O307" s="158" t="s">
        <v>126</v>
      </c>
      <c r="P307" s="158" t="s">
        <v>126</v>
      </c>
      <c r="Q307" s="158" t="s">
        <v>126</v>
      </c>
      <c r="S307" t="s">
        <v>435</v>
      </c>
    </row>
    <row r="308" spans="1:19">
      <c r="A308" t="s">
        <v>43</v>
      </c>
      <c r="B308" t="s">
        <v>98</v>
      </c>
      <c r="C308" t="s">
        <v>99</v>
      </c>
      <c r="D308" t="s">
        <v>75</v>
      </c>
      <c r="E308" t="s">
        <v>76</v>
      </c>
      <c r="F308" s="158">
        <v>1.9474823463823405</v>
      </c>
      <c r="G308" s="158">
        <v>2.3683372563201242</v>
      </c>
      <c r="H308" s="158">
        <v>1.9104704926101732</v>
      </c>
      <c r="I308" s="158">
        <v>1.5910034239648521</v>
      </c>
      <c r="J308" s="158">
        <v>1.5730000000000002</v>
      </c>
      <c r="K308" s="158">
        <v>2.1804132073039062</v>
      </c>
      <c r="L308" s="158" t="s">
        <v>126</v>
      </c>
      <c r="M308" s="158" t="s">
        <v>126</v>
      </c>
      <c r="N308" s="158" t="s">
        <v>126</v>
      </c>
      <c r="O308" s="158" t="s">
        <v>126</v>
      </c>
      <c r="P308" s="158" t="s">
        <v>126</v>
      </c>
      <c r="Q308" s="158" t="s">
        <v>126</v>
      </c>
      <c r="S308" t="s">
        <v>436</v>
      </c>
    </row>
    <row r="309" spans="1:19">
      <c r="A309" t="s">
        <v>43</v>
      </c>
      <c r="B309" t="s">
        <v>100</v>
      </c>
      <c r="C309" t="s">
        <v>101</v>
      </c>
      <c r="D309" t="s">
        <v>102</v>
      </c>
      <c r="E309" t="s">
        <v>76</v>
      </c>
      <c r="F309" s="158">
        <v>1.0569641649763351</v>
      </c>
      <c r="G309" s="158">
        <v>1.0450405281189941</v>
      </c>
      <c r="H309" s="158">
        <v>1.0404326123128118</v>
      </c>
      <c r="I309" s="158">
        <v>1.0263438654082888</v>
      </c>
      <c r="J309" s="158">
        <v>1</v>
      </c>
      <c r="K309" s="158">
        <v>0.97917319135609127</v>
      </c>
      <c r="L309" s="158" t="s">
        <v>126</v>
      </c>
      <c r="M309" s="158" t="s">
        <v>126</v>
      </c>
      <c r="N309" s="158" t="s">
        <v>126</v>
      </c>
      <c r="O309" s="158" t="s">
        <v>126</v>
      </c>
      <c r="P309" s="158" t="s">
        <v>126</v>
      </c>
      <c r="Q309" s="158" t="s">
        <v>126</v>
      </c>
      <c r="S309" t="s">
        <v>437</v>
      </c>
    </row>
    <row r="310" spans="1:19">
      <c r="A310" t="s">
        <v>43</v>
      </c>
      <c r="B310" t="s">
        <v>103</v>
      </c>
      <c r="C310" t="s">
        <v>104</v>
      </c>
      <c r="D310" t="s">
        <v>75</v>
      </c>
      <c r="E310" t="s">
        <v>76</v>
      </c>
      <c r="F310" s="158">
        <v>2.5795469170381886</v>
      </c>
      <c r="G310" s="158">
        <v>3.6244759711191552</v>
      </c>
      <c r="H310" s="158">
        <v>2.6090561389884526</v>
      </c>
      <c r="I310" s="158">
        <v>2.0354103176866412</v>
      </c>
      <c r="J310" s="158">
        <v>2.3290000000000002</v>
      </c>
      <c r="K310" s="158">
        <v>2.4536025276922553</v>
      </c>
      <c r="L310" s="158" t="s">
        <v>126</v>
      </c>
      <c r="M310" s="158" t="s">
        <v>126</v>
      </c>
      <c r="N310" s="158" t="s">
        <v>126</v>
      </c>
      <c r="O310" s="158" t="s">
        <v>126</v>
      </c>
      <c r="P310" s="158" t="s">
        <v>126</v>
      </c>
      <c r="Q310" s="158" t="s">
        <v>126</v>
      </c>
      <c r="S310" t="s">
        <v>438</v>
      </c>
    </row>
    <row r="311" spans="1:19">
      <c r="A311" t="s">
        <v>43</v>
      </c>
      <c r="B311" t="s">
        <v>108</v>
      </c>
      <c r="C311" t="s">
        <v>112</v>
      </c>
      <c r="D311" t="s">
        <v>88</v>
      </c>
      <c r="E311" t="s">
        <v>76</v>
      </c>
      <c r="F311" s="158">
        <v>0.24775509703047263</v>
      </c>
      <c r="G311" s="158">
        <v>0.24959260272555345</v>
      </c>
      <c r="H311" s="158">
        <v>0.24815614031510311</v>
      </c>
      <c r="I311" s="158">
        <v>0.2399339897742179</v>
      </c>
      <c r="J311" s="158">
        <v>0.24075364561549883</v>
      </c>
      <c r="K311" s="158">
        <v>0.23371157678798357</v>
      </c>
      <c r="L311" s="158" t="s">
        <v>126</v>
      </c>
      <c r="M311" s="158" t="s">
        <v>126</v>
      </c>
      <c r="N311" s="158" t="s">
        <v>126</v>
      </c>
      <c r="O311" s="158" t="s">
        <v>126</v>
      </c>
      <c r="P311" s="158" t="s">
        <v>126</v>
      </c>
      <c r="Q311" s="158" t="s">
        <v>126</v>
      </c>
      <c r="S311" t="s">
        <v>439</v>
      </c>
    </row>
    <row r="312" spans="1:19">
      <c r="A312" t="s">
        <v>43</v>
      </c>
      <c r="B312" t="s">
        <v>111</v>
      </c>
      <c r="C312" t="s">
        <v>16</v>
      </c>
      <c r="D312" t="s">
        <v>88</v>
      </c>
      <c r="E312" t="s">
        <v>76</v>
      </c>
      <c r="F312" s="158">
        <v>8.7605364305305911E-2</v>
      </c>
      <c r="G312" s="158">
        <v>8.7605364305305911E-2</v>
      </c>
      <c r="H312" s="158">
        <v>8.7605364305305911E-2</v>
      </c>
      <c r="I312" s="158">
        <v>8.7605364305305911E-2</v>
      </c>
      <c r="J312" s="158">
        <v>8.9395666083231073E-2</v>
      </c>
      <c r="K312" s="158">
        <v>8.9395666083231073E-2</v>
      </c>
      <c r="L312" s="158" t="s">
        <v>126</v>
      </c>
      <c r="M312" s="158" t="s">
        <v>126</v>
      </c>
      <c r="N312" s="158" t="s">
        <v>126</v>
      </c>
      <c r="O312" s="158" t="s">
        <v>126</v>
      </c>
      <c r="P312" s="158" t="s">
        <v>126</v>
      </c>
      <c r="Q312" s="158" t="s">
        <v>126</v>
      </c>
      <c r="S312" t="s">
        <v>440</v>
      </c>
    </row>
    <row r="313" spans="1:19">
      <c r="A313" t="s">
        <v>43</v>
      </c>
      <c r="B313" t="s">
        <v>110</v>
      </c>
      <c r="C313" t="s">
        <v>15</v>
      </c>
      <c r="D313" t="s">
        <v>88</v>
      </c>
      <c r="E313" t="s">
        <v>76</v>
      </c>
      <c r="F313" s="158" t="s">
        <v>126</v>
      </c>
      <c r="G313" s="158" t="s">
        <v>126</v>
      </c>
      <c r="H313" s="158" t="s">
        <v>126</v>
      </c>
      <c r="I313" s="158" t="s">
        <v>126</v>
      </c>
      <c r="J313" s="158" t="s">
        <v>126</v>
      </c>
      <c r="K313" s="158" t="s">
        <v>126</v>
      </c>
      <c r="L313" s="158" t="s">
        <v>126</v>
      </c>
      <c r="M313" s="158" t="s">
        <v>126</v>
      </c>
      <c r="N313" s="158" t="s">
        <v>126</v>
      </c>
      <c r="O313" s="158" t="s">
        <v>126</v>
      </c>
      <c r="P313" s="158" t="s">
        <v>126</v>
      </c>
      <c r="Q313" s="158" t="s">
        <v>126</v>
      </c>
      <c r="S313" t="s">
        <v>441</v>
      </c>
    </row>
    <row r="314" spans="1:19">
      <c r="A314" t="s">
        <v>43</v>
      </c>
      <c r="B314" t="s">
        <v>109</v>
      </c>
      <c r="C314" t="s">
        <v>113</v>
      </c>
      <c r="D314" t="s">
        <v>88</v>
      </c>
      <c r="E314" t="s">
        <v>76</v>
      </c>
      <c r="F314" s="158">
        <v>0.14430611491062834</v>
      </c>
      <c r="G314" s="158">
        <v>0.14303117836057183</v>
      </c>
      <c r="H314" s="158">
        <v>0.13771657851149366</v>
      </c>
      <c r="I314" s="158">
        <v>0.13768395221218854</v>
      </c>
      <c r="J314" s="158">
        <v>0.13766662013532363</v>
      </c>
      <c r="K314" s="158">
        <v>0.13766662013532363</v>
      </c>
      <c r="L314" s="158" t="s">
        <v>126</v>
      </c>
      <c r="M314" s="158" t="s">
        <v>126</v>
      </c>
      <c r="N314" s="158" t="s">
        <v>126</v>
      </c>
      <c r="O314" s="158" t="s">
        <v>126</v>
      </c>
      <c r="P314" s="158" t="s">
        <v>126</v>
      </c>
      <c r="Q314" s="158" t="s">
        <v>126</v>
      </c>
      <c r="S314" t="s">
        <v>442</v>
      </c>
    </row>
    <row r="315" spans="1:19">
      <c r="A315" t="s">
        <v>43</v>
      </c>
      <c r="B315" t="s">
        <v>114</v>
      </c>
      <c r="C315" t="s">
        <v>115</v>
      </c>
      <c r="D315" t="s">
        <v>75</v>
      </c>
      <c r="E315" t="s">
        <v>76</v>
      </c>
      <c r="F315" s="158">
        <v>17.776000345125112</v>
      </c>
      <c r="G315" s="158">
        <v>18.063023295944785</v>
      </c>
      <c r="H315" s="158">
        <v>16.682559818509137</v>
      </c>
      <c r="I315" s="158">
        <v>17.304157570783747</v>
      </c>
      <c r="J315" s="158">
        <v>17.562000000000001</v>
      </c>
      <c r="K315" s="158">
        <v>17.078738803632945</v>
      </c>
      <c r="L315" s="158" t="s">
        <v>126</v>
      </c>
      <c r="M315" s="158" t="s">
        <v>126</v>
      </c>
      <c r="N315" s="158" t="s">
        <v>126</v>
      </c>
      <c r="O315" s="158" t="s">
        <v>126</v>
      </c>
      <c r="P315" s="158" t="s">
        <v>126</v>
      </c>
      <c r="Q315" s="158" t="s">
        <v>126</v>
      </c>
      <c r="S315" t="s">
        <v>443</v>
      </c>
    </row>
    <row r="316" spans="1:19">
      <c r="A316" t="s">
        <v>43</v>
      </c>
      <c r="B316" t="s">
        <v>116</v>
      </c>
      <c r="C316" t="s">
        <v>117</v>
      </c>
      <c r="D316" t="s">
        <v>75</v>
      </c>
      <c r="E316" t="s">
        <v>76</v>
      </c>
      <c r="F316" s="158" t="s">
        <v>126</v>
      </c>
      <c r="G316" s="158" t="s">
        <v>126</v>
      </c>
      <c r="H316" s="158" t="s">
        <v>126</v>
      </c>
      <c r="I316" s="158" t="s">
        <v>126</v>
      </c>
      <c r="J316" s="158">
        <v>2.3090000000000002</v>
      </c>
      <c r="K316" s="158">
        <v>2.2246814907610393</v>
      </c>
      <c r="L316" s="158" t="s">
        <v>126</v>
      </c>
      <c r="M316" s="158" t="s">
        <v>126</v>
      </c>
      <c r="N316" s="158" t="s">
        <v>126</v>
      </c>
      <c r="O316" s="158" t="s">
        <v>126</v>
      </c>
      <c r="P316" s="158" t="s">
        <v>126</v>
      </c>
      <c r="Q316" s="158" t="s">
        <v>126</v>
      </c>
      <c r="S316" t="s">
        <v>444</v>
      </c>
    </row>
    <row r="317" spans="1:19">
      <c r="A317" t="s">
        <v>43</v>
      </c>
      <c r="B317" t="s">
        <v>119</v>
      </c>
      <c r="C317" t="s">
        <v>120</v>
      </c>
      <c r="D317" t="s">
        <v>121</v>
      </c>
      <c r="E317" t="s">
        <v>76</v>
      </c>
      <c r="F317" s="158" t="s">
        <v>127</v>
      </c>
      <c r="G317" s="158" t="s">
        <v>127</v>
      </c>
      <c r="H317" s="158" t="s">
        <v>127</v>
      </c>
      <c r="I317" s="158" t="s">
        <v>127</v>
      </c>
      <c r="J317" s="158" t="s">
        <v>127</v>
      </c>
      <c r="K317" s="158" t="s">
        <v>127</v>
      </c>
      <c r="L317" s="158" t="s">
        <v>127</v>
      </c>
      <c r="M317" s="158" t="s">
        <v>127</v>
      </c>
      <c r="N317" s="158" t="s">
        <v>127</v>
      </c>
      <c r="O317" s="158" t="s">
        <v>127</v>
      </c>
      <c r="P317" s="158" t="s">
        <v>127</v>
      </c>
      <c r="Q317" s="158" t="s">
        <v>127</v>
      </c>
      <c r="S317" t="s">
        <v>445</v>
      </c>
    </row>
    <row r="318" spans="1:19">
      <c r="A318" t="s">
        <v>43</v>
      </c>
      <c r="B318" t="s">
        <v>122</v>
      </c>
      <c r="C318" t="s">
        <v>123</v>
      </c>
      <c r="D318" t="s">
        <v>121</v>
      </c>
      <c r="E318" t="s">
        <v>76</v>
      </c>
      <c r="F318" s="158" t="s">
        <v>128</v>
      </c>
      <c r="G318" s="158" t="s">
        <v>128</v>
      </c>
      <c r="H318" s="158" t="s">
        <v>128</v>
      </c>
      <c r="I318" s="158" t="s">
        <v>128</v>
      </c>
      <c r="J318" s="158" t="s">
        <v>128</v>
      </c>
      <c r="K318" s="158" t="s">
        <v>128</v>
      </c>
      <c r="L318" s="158" t="s">
        <v>128</v>
      </c>
      <c r="M318" s="158" t="s">
        <v>128</v>
      </c>
      <c r="N318" s="158" t="s">
        <v>128</v>
      </c>
      <c r="O318" s="158" t="s">
        <v>128</v>
      </c>
      <c r="P318" s="158" t="s">
        <v>128</v>
      </c>
      <c r="Q318" s="158" t="s">
        <v>128</v>
      </c>
      <c r="S318" t="s">
        <v>446</v>
      </c>
    </row>
    <row r="319" spans="1:19">
      <c r="A319" t="s">
        <v>44</v>
      </c>
      <c r="B319" t="s">
        <v>73</v>
      </c>
      <c r="C319" t="s">
        <v>74</v>
      </c>
      <c r="D319" t="s">
        <v>75</v>
      </c>
      <c r="E319" t="s">
        <v>76</v>
      </c>
      <c r="F319" s="158">
        <v>0.15008891142663958</v>
      </c>
      <c r="G319" s="158">
        <v>0.14526063340854017</v>
      </c>
      <c r="H319" s="158">
        <v>0.14670099833610648</v>
      </c>
      <c r="I319" s="158">
        <v>0.11597685679113665</v>
      </c>
      <c r="J319" s="158">
        <v>0.28299999999999997</v>
      </c>
      <c r="K319" s="158">
        <v>8.518806764797994E-2</v>
      </c>
      <c r="L319" s="158">
        <v>9.6027446066146056E-3</v>
      </c>
      <c r="M319" s="158">
        <v>1.3192512683658666E-2</v>
      </c>
      <c r="N319" s="158">
        <v>2.1248444798609892E-2</v>
      </c>
      <c r="O319" s="158">
        <v>2.2643270245747967E-2</v>
      </c>
      <c r="P319" s="158">
        <v>2.7527112847772085E-2</v>
      </c>
      <c r="Q319" s="158">
        <v>3.4822407144556804E-2</v>
      </c>
      <c r="S319" t="s">
        <v>447</v>
      </c>
    </row>
    <row r="320" spans="1:19">
      <c r="A320" t="s">
        <v>44</v>
      </c>
      <c r="B320" t="s">
        <v>77</v>
      </c>
      <c r="C320" t="s">
        <v>78</v>
      </c>
      <c r="D320" t="s">
        <v>75</v>
      </c>
      <c r="E320" t="s">
        <v>76</v>
      </c>
      <c r="F320" s="158">
        <v>4.7849292513630584</v>
      </c>
      <c r="G320" s="158">
        <v>5.0765101320421957</v>
      </c>
      <c r="H320" s="158">
        <v>5.0350386289611349</v>
      </c>
      <c r="I320" s="158">
        <v>4.4732242302398033</v>
      </c>
      <c r="J320" s="158">
        <v>4.868369244601733</v>
      </c>
      <c r="K320" s="158">
        <v>4.6105864384633053</v>
      </c>
      <c r="L320" s="158">
        <v>4.4643159676151303</v>
      </c>
      <c r="M320" s="158">
        <v>4.3224325485673063</v>
      </c>
      <c r="N320" s="158">
        <v>4.2700135590945623</v>
      </c>
      <c r="O320" s="158">
        <v>4.2324800743352107</v>
      </c>
      <c r="P320" s="158">
        <v>4.3776989141779481</v>
      </c>
      <c r="Q320" s="158">
        <v>4.2605215141365251</v>
      </c>
      <c r="S320" t="s">
        <v>448</v>
      </c>
    </row>
    <row r="321" spans="1:19">
      <c r="A321" t="s">
        <v>44</v>
      </c>
      <c r="B321" t="s">
        <v>79</v>
      </c>
      <c r="C321" t="s">
        <v>80</v>
      </c>
      <c r="D321" t="s">
        <v>75</v>
      </c>
      <c r="E321" t="s">
        <v>76</v>
      </c>
      <c r="F321" s="158">
        <v>3.7406486563664396</v>
      </c>
      <c r="G321" s="158">
        <v>3.5371654341229171</v>
      </c>
      <c r="H321" s="158">
        <v>3.7625895441025659</v>
      </c>
      <c r="I321" s="158">
        <v>3.7445200857999184</v>
      </c>
      <c r="J321" s="158">
        <v>3.7693692446017328</v>
      </c>
      <c r="K321" s="158">
        <v>4.0132907917360896</v>
      </c>
      <c r="L321" s="158">
        <v>3.5971881296378312</v>
      </c>
      <c r="M321" s="158">
        <v>3.4432458104349108</v>
      </c>
      <c r="N321" s="158">
        <v>3.4089896220378484</v>
      </c>
      <c r="O321" s="158">
        <v>3.3783759206655972</v>
      </c>
      <c r="P321" s="158">
        <v>3.5163666734573376</v>
      </c>
      <c r="Q321" s="158">
        <v>3.3943141364156748</v>
      </c>
      <c r="S321" t="s">
        <v>449</v>
      </c>
    </row>
    <row r="322" spans="1:19">
      <c r="A322" t="s">
        <v>44</v>
      </c>
      <c r="B322" t="s">
        <v>81</v>
      </c>
      <c r="C322" t="s">
        <v>82</v>
      </c>
      <c r="D322" t="s">
        <v>75</v>
      </c>
      <c r="E322" t="s">
        <v>76</v>
      </c>
      <c r="F322" s="158">
        <v>1.044280594996619</v>
      </c>
      <c r="G322" s="158">
        <v>1.5393446979192784</v>
      </c>
      <c r="H322" s="158">
        <v>1.272449084858569</v>
      </c>
      <c r="I322" s="158">
        <v>0.72870414443988507</v>
      </c>
      <c r="J322" s="158">
        <v>1.099</v>
      </c>
      <c r="K322" s="158">
        <v>0.5972956467272158</v>
      </c>
      <c r="L322" s="158">
        <v>0.86712783797729898</v>
      </c>
      <c r="M322" s="158">
        <v>0.87918673813239534</v>
      </c>
      <c r="N322" s="158">
        <v>0.86102393705671387</v>
      </c>
      <c r="O322" s="158">
        <v>0.85410415366961345</v>
      </c>
      <c r="P322" s="158">
        <v>0.86133224072061043</v>
      </c>
      <c r="Q322" s="158">
        <v>0.86620737772085032</v>
      </c>
      <c r="S322" t="s">
        <v>450</v>
      </c>
    </row>
    <row r="323" spans="1:19">
      <c r="A323" t="s">
        <v>44</v>
      </c>
      <c r="B323" t="s">
        <v>83</v>
      </c>
      <c r="C323" t="s">
        <v>84</v>
      </c>
      <c r="D323" t="s">
        <v>85</v>
      </c>
      <c r="E323" t="s">
        <v>76</v>
      </c>
      <c r="F323" s="158">
        <v>284.161</v>
      </c>
      <c r="G323" s="158">
        <v>285.77700000000004</v>
      </c>
      <c r="H323" s="158">
        <v>288.66500000000002</v>
      </c>
      <c r="I323" s="158">
        <v>291.40899999999999</v>
      </c>
      <c r="J323" s="158">
        <v>293.45</v>
      </c>
      <c r="K323" s="158">
        <v>294.61400000000003</v>
      </c>
      <c r="L323" s="158">
        <v>298.32499999999999</v>
      </c>
      <c r="M323" s="158">
        <v>300.21699999999998</v>
      </c>
      <c r="N323" s="158">
        <v>302.077</v>
      </c>
      <c r="O323" s="158">
        <v>303.95</v>
      </c>
      <c r="P323" s="158">
        <v>305.86</v>
      </c>
      <c r="Q323" s="158">
        <v>307.834</v>
      </c>
      <c r="S323" t="s">
        <v>451</v>
      </c>
    </row>
    <row r="324" spans="1:19">
      <c r="A324" t="s">
        <v>44</v>
      </c>
      <c r="B324" t="s">
        <v>86</v>
      </c>
      <c r="C324" t="s">
        <v>87</v>
      </c>
      <c r="D324" t="s">
        <v>88</v>
      </c>
      <c r="E324" t="s">
        <v>76</v>
      </c>
      <c r="F324" s="158">
        <v>0.23398355157815465</v>
      </c>
      <c r="G324" s="158">
        <v>0.25319742316561511</v>
      </c>
      <c r="H324" s="158">
        <v>0.27197270192091177</v>
      </c>
      <c r="I324" s="158">
        <v>0.28898215223277252</v>
      </c>
      <c r="J324" s="158">
        <v>0.30427670812744934</v>
      </c>
      <c r="K324" s="158">
        <v>0.31548059494796576</v>
      </c>
      <c r="L324" s="158">
        <v>0.33761836922819072</v>
      </c>
      <c r="M324" s="158">
        <v>0.35844738972143481</v>
      </c>
      <c r="N324" s="158">
        <v>0.37894973798071357</v>
      </c>
      <c r="O324" s="158">
        <v>0.39922684652080936</v>
      </c>
      <c r="P324" s="158">
        <v>0.41932583534950629</v>
      </c>
      <c r="Q324" s="158">
        <v>0.4392919560542371</v>
      </c>
      <c r="S324" t="s">
        <v>452</v>
      </c>
    </row>
    <row r="325" spans="1:19">
      <c r="A325" t="s">
        <v>44</v>
      </c>
      <c r="B325" t="s">
        <v>89</v>
      </c>
      <c r="C325" t="s">
        <v>90</v>
      </c>
      <c r="D325" t="s">
        <v>88</v>
      </c>
      <c r="E325" t="s">
        <v>76</v>
      </c>
      <c r="F325" s="158" t="s">
        <v>126</v>
      </c>
      <c r="G325" s="158" t="s">
        <v>126</v>
      </c>
      <c r="H325" s="158" t="s">
        <v>126</v>
      </c>
      <c r="I325" s="158" t="s">
        <v>126</v>
      </c>
      <c r="J325" s="158" t="s">
        <v>126</v>
      </c>
      <c r="K325" s="158" t="s">
        <v>126</v>
      </c>
      <c r="L325" s="158" t="s">
        <v>126</v>
      </c>
      <c r="M325" s="158" t="s">
        <v>126</v>
      </c>
      <c r="N325" s="158" t="s">
        <v>126</v>
      </c>
      <c r="O325" s="158" t="s">
        <v>126</v>
      </c>
      <c r="P325" s="158" t="s">
        <v>126</v>
      </c>
      <c r="Q325" s="158" t="s">
        <v>126</v>
      </c>
      <c r="S325" t="s">
        <v>453</v>
      </c>
    </row>
    <row r="326" spans="1:19">
      <c r="A326" t="s">
        <v>44</v>
      </c>
      <c r="B326" t="s">
        <v>91</v>
      </c>
      <c r="C326" t="s">
        <v>92</v>
      </c>
      <c r="D326" t="s">
        <v>93</v>
      </c>
      <c r="E326" t="s">
        <v>76</v>
      </c>
      <c r="F326" s="158">
        <v>101.55016660933074</v>
      </c>
      <c r="G326" s="158">
        <v>103.26405303992632</v>
      </c>
      <c r="H326" s="158">
        <v>103.65219567627472</v>
      </c>
      <c r="I326" s="158">
        <v>104.63523740658269</v>
      </c>
      <c r="J326" s="158">
        <v>101.81632305333106</v>
      </c>
      <c r="K326" s="158">
        <v>102.45267637227988</v>
      </c>
      <c r="L326" s="158">
        <v>101.29837350881142</v>
      </c>
      <c r="M326" s="158">
        <v>96.984582884855797</v>
      </c>
      <c r="N326" s="158">
        <v>96.908776673277941</v>
      </c>
      <c r="O326" s="158">
        <v>96.953855291051823</v>
      </c>
      <c r="P326" s="158">
        <v>97.052064407547306</v>
      </c>
      <c r="Q326" s="158">
        <v>97.333409082026535</v>
      </c>
      <c r="S326" t="s">
        <v>454</v>
      </c>
    </row>
    <row r="327" spans="1:19">
      <c r="A327" t="s">
        <v>44</v>
      </c>
      <c r="B327" t="s">
        <v>94</v>
      </c>
      <c r="C327" t="s">
        <v>95</v>
      </c>
      <c r="D327" t="s">
        <v>75</v>
      </c>
      <c r="E327" t="s">
        <v>76</v>
      </c>
      <c r="F327" s="158">
        <v>4.5230000000000006</v>
      </c>
      <c r="G327" s="158">
        <v>4.8490000000000002</v>
      </c>
      <c r="H327" s="158">
        <v>4.8319999999999999</v>
      </c>
      <c r="I327" s="158">
        <v>4.3209999999999917</v>
      </c>
      <c r="J327" s="158">
        <v>4.9969999999999999</v>
      </c>
      <c r="K327" s="158">
        <v>4.6379999999999999</v>
      </c>
      <c r="L327" s="158">
        <v>4.6489999999999991</v>
      </c>
      <c r="M327" s="158">
        <v>4.5869999999999997</v>
      </c>
      <c r="N327" s="158">
        <v>4.621999999999999</v>
      </c>
      <c r="O327" s="158">
        <v>4.6730000000000009</v>
      </c>
      <c r="P327" s="158">
        <v>4.93</v>
      </c>
      <c r="Q327" s="158">
        <v>4.8939999999999992</v>
      </c>
      <c r="S327" t="s">
        <v>455</v>
      </c>
    </row>
    <row r="328" spans="1:19">
      <c r="A328" t="s">
        <v>44</v>
      </c>
      <c r="B328" t="s">
        <v>96</v>
      </c>
      <c r="C328" t="s">
        <v>97</v>
      </c>
      <c r="D328" t="s">
        <v>75</v>
      </c>
      <c r="E328" t="s">
        <v>76</v>
      </c>
      <c r="F328" s="158">
        <v>4.7806489181879641</v>
      </c>
      <c r="G328" s="158">
        <v>5.0674015208490024</v>
      </c>
      <c r="H328" s="158">
        <v>5.0273703826955067</v>
      </c>
      <c r="I328" s="158">
        <v>4.4348318424292072</v>
      </c>
      <c r="J328" s="158">
        <v>4.9969999999999999</v>
      </c>
      <c r="K328" s="158">
        <v>4.541405261509551</v>
      </c>
      <c r="L328" s="158">
        <v>4.4643159676151294</v>
      </c>
      <c r="M328" s="158">
        <v>4.3224325485673063</v>
      </c>
      <c r="N328" s="158">
        <v>4.2700135590945614</v>
      </c>
      <c r="O328" s="158">
        <v>4.2324800743352116</v>
      </c>
      <c r="P328" s="158">
        <v>4.3776989141779472</v>
      </c>
      <c r="Q328" s="158">
        <v>4.2605215141365234</v>
      </c>
      <c r="S328" t="s">
        <v>456</v>
      </c>
    </row>
    <row r="329" spans="1:19">
      <c r="A329" t="s">
        <v>44</v>
      </c>
      <c r="B329" t="s">
        <v>98</v>
      </c>
      <c r="C329" t="s">
        <v>99</v>
      </c>
      <c r="D329" t="s">
        <v>75</v>
      </c>
      <c r="E329" t="s">
        <v>76</v>
      </c>
      <c r="F329" s="158">
        <v>3.7363683231913449</v>
      </c>
      <c r="G329" s="158">
        <v>3.5280568229297242</v>
      </c>
      <c r="H329" s="158">
        <v>3.7549212978369377</v>
      </c>
      <c r="I329" s="158">
        <v>3.7061276979893223</v>
      </c>
      <c r="J329" s="158">
        <v>3.8979999999999997</v>
      </c>
      <c r="K329" s="158">
        <v>3.9441096147823353</v>
      </c>
      <c r="L329" s="158">
        <v>3.5971881296378307</v>
      </c>
      <c r="M329" s="158">
        <v>3.4432458104349113</v>
      </c>
      <c r="N329" s="158">
        <v>3.4089896220378471</v>
      </c>
      <c r="O329" s="158">
        <v>3.3783759206655981</v>
      </c>
      <c r="P329" s="158">
        <v>3.5163666734573376</v>
      </c>
      <c r="Q329" s="158">
        <v>3.3943141364156735</v>
      </c>
      <c r="S329" t="s">
        <v>457</v>
      </c>
    </row>
    <row r="330" spans="1:19">
      <c r="A330" t="s">
        <v>44</v>
      </c>
      <c r="B330" t="s">
        <v>100</v>
      </c>
      <c r="C330" t="s">
        <v>101</v>
      </c>
      <c r="D330" t="s">
        <v>102</v>
      </c>
      <c r="E330" t="s">
        <v>76</v>
      </c>
      <c r="F330" s="158">
        <v>1.0569641649763351</v>
      </c>
      <c r="G330" s="158">
        <v>1.0450405281189941</v>
      </c>
      <c r="H330" s="158">
        <v>1.0404326123128118</v>
      </c>
      <c r="I330" s="158">
        <v>1.0263438654082888</v>
      </c>
      <c r="J330" s="158">
        <v>1</v>
      </c>
      <c r="K330" s="158">
        <v>0.97917319135609127</v>
      </c>
      <c r="L330" s="158">
        <v>0.9602744606614606</v>
      </c>
      <c r="M330" s="158">
        <v>0.9423223345470475</v>
      </c>
      <c r="N330" s="158">
        <v>0.92384542602651709</v>
      </c>
      <c r="O330" s="158">
        <v>0.90573080982991883</v>
      </c>
      <c r="P330" s="158">
        <v>0.88797138218619631</v>
      </c>
      <c r="Q330" s="158">
        <v>0.87056017861391999</v>
      </c>
      <c r="S330" t="s">
        <v>458</v>
      </c>
    </row>
    <row r="331" spans="1:19">
      <c r="A331" t="s">
        <v>44</v>
      </c>
      <c r="B331" t="s">
        <v>103</v>
      </c>
      <c r="C331" t="s">
        <v>104</v>
      </c>
      <c r="D331" t="s">
        <v>75</v>
      </c>
      <c r="E331" t="s">
        <v>76</v>
      </c>
      <c r="F331" s="158">
        <v>4.7806489181879641</v>
      </c>
      <c r="G331" s="158">
        <v>5.0674015208490024</v>
      </c>
      <c r="H331" s="158">
        <v>5.0273703826955067</v>
      </c>
      <c r="I331" s="158">
        <v>4.4348318424292072</v>
      </c>
      <c r="J331" s="158">
        <v>4.9969999999999999</v>
      </c>
      <c r="K331" s="158">
        <v>4.541405261509551</v>
      </c>
      <c r="L331" s="158">
        <v>4.4643159676151294</v>
      </c>
      <c r="M331" s="158">
        <v>4.3224325485673063</v>
      </c>
      <c r="N331" s="158">
        <v>4.2700135590945614</v>
      </c>
      <c r="O331" s="158">
        <v>4.2324800743352116</v>
      </c>
      <c r="P331" s="158">
        <v>4.3776989141779472</v>
      </c>
      <c r="Q331" s="158">
        <v>4.2605215141365234</v>
      </c>
      <c r="S331" t="s">
        <v>459</v>
      </c>
    </row>
    <row r="332" spans="1:19">
      <c r="A332" t="s">
        <v>44</v>
      </c>
      <c r="B332" t="s">
        <v>108</v>
      </c>
      <c r="C332" t="s">
        <v>112</v>
      </c>
      <c r="D332" t="s">
        <v>88</v>
      </c>
      <c r="E332" t="s">
        <v>76</v>
      </c>
      <c r="F332" s="158">
        <v>0.26861933261257476</v>
      </c>
      <c r="G332" s="158">
        <v>0.26529253262291869</v>
      </c>
      <c r="H332" s="158">
        <v>0.25862756665350173</v>
      </c>
      <c r="I332" s="158">
        <v>0.24793224923396806</v>
      </c>
      <c r="J332" s="158">
        <v>0.25117796474683685</v>
      </c>
      <c r="K332" s="158">
        <v>0.24082151112904185</v>
      </c>
      <c r="L332" s="158" t="s">
        <v>126</v>
      </c>
      <c r="M332" s="158" t="s">
        <v>126</v>
      </c>
      <c r="N332" s="158" t="s">
        <v>126</v>
      </c>
      <c r="O332" s="158" t="s">
        <v>126</v>
      </c>
      <c r="P332" s="158" t="s">
        <v>126</v>
      </c>
      <c r="Q332" s="158" t="s">
        <v>126</v>
      </c>
      <c r="S332" t="s">
        <v>460</v>
      </c>
    </row>
    <row r="333" spans="1:19">
      <c r="A333" t="s">
        <v>44</v>
      </c>
      <c r="B333" t="s">
        <v>111</v>
      </c>
      <c r="C333" t="s">
        <v>16</v>
      </c>
      <c r="D333" t="s">
        <v>88</v>
      </c>
      <c r="E333" t="s">
        <v>76</v>
      </c>
      <c r="F333" s="158">
        <v>0.13986830994174676</v>
      </c>
      <c r="G333" s="158">
        <v>0.13986830994174676</v>
      </c>
      <c r="H333" s="158">
        <v>0.13986830994174676</v>
      </c>
      <c r="I333" s="158">
        <v>0.13986830994174676</v>
      </c>
      <c r="J333" s="158">
        <v>0.14168110406279749</v>
      </c>
      <c r="K333" s="158">
        <v>0.14168110406279749</v>
      </c>
      <c r="L333" s="158" t="s">
        <v>126</v>
      </c>
      <c r="M333" s="158" t="s">
        <v>126</v>
      </c>
      <c r="N333" s="158" t="s">
        <v>126</v>
      </c>
      <c r="O333" s="158" t="s">
        <v>126</v>
      </c>
      <c r="P333" s="158" t="s">
        <v>126</v>
      </c>
      <c r="Q333" s="158" t="s">
        <v>126</v>
      </c>
      <c r="S333" t="s">
        <v>461</v>
      </c>
    </row>
    <row r="334" spans="1:19">
      <c r="A334" t="s">
        <v>44</v>
      </c>
      <c r="B334" t="s">
        <v>110</v>
      </c>
      <c r="C334" t="s">
        <v>15</v>
      </c>
      <c r="D334" t="s">
        <v>88</v>
      </c>
      <c r="E334" t="s">
        <v>76</v>
      </c>
      <c r="F334" s="158" t="s">
        <v>126</v>
      </c>
      <c r="G334" s="158" t="s">
        <v>126</v>
      </c>
      <c r="H334" s="158" t="s">
        <v>126</v>
      </c>
      <c r="I334" s="158" t="s">
        <v>126</v>
      </c>
      <c r="J334" s="158" t="s">
        <v>126</v>
      </c>
      <c r="K334" s="158" t="s">
        <v>126</v>
      </c>
      <c r="L334" s="158" t="s">
        <v>126</v>
      </c>
      <c r="M334" s="158" t="s">
        <v>126</v>
      </c>
      <c r="N334" s="158" t="s">
        <v>126</v>
      </c>
      <c r="O334" s="158" t="s">
        <v>126</v>
      </c>
      <c r="P334" s="158" t="s">
        <v>126</v>
      </c>
      <c r="Q334" s="158" t="s">
        <v>126</v>
      </c>
      <c r="S334" t="s">
        <v>462</v>
      </c>
    </row>
    <row r="335" spans="1:19">
      <c r="A335" t="s">
        <v>44</v>
      </c>
      <c r="B335" t="s">
        <v>109</v>
      </c>
      <c r="C335" t="s">
        <v>113</v>
      </c>
      <c r="D335" t="s">
        <v>88</v>
      </c>
      <c r="E335" t="s">
        <v>76</v>
      </c>
      <c r="F335" s="158">
        <v>0.11666179533803737</v>
      </c>
      <c r="G335" s="158">
        <v>0.11669433980140001</v>
      </c>
      <c r="H335" s="158">
        <v>0.11674932961106511</v>
      </c>
      <c r="I335" s="158">
        <v>0.11678703095125192</v>
      </c>
      <c r="J335" s="158">
        <v>0.11679110627598294</v>
      </c>
      <c r="K335" s="158">
        <v>0.11679110627598294</v>
      </c>
      <c r="L335" s="158" t="s">
        <v>126</v>
      </c>
      <c r="M335" s="158" t="s">
        <v>126</v>
      </c>
      <c r="N335" s="158" t="s">
        <v>126</v>
      </c>
      <c r="O335" s="158" t="s">
        <v>126</v>
      </c>
      <c r="P335" s="158" t="s">
        <v>126</v>
      </c>
      <c r="Q335" s="158" t="s">
        <v>126</v>
      </c>
      <c r="S335" t="s">
        <v>463</v>
      </c>
    </row>
    <row r="336" spans="1:19">
      <c r="A336" t="s">
        <v>44</v>
      </c>
      <c r="B336" t="s">
        <v>114</v>
      </c>
      <c r="C336" t="s">
        <v>115</v>
      </c>
      <c r="D336" t="s">
        <v>75</v>
      </c>
      <c r="E336" t="s">
        <v>76</v>
      </c>
      <c r="F336" s="158">
        <v>28.856596893874034</v>
      </c>
      <c r="G336" s="158">
        <v>29.51049128559103</v>
      </c>
      <c r="H336" s="158">
        <v>29.920761064891842</v>
      </c>
      <c r="I336" s="158">
        <v>30.491649897414852</v>
      </c>
      <c r="J336" s="158">
        <v>29.878</v>
      </c>
      <c r="K336" s="158">
        <v>30.183992796742871</v>
      </c>
      <c r="L336" s="158">
        <v>30.219837277016165</v>
      </c>
      <c r="M336" s="158">
        <v>29.11642051994275</v>
      </c>
      <c r="N336" s="158">
        <v>29.273912531133782</v>
      </c>
      <c r="O336" s="158">
        <v>29.469124315715199</v>
      </c>
      <c r="P336" s="158">
        <v>29.684344419692422</v>
      </c>
      <c r="Q336" s="158">
        <v>29.962532651356558</v>
      </c>
      <c r="S336" t="s">
        <v>464</v>
      </c>
    </row>
    <row r="337" spans="1:19">
      <c r="A337" t="s">
        <v>44</v>
      </c>
      <c r="B337" t="s">
        <v>116</v>
      </c>
      <c r="C337" t="s">
        <v>117</v>
      </c>
      <c r="D337" t="s">
        <v>75</v>
      </c>
      <c r="E337" t="s">
        <v>76</v>
      </c>
      <c r="F337" s="158" t="s">
        <v>126</v>
      </c>
      <c r="G337" s="158" t="s">
        <v>126</v>
      </c>
      <c r="H337" s="158" t="s">
        <v>126</v>
      </c>
      <c r="I337" s="158" t="s">
        <v>126</v>
      </c>
      <c r="J337" s="158">
        <v>4.8000000000000001E-2</v>
      </c>
      <c r="K337" s="158">
        <v>8.9104760413404302E-2</v>
      </c>
      <c r="L337" s="158" t="s">
        <v>126</v>
      </c>
      <c r="M337" s="158">
        <v>4.9943083730993515E-2</v>
      </c>
      <c r="N337" s="158">
        <v>4.9887653005431923E-2</v>
      </c>
      <c r="O337" s="158">
        <v>4.9815194540645535E-2</v>
      </c>
      <c r="P337" s="158">
        <v>4.9726397402426993E-2</v>
      </c>
      <c r="Q337" s="158">
        <v>5.0492490359607359E-2</v>
      </c>
      <c r="S337" t="s">
        <v>465</v>
      </c>
    </row>
    <row r="338" spans="1:19">
      <c r="A338" t="s">
        <v>44</v>
      </c>
      <c r="B338" t="s">
        <v>119</v>
      </c>
      <c r="C338" t="s">
        <v>120</v>
      </c>
      <c r="D338" t="s">
        <v>121</v>
      </c>
      <c r="E338" t="s">
        <v>76</v>
      </c>
      <c r="F338" s="158" t="s">
        <v>127</v>
      </c>
      <c r="G338" s="158" t="s">
        <v>127</v>
      </c>
      <c r="H338" s="158" t="s">
        <v>127</v>
      </c>
      <c r="I338" s="158" t="s">
        <v>127</v>
      </c>
      <c r="J338" s="158" t="s">
        <v>127</v>
      </c>
      <c r="K338" s="158" t="s">
        <v>127</v>
      </c>
      <c r="L338" s="158" t="s">
        <v>127</v>
      </c>
      <c r="M338" s="158" t="s">
        <v>127</v>
      </c>
      <c r="N338" s="158" t="s">
        <v>127</v>
      </c>
      <c r="O338" s="158" t="s">
        <v>127</v>
      </c>
      <c r="P338" s="158" t="s">
        <v>127</v>
      </c>
      <c r="Q338" s="158" t="s">
        <v>127</v>
      </c>
      <c r="S338" t="s">
        <v>466</v>
      </c>
    </row>
    <row r="339" spans="1:19">
      <c r="A339" t="s">
        <v>44</v>
      </c>
      <c r="B339" t="s">
        <v>122</v>
      </c>
      <c r="C339" t="s">
        <v>123</v>
      </c>
      <c r="D339" t="s">
        <v>121</v>
      </c>
      <c r="E339" t="s">
        <v>76</v>
      </c>
      <c r="F339" s="158" t="s">
        <v>128</v>
      </c>
      <c r="G339" s="158" t="s">
        <v>128</v>
      </c>
      <c r="H339" s="158" t="s">
        <v>128</v>
      </c>
      <c r="I339" s="158" t="s">
        <v>128</v>
      </c>
      <c r="J339" s="158" t="s">
        <v>128</v>
      </c>
      <c r="K339" s="158" t="s">
        <v>128</v>
      </c>
      <c r="L339" s="158" t="s">
        <v>128</v>
      </c>
      <c r="M339" s="158" t="s">
        <v>128</v>
      </c>
      <c r="N339" s="158" t="s">
        <v>128</v>
      </c>
      <c r="O339" s="158" t="s">
        <v>128</v>
      </c>
      <c r="P339" s="158" t="s">
        <v>128</v>
      </c>
      <c r="Q339" s="158" t="s">
        <v>128</v>
      </c>
      <c r="S339" t="s">
        <v>467</v>
      </c>
    </row>
    <row r="340" spans="1:19">
      <c r="A340" t="s">
        <v>45</v>
      </c>
      <c r="B340" t="s">
        <v>73</v>
      </c>
      <c r="C340" t="s">
        <v>74</v>
      </c>
      <c r="D340" t="s">
        <v>75</v>
      </c>
      <c r="E340" t="s">
        <v>76</v>
      </c>
      <c r="F340" s="158">
        <v>0.32660192697768753</v>
      </c>
      <c r="G340" s="158">
        <v>0.33023280688560214</v>
      </c>
      <c r="H340" s="158">
        <v>0.16542878535773706</v>
      </c>
      <c r="I340" s="158">
        <v>0.16832039392695938</v>
      </c>
      <c r="J340" s="158">
        <v>0.191</v>
      </c>
      <c r="K340" s="158">
        <v>0.203668023802067</v>
      </c>
      <c r="L340" s="158">
        <v>0.40307881206354079</v>
      </c>
      <c r="M340" s="158">
        <v>0.37435228640192658</v>
      </c>
      <c r="N340" s="158">
        <v>0.39104306784660892</v>
      </c>
      <c r="O340" s="158">
        <v>0.40505263157894744</v>
      </c>
      <c r="P340" s="158">
        <v>0.415743833286079</v>
      </c>
      <c r="Q340" s="158">
        <v>0.42405002779322093</v>
      </c>
      <c r="S340" t="s">
        <v>468</v>
      </c>
    </row>
    <row r="341" spans="1:19">
      <c r="A341" t="s">
        <v>45</v>
      </c>
      <c r="B341" t="s">
        <v>77</v>
      </c>
      <c r="C341" t="s">
        <v>78</v>
      </c>
      <c r="D341" t="s">
        <v>75</v>
      </c>
      <c r="E341" t="s">
        <v>76</v>
      </c>
      <c r="F341" s="158">
        <v>6.2767103464896454</v>
      </c>
      <c r="G341" s="158">
        <v>6.217912508418725</v>
      </c>
      <c r="H341" s="158">
        <v>6.7720751564356565</v>
      </c>
      <c r="I341" s="158">
        <v>6.6927362994355946</v>
      </c>
      <c r="J341" s="158">
        <v>7.481875322825009</v>
      </c>
      <c r="K341" s="158">
        <v>8.1964492345068116</v>
      </c>
      <c r="L341" s="158">
        <v>7.7727601954569883</v>
      </c>
      <c r="M341" s="158">
        <v>6.948287294582788</v>
      </c>
      <c r="N341" s="158">
        <v>6.8335854776861522</v>
      </c>
      <c r="O341" s="158">
        <v>6.8197617991484742</v>
      </c>
      <c r="P341" s="158">
        <v>6.6769456031735688</v>
      </c>
      <c r="Q341" s="158">
        <v>6.5551633991437104</v>
      </c>
      <c r="S341" t="s">
        <v>469</v>
      </c>
    </row>
    <row r="342" spans="1:19">
      <c r="A342" t="s">
        <v>45</v>
      </c>
      <c r="B342" t="s">
        <v>79</v>
      </c>
      <c r="C342" t="s">
        <v>80</v>
      </c>
      <c r="D342" t="s">
        <v>75</v>
      </c>
      <c r="E342" t="s">
        <v>76</v>
      </c>
      <c r="F342" s="158">
        <v>5.0263217393226407</v>
      </c>
      <c r="G342" s="158">
        <v>5.0631427248472365</v>
      </c>
      <c r="H342" s="158">
        <v>5.5703754892143591</v>
      </c>
      <c r="I342" s="158">
        <v>5.3841478710400263</v>
      </c>
      <c r="J342" s="158">
        <v>6.0048753228250096</v>
      </c>
      <c r="K342" s="158">
        <v>6.8226692470342156</v>
      </c>
      <c r="L342" s="158">
        <v>6.6018551147264226</v>
      </c>
      <c r="M342" s="158">
        <v>5.6929476557157725</v>
      </c>
      <c r="N342" s="158">
        <v>5.5973251181623063</v>
      </c>
      <c r="O342" s="158">
        <v>5.6024512869560104</v>
      </c>
      <c r="P342" s="158">
        <v>5.4798617851455642</v>
      </c>
      <c r="Q342" s="158">
        <v>5.3780795584798717</v>
      </c>
      <c r="S342" t="s">
        <v>470</v>
      </c>
    </row>
    <row r="343" spans="1:19">
      <c r="A343" t="s">
        <v>45</v>
      </c>
      <c r="B343" t="s">
        <v>81</v>
      </c>
      <c r="C343" t="s">
        <v>82</v>
      </c>
      <c r="D343" t="s">
        <v>75</v>
      </c>
      <c r="E343" t="s">
        <v>76</v>
      </c>
      <c r="F343" s="158">
        <v>1.2503886071670045</v>
      </c>
      <c r="G343" s="158">
        <v>1.1547697835714885</v>
      </c>
      <c r="H343" s="158">
        <v>1.2016996672212976</v>
      </c>
      <c r="I343" s="158">
        <v>1.3085884283955682</v>
      </c>
      <c r="J343" s="158">
        <v>1.4769999999999999</v>
      </c>
      <c r="K343" s="158">
        <v>1.373779987472596</v>
      </c>
      <c r="L343" s="158">
        <v>1.1709050807305657</v>
      </c>
      <c r="M343" s="158">
        <v>1.2553396388670155</v>
      </c>
      <c r="N343" s="158">
        <v>1.2362603595238459</v>
      </c>
      <c r="O343" s="158">
        <v>1.2173105121924641</v>
      </c>
      <c r="P343" s="158">
        <v>1.1970838180280043</v>
      </c>
      <c r="Q343" s="158">
        <v>1.1770838406638391</v>
      </c>
      <c r="S343" t="s">
        <v>471</v>
      </c>
    </row>
    <row r="344" spans="1:19">
      <c r="A344" t="s">
        <v>45</v>
      </c>
      <c r="B344" t="s">
        <v>83</v>
      </c>
      <c r="C344" t="s">
        <v>84</v>
      </c>
      <c r="D344" t="s">
        <v>85</v>
      </c>
      <c r="E344" t="s">
        <v>76</v>
      </c>
      <c r="F344" s="158">
        <v>260.93899999999996</v>
      </c>
      <c r="G344" s="158">
        <v>262.38300000000004</v>
      </c>
      <c r="H344" s="158">
        <v>263.142</v>
      </c>
      <c r="I344" s="158">
        <v>263.61500000000001</v>
      </c>
      <c r="J344" s="158">
        <v>265.85199999999998</v>
      </c>
      <c r="K344" s="158">
        <v>268.45</v>
      </c>
      <c r="L344" s="158">
        <v>274.23599999999999</v>
      </c>
      <c r="M344" s="158">
        <v>276.642</v>
      </c>
      <c r="N344" s="158">
        <v>279.09100000000001</v>
      </c>
      <c r="O344" s="158">
        <v>281.63099999999997</v>
      </c>
      <c r="P344" s="158">
        <v>284.25099999999998</v>
      </c>
      <c r="Q344" s="158">
        <v>286.86200000000002</v>
      </c>
      <c r="S344" t="s">
        <v>472</v>
      </c>
    </row>
    <row r="345" spans="1:19">
      <c r="A345" t="s">
        <v>45</v>
      </c>
      <c r="B345" t="s">
        <v>86</v>
      </c>
      <c r="C345" t="s">
        <v>87</v>
      </c>
      <c r="D345" t="s">
        <v>88</v>
      </c>
      <c r="E345" t="s">
        <v>76</v>
      </c>
      <c r="F345" s="158">
        <v>0.42878987042948746</v>
      </c>
      <c r="G345" s="158">
        <v>0.45750677444803961</v>
      </c>
      <c r="H345" s="158">
        <v>0.48554772708271587</v>
      </c>
      <c r="I345" s="158">
        <v>0.51205356296113658</v>
      </c>
      <c r="J345" s="158">
        <v>0.53807381550637201</v>
      </c>
      <c r="K345" s="158">
        <v>0.56375861426708884</v>
      </c>
      <c r="L345" s="158">
        <v>0.59971703204539162</v>
      </c>
      <c r="M345" s="158">
        <v>0.64539368570209876</v>
      </c>
      <c r="N345" s="158">
        <v>0.70855384086194106</v>
      </c>
      <c r="O345" s="158">
        <v>0.76940393635643811</v>
      </c>
      <c r="P345" s="158">
        <v>0.82801115915159496</v>
      </c>
      <c r="Q345" s="158">
        <v>0.88442526371565411</v>
      </c>
      <c r="S345" t="s">
        <v>473</v>
      </c>
    </row>
    <row r="346" spans="1:19">
      <c r="A346" t="s">
        <v>45</v>
      </c>
      <c r="B346" t="s">
        <v>89</v>
      </c>
      <c r="C346" t="s">
        <v>90</v>
      </c>
      <c r="D346" t="s">
        <v>88</v>
      </c>
      <c r="E346" t="s">
        <v>76</v>
      </c>
      <c r="F346" s="158" t="s">
        <v>126</v>
      </c>
      <c r="G346" s="158" t="s">
        <v>126</v>
      </c>
      <c r="H346" s="158" t="s">
        <v>126</v>
      </c>
      <c r="I346" s="158" t="s">
        <v>126</v>
      </c>
      <c r="J346" s="158" t="s">
        <v>126</v>
      </c>
      <c r="K346" s="158" t="s">
        <v>126</v>
      </c>
      <c r="L346" s="158" t="s">
        <v>126</v>
      </c>
      <c r="M346" s="158" t="s">
        <v>126</v>
      </c>
      <c r="N346" s="158" t="s">
        <v>126</v>
      </c>
      <c r="O346" s="158" t="s">
        <v>126</v>
      </c>
      <c r="P346" s="158" t="s">
        <v>126</v>
      </c>
      <c r="Q346" s="158" t="s">
        <v>126</v>
      </c>
      <c r="S346" t="s">
        <v>474</v>
      </c>
    </row>
    <row r="347" spans="1:19">
      <c r="A347" t="s">
        <v>45</v>
      </c>
      <c r="B347" t="s">
        <v>91</v>
      </c>
      <c r="C347" t="s">
        <v>92</v>
      </c>
      <c r="D347" t="s">
        <v>93</v>
      </c>
      <c r="E347" t="s">
        <v>76</v>
      </c>
      <c r="F347" s="158">
        <v>201.80165149292696</v>
      </c>
      <c r="G347" s="158">
        <v>202.53753958003094</v>
      </c>
      <c r="H347" s="158">
        <v>191.56166493354698</v>
      </c>
      <c r="I347" s="158">
        <v>187.94728584761728</v>
      </c>
      <c r="J347" s="158">
        <v>189.55283390758771</v>
      </c>
      <c r="K347" s="158">
        <v>190.70624375809979</v>
      </c>
      <c r="L347" s="158">
        <v>193.69488228502576</v>
      </c>
      <c r="M347" s="158">
        <v>181.83006799229318</v>
      </c>
      <c r="N347" s="158">
        <v>182.15602323552019</v>
      </c>
      <c r="O347" s="158">
        <v>181.82553380328704</v>
      </c>
      <c r="P347" s="158">
        <v>181.54466232132961</v>
      </c>
      <c r="Q347" s="158">
        <v>180.24638550528579</v>
      </c>
      <c r="S347" t="s">
        <v>475</v>
      </c>
    </row>
    <row r="348" spans="1:19">
      <c r="A348" t="s">
        <v>45</v>
      </c>
      <c r="B348" t="s">
        <v>94</v>
      </c>
      <c r="C348" t="s">
        <v>95</v>
      </c>
      <c r="D348" t="s">
        <v>75</v>
      </c>
      <c r="E348" t="s">
        <v>76</v>
      </c>
      <c r="F348" s="158">
        <v>6.0289999999999999</v>
      </c>
      <c r="G348" s="158">
        <v>6.0449999999999999</v>
      </c>
      <c r="H348" s="158">
        <v>6.4459999999999997</v>
      </c>
      <c r="I348" s="158">
        <v>6.46</v>
      </c>
      <c r="J348" s="158">
        <v>7.4420000000000002</v>
      </c>
      <c r="K348" s="158">
        <v>8.343</v>
      </c>
      <c r="L348" s="158">
        <v>8.0990594999999992</v>
      </c>
      <c r="M348" s="158">
        <v>7.3872083694844424</v>
      </c>
      <c r="N348" s="158">
        <v>7.4095169580540485</v>
      </c>
      <c r="O348" s="158">
        <v>7.5428550460436332</v>
      </c>
      <c r="P348" s="158">
        <v>7.5322524044116959</v>
      </c>
      <c r="Q348" s="158">
        <v>7.5437319399069009</v>
      </c>
      <c r="S348" t="s">
        <v>476</v>
      </c>
    </row>
    <row r="349" spans="1:19">
      <c r="A349" t="s">
        <v>45</v>
      </c>
      <c r="B349" t="s">
        <v>96</v>
      </c>
      <c r="C349" t="s">
        <v>97</v>
      </c>
      <c r="D349" t="s">
        <v>75</v>
      </c>
      <c r="E349" t="s">
        <v>76</v>
      </c>
      <c r="F349" s="158">
        <v>6.3724369506423235</v>
      </c>
      <c r="G349" s="158">
        <v>6.3172699924793188</v>
      </c>
      <c r="H349" s="158">
        <v>6.7066286189683844</v>
      </c>
      <c r="I349" s="158">
        <v>6.6301813705375459</v>
      </c>
      <c r="J349" s="158">
        <v>7.4420000000000002</v>
      </c>
      <c r="K349" s="158">
        <v>8.1692419354838695</v>
      </c>
      <c r="L349" s="158">
        <v>7.7727601954569865</v>
      </c>
      <c r="M349" s="158">
        <v>6.9482872945827863</v>
      </c>
      <c r="N349" s="158">
        <v>6.8335854776861522</v>
      </c>
      <c r="O349" s="158">
        <v>6.8197617991484742</v>
      </c>
      <c r="P349" s="158">
        <v>6.6769456031735688</v>
      </c>
      <c r="Q349" s="158">
        <v>6.5551633991437086</v>
      </c>
      <c r="S349" t="s">
        <v>477</v>
      </c>
    </row>
    <row r="350" spans="1:19">
      <c r="A350" t="s">
        <v>45</v>
      </c>
      <c r="B350" t="s">
        <v>98</v>
      </c>
      <c r="C350" t="s">
        <v>99</v>
      </c>
      <c r="D350" t="s">
        <v>75</v>
      </c>
      <c r="E350" t="s">
        <v>76</v>
      </c>
      <c r="F350" s="158">
        <v>5.1220483434753197</v>
      </c>
      <c r="G350" s="158">
        <v>5.1625002089078302</v>
      </c>
      <c r="H350" s="158">
        <v>5.504928951747087</v>
      </c>
      <c r="I350" s="158">
        <v>5.3215929421419776</v>
      </c>
      <c r="J350" s="158">
        <v>5.9649999999999999</v>
      </c>
      <c r="K350" s="158">
        <v>6.7954619480112726</v>
      </c>
      <c r="L350" s="158">
        <v>6.6018551147264217</v>
      </c>
      <c r="M350" s="158">
        <v>5.6929476557157708</v>
      </c>
      <c r="N350" s="158">
        <v>5.5973251181623063</v>
      </c>
      <c r="O350" s="158">
        <v>5.6024512869560104</v>
      </c>
      <c r="P350" s="158">
        <v>5.4798617851455642</v>
      </c>
      <c r="Q350" s="158">
        <v>5.37807955847987</v>
      </c>
      <c r="S350" t="s">
        <v>478</v>
      </c>
    </row>
    <row r="351" spans="1:19">
      <c r="A351" t="s">
        <v>45</v>
      </c>
      <c r="B351" t="s">
        <v>100</v>
      </c>
      <c r="C351" t="s">
        <v>101</v>
      </c>
      <c r="D351" t="s">
        <v>102</v>
      </c>
      <c r="E351" t="s">
        <v>76</v>
      </c>
      <c r="F351" s="158">
        <v>1.0569641649763351</v>
      </c>
      <c r="G351" s="158">
        <v>1.0450405281189941</v>
      </c>
      <c r="H351" s="158">
        <v>1.0404326123128118</v>
      </c>
      <c r="I351" s="158">
        <v>1.0263438654082888</v>
      </c>
      <c r="J351" s="158">
        <v>1</v>
      </c>
      <c r="K351" s="158">
        <v>0.97917319135609127</v>
      </c>
      <c r="L351" s="158">
        <v>0.95971145729414475</v>
      </c>
      <c r="M351" s="158">
        <v>0.9405836341756949</v>
      </c>
      <c r="N351" s="158">
        <v>0.92227138643068141</v>
      </c>
      <c r="O351" s="158">
        <v>0.90413533834586479</v>
      </c>
      <c r="P351" s="158">
        <v>0.88644740572724734</v>
      </c>
      <c r="Q351" s="158">
        <v>0.86895497498610852</v>
      </c>
      <c r="S351" t="s">
        <v>479</v>
      </c>
    </row>
    <row r="352" spans="1:19">
      <c r="A352" t="s">
        <v>45</v>
      </c>
      <c r="B352" t="s">
        <v>103</v>
      </c>
      <c r="C352" t="s">
        <v>104</v>
      </c>
      <c r="D352" t="s">
        <v>75</v>
      </c>
      <c r="E352" t="s">
        <v>76</v>
      </c>
      <c r="F352" s="158">
        <v>6.3724369506423235</v>
      </c>
      <c r="G352" s="158">
        <v>6.3172699924793188</v>
      </c>
      <c r="H352" s="158">
        <v>6.7066286189683844</v>
      </c>
      <c r="I352" s="158">
        <v>6.6301813705375459</v>
      </c>
      <c r="J352" s="158">
        <v>7.45</v>
      </c>
      <c r="K352" s="158">
        <v>8.1692419354838695</v>
      </c>
      <c r="L352" s="158">
        <v>7.7727601954569865</v>
      </c>
      <c r="M352" s="158">
        <v>6.9482872945827863</v>
      </c>
      <c r="N352" s="158">
        <v>6.8335854776861522</v>
      </c>
      <c r="O352" s="158">
        <v>6.8197617991484742</v>
      </c>
      <c r="P352" s="158">
        <v>6.6769456031735688</v>
      </c>
      <c r="Q352" s="158">
        <v>6.5551633991437095</v>
      </c>
      <c r="S352" t="s">
        <v>480</v>
      </c>
    </row>
    <row r="353" spans="1:19">
      <c r="A353" t="s">
        <v>45</v>
      </c>
      <c r="B353" t="s">
        <v>108</v>
      </c>
      <c r="C353" t="s">
        <v>112</v>
      </c>
      <c r="D353" t="s">
        <v>88</v>
      </c>
      <c r="E353" t="s">
        <v>76</v>
      </c>
      <c r="F353" s="158">
        <v>0.22758839206425083</v>
      </c>
      <c r="G353" s="158">
        <v>0.22567918045493965</v>
      </c>
      <c r="H353" s="158">
        <v>0.22251442280359135</v>
      </c>
      <c r="I353" s="158">
        <v>0.21422322637434046</v>
      </c>
      <c r="J353" s="158">
        <v>0.21436598180845048</v>
      </c>
      <c r="K353" s="158">
        <v>0.20658446407276546</v>
      </c>
      <c r="L353" s="158" t="s">
        <v>126</v>
      </c>
      <c r="M353" s="158" t="s">
        <v>126</v>
      </c>
      <c r="N353" s="158" t="s">
        <v>126</v>
      </c>
      <c r="O353" s="158" t="s">
        <v>126</v>
      </c>
      <c r="P353" s="158" t="s">
        <v>126</v>
      </c>
      <c r="Q353" s="158" t="s">
        <v>126</v>
      </c>
      <c r="S353" t="s">
        <v>481</v>
      </c>
    </row>
    <row r="354" spans="1:19">
      <c r="A354" t="s">
        <v>45</v>
      </c>
      <c r="B354" t="s">
        <v>111</v>
      </c>
      <c r="C354" t="s">
        <v>16</v>
      </c>
      <c r="D354" t="s">
        <v>88</v>
      </c>
      <c r="E354" t="s">
        <v>76</v>
      </c>
      <c r="F354" s="158">
        <v>0.13955975676094126</v>
      </c>
      <c r="G354" s="158">
        <v>0.13955975676094126</v>
      </c>
      <c r="H354" s="158">
        <v>0.13955975676094126</v>
      </c>
      <c r="I354" s="158">
        <v>0.13955975676094126</v>
      </c>
      <c r="J354" s="158">
        <v>0.13932395013343676</v>
      </c>
      <c r="K354" s="158">
        <v>0.13932395013343676</v>
      </c>
      <c r="L354" s="158" t="s">
        <v>126</v>
      </c>
      <c r="M354" s="158" t="s">
        <v>126</v>
      </c>
      <c r="N354" s="158" t="s">
        <v>126</v>
      </c>
      <c r="O354" s="158" t="s">
        <v>126</v>
      </c>
      <c r="P354" s="158" t="s">
        <v>126</v>
      </c>
      <c r="Q354" s="158" t="s">
        <v>126</v>
      </c>
      <c r="S354" t="s">
        <v>482</v>
      </c>
    </row>
    <row r="355" spans="1:19">
      <c r="A355" t="s">
        <v>45</v>
      </c>
      <c r="B355" t="s">
        <v>110</v>
      </c>
      <c r="C355" t="s">
        <v>15</v>
      </c>
      <c r="D355" t="s">
        <v>88</v>
      </c>
      <c r="E355" t="s">
        <v>76</v>
      </c>
      <c r="F355" s="158" t="s">
        <v>126</v>
      </c>
      <c r="G355" s="158" t="s">
        <v>126</v>
      </c>
      <c r="H355" s="158" t="s">
        <v>126</v>
      </c>
      <c r="I355" s="158" t="s">
        <v>126</v>
      </c>
      <c r="J355" s="158" t="s">
        <v>126</v>
      </c>
      <c r="K355" s="158" t="s">
        <v>126</v>
      </c>
      <c r="L355" s="158" t="s">
        <v>126</v>
      </c>
      <c r="M355" s="158" t="s">
        <v>126</v>
      </c>
      <c r="N355" s="158" t="s">
        <v>126</v>
      </c>
      <c r="O355" s="158" t="s">
        <v>126</v>
      </c>
      <c r="P355" s="158" t="s">
        <v>126</v>
      </c>
      <c r="Q355" s="158" t="s">
        <v>126</v>
      </c>
      <c r="S355" t="s">
        <v>483</v>
      </c>
    </row>
    <row r="356" spans="1:19">
      <c r="A356" t="s">
        <v>45</v>
      </c>
      <c r="B356" t="s">
        <v>109</v>
      </c>
      <c r="C356" t="s">
        <v>113</v>
      </c>
      <c r="D356" t="s">
        <v>88</v>
      </c>
      <c r="E356" t="s">
        <v>76</v>
      </c>
      <c r="F356" s="158">
        <v>9.5996907035046222E-2</v>
      </c>
      <c r="G356" s="158">
        <v>9.604691464133866E-2</v>
      </c>
      <c r="H356" s="158">
        <v>9.607428001025832E-2</v>
      </c>
      <c r="I356" s="158">
        <v>9.6072079609599875E-2</v>
      </c>
      <c r="J356" s="158">
        <v>9.6049670022011396E-2</v>
      </c>
      <c r="K356" s="158">
        <v>9.6049670022011396E-2</v>
      </c>
      <c r="L356" s="158" t="s">
        <v>126</v>
      </c>
      <c r="M356" s="158" t="s">
        <v>126</v>
      </c>
      <c r="N356" s="158" t="s">
        <v>126</v>
      </c>
      <c r="O356" s="158" t="s">
        <v>126</v>
      </c>
      <c r="P356" s="158" t="s">
        <v>126</v>
      </c>
      <c r="Q356" s="158" t="s">
        <v>126</v>
      </c>
      <c r="S356" t="s">
        <v>484</v>
      </c>
    </row>
    <row r="357" spans="1:19">
      <c r="A357" t="s">
        <v>45</v>
      </c>
      <c r="B357" t="s">
        <v>114</v>
      </c>
      <c r="C357" t="s">
        <v>115</v>
      </c>
      <c r="D357" t="s">
        <v>75</v>
      </c>
      <c r="E357" t="s">
        <v>76</v>
      </c>
      <c r="F357" s="158">
        <v>52.657921138912862</v>
      </c>
      <c r="G357" s="158">
        <v>53.142407247627268</v>
      </c>
      <c r="H357" s="158">
        <v>50.407919633943415</v>
      </c>
      <c r="I357" s="158">
        <v>49.545723758719632</v>
      </c>
      <c r="J357" s="158">
        <v>50.393000000000001</v>
      </c>
      <c r="K357" s="158">
        <v>51.195091136861883</v>
      </c>
      <c r="L357" s="158">
        <v>53.118109738316321</v>
      </c>
      <c r="M357" s="158">
        <v>50.301833669523973</v>
      </c>
      <c r="N357" s="158">
        <v>50.838106680824566</v>
      </c>
      <c r="O357" s="158">
        <v>51.207706910553533</v>
      </c>
      <c r="P357" s="158">
        <v>51.604251809500262</v>
      </c>
      <c r="Q357" s="158">
        <v>51.705838638817298</v>
      </c>
      <c r="S357" t="s">
        <v>485</v>
      </c>
    </row>
    <row r="358" spans="1:19">
      <c r="A358" t="s">
        <v>45</v>
      </c>
      <c r="B358" t="s">
        <v>116</v>
      </c>
      <c r="C358" t="s">
        <v>117</v>
      </c>
      <c r="D358" t="s">
        <v>75</v>
      </c>
      <c r="E358" t="s">
        <v>76</v>
      </c>
      <c r="F358" s="158" t="s">
        <v>126</v>
      </c>
      <c r="G358" s="158" t="s">
        <v>126</v>
      </c>
      <c r="H358" s="158" t="s">
        <v>126</v>
      </c>
      <c r="I358" s="158" t="s">
        <v>126</v>
      </c>
      <c r="J358" s="158">
        <v>0.19700000000000001</v>
      </c>
      <c r="K358" s="158">
        <v>0.42398199185718749</v>
      </c>
      <c r="L358" s="158">
        <v>1.7188432200138133</v>
      </c>
      <c r="M358" s="158">
        <v>0.16178038507821951</v>
      </c>
      <c r="N358" s="158">
        <v>0.16047522123893856</v>
      </c>
      <c r="O358" s="158">
        <v>0.16003195488721805</v>
      </c>
      <c r="P358" s="158">
        <v>0.11346526793308766</v>
      </c>
      <c r="Q358" s="158">
        <v>0.11035728182323579</v>
      </c>
      <c r="S358" t="s">
        <v>486</v>
      </c>
    </row>
    <row r="359" spans="1:19">
      <c r="A359" t="s">
        <v>45</v>
      </c>
      <c r="B359" t="s">
        <v>119</v>
      </c>
      <c r="C359" t="s">
        <v>120</v>
      </c>
      <c r="D359" t="s">
        <v>121</v>
      </c>
      <c r="E359" t="s">
        <v>76</v>
      </c>
      <c r="F359" s="158" t="s">
        <v>127</v>
      </c>
      <c r="G359" s="158" t="s">
        <v>127</v>
      </c>
      <c r="H359" s="158" t="s">
        <v>127</v>
      </c>
      <c r="I359" s="158" t="s">
        <v>127</v>
      </c>
      <c r="J359" s="158" t="s">
        <v>127</v>
      </c>
      <c r="K359" s="158" t="s">
        <v>127</v>
      </c>
      <c r="L359" s="158" t="s">
        <v>127</v>
      </c>
      <c r="M359" s="158" t="s">
        <v>127</v>
      </c>
      <c r="N359" s="158" t="s">
        <v>127</v>
      </c>
      <c r="O359" s="158" t="s">
        <v>127</v>
      </c>
      <c r="P359" s="158" t="s">
        <v>127</v>
      </c>
      <c r="Q359" s="158" t="s">
        <v>127</v>
      </c>
      <c r="S359" t="s">
        <v>487</v>
      </c>
    </row>
    <row r="360" spans="1:19">
      <c r="A360" t="s">
        <v>45</v>
      </c>
      <c r="B360" t="s">
        <v>122</v>
      </c>
      <c r="C360" t="s">
        <v>123</v>
      </c>
      <c r="D360" t="s">
        <v>121</v>
      </c>
      <c r="E360" t="s">
        <v>76</v>
      </c>
      <c r="F360" s="158" t="s">
        <v>128</v>
      </c>
      <c r="G360" s="158" t="s">
        <v>128</v>
      </c>
      <c r="H360" s="158" t="s">
        <v>128</v>
      </c>
      <c r="I360" s="158" t="s">
        <v>128</v>
      </c>
      <c r="J360" s="158" t="s">
        <v>128</v>
      </c>
      <c r="K360" s="158" t="s">
        <v>128</v>
      </c>
      <c r="L360" s="158" t="s">
        <v>128</v>
      </c>
      <c r="M360" s="158" t="s">
        <v>128</v>
      </c>
      <c r="N360" s="158" t="s">
        <v>128</v>
      </c>
      <c r="O360" s="158" t="s">
        <v>128</v>
      </c>
      <c r="P360" s="158" t="s">
        <v>128</v>
      </c>
      <c r="Q360" s="158" t="s">
        <v>128</v>
      </c>
      <c r="S360" t="s">
        <v>488</v>
      </c>
    </row>
    <row r="361" spans="1:19">
      <c r="A361" t="s">
        <v>46</v>
      </c>
      <c r="B361" t="s">
        <v>73</v>
      </c>
      <c r="C361" t="s">
        <v>74</v>
      </c>
      <c r="D361" t="s">
        <v>75</v>
      </c>
      <c r="E361" t="s">
        <v>76</v>
      </c>
      <c r="F361" s="158">
        <v>1.482920723461798</v>
      </c>
      <c r="G361" s="158">
        <v>1.5341194952786832</v>
      </c>
      <c r="H361" s="158">
        <v>0.14774143094841929</v>
      </c>
      <c r="I361" s="158">
        <v>0.10879244973327862</v>
      </c>
      <c r="J361" s="158">
        <v>7.0000000000000007E-2</v>
      </c>
      <c r="K361" s="158">
        <v>5.0917005950516743E-2</v>
      </c>
      <c r="L361" s="158">
        <v>2.0208217913204131E-2</v>
      </c>
      <c r="M361" s="158">
        <v>0.1089692320948755</v>
      </c>
      <c r="N361" s="158">
        <v>0.11160924721605785</v>
      </c>
      <c r="O361" s="158">
        <v>0.11042494899742528</v>
      </c>
      <c r="P361" s="158">
        <v>0.11187713908149911</v>
      </c>
      <c r="Q361" s="158">
        <v>0.11145126379701055</v>
      </c>
      <c r="S361" t="s">
        <v>489</v>
      </c>
    </row>
    <row r="362" spans="1:19">
      <c r="A362" t="s">
        <v>46</v>
      </c>
      <c r="B362" t="s">
        <v>77</v>
      </c>
      <c r="C362" t="s">
        <v>78</v>
      </c>
      <c r="D362" t="s">
        <v>75</v>
      </c>
      <c r="E362" t="s">
        <v>76</v>
      </c>
      <c r="F362" s="158">
        <v>17.793207442511402</v>
      </c>
      <c r="G362" s="158">
        <v>15.698980405253268</v>
      </c>
      <c r="H362" s="158">
        <v>18.690084624051295</v>
      </c>
      <c r="I362" s="158">
        <v>16.59723969523959</v>
      </c>
      <c r="J362" s="158">
        <v>15.671748517562115</v>
      </c>
      <c r="K362" s="158">
        <v>16.142435645654817</v>
      </c>
      <c r="L362" s="158">
        <v>15.400586642043754</v>
      </c>
      <c r="M362" s="158">
        <v>15.099345334189923</v>
      </c>
      <c r="N362" s="158">
        <v>15.005863288198979</v>
      </c>
      <c r="O362" s="158">
        <v>14.893679071388268</v>
      </c>
      <c r="P362" s="158">
        <v>14.765992324532579</v>
      </c>
      <c r="Q362" s="158">
        <v>14.55184926206322</v>
      </c>
      <c r="S362" t="s">
        <v>490</v>
      </c>
    </row>
    <row r="363" spans="1:19">
      <c r="A363" t="s">
        <v>46</v>
      </c>
      <c r="B363" t="s">
        <v>79</v>
      </c>
      <c r="C363" t="s">
        <v>80</v>
      </c>
      <c r="D363" t="s">
        <v>75</v>
      </c>
      <c r="E363" t="s">
        <v>76</v>
      </c>
      <c r="F363" s="158">
        <v>12.255772182200383</v>
      </c>
      <c r="G363" s="158">
        <v>11.94623986877796</v>
      </c>
      <c r="H363" s="158">
        <v>13.951954507578749</v>
      </c>
      <c r="I363" s="158">
        <v>14.866823938161215</v>
      </c>
      <c r="J363" s="158">
        <v>13.999748517562114</v>
      </c>
      <c r="K363" s="158">
        <v>13.981400412331924</v>
      </c>
      <c r="L363" s="158">
        <v>13.101661280394008</v>
      </c>
      <c r="M363" s="158">
        <v>12.863107179895087</v>
      </c>
      <c r="N363" s="158">
        <v>12.798790424501435</v>
      </c>
      <c r="O363" s="158">
        <v>12.714383383736603</v>
      </c>
      <c r="P363" s="158">
        <v>12.616161219942493</v>
      </c>
      <c r="Q363" s="158">
        <v>12.430764973894917</v>
      </c>
      <c r="S363" t="s">
        <v>491</v>
      </c>
    </row>
    <row r="364" spans="1:19">
      <c r="A364" t="s">
        <v>46</v>
      </c>
      <c r="B364" t="s">
        <v>81</v>
      </c>
      <c r="C364" t="s">
        <v>82</v>
      </c>
      <c r="D364" t="s">
        <v>75</v>
      </c>
      <c r="E364" t="s">
        <v>76</v>
      </c>
      <c r="F364" s="158">
        <v>5.5374352603110193</v>
      </c>
      <c r="G364" s="158">
        <v>3.7527405364753075</v>
      </c>
      <c r="H364" s="158">
        <v>4.7381301164725453</v>
      </c>
      <c r="I364" s="158">
        <v>1.7304157570783749</v>
      </c>
      <c r="J364" s="158">
        <v>1.6719999999999999</v>
      </c>
      <c r="K364" s="158">
        <v>2.1610352333228935</v>
      </c>
      <c r="L364" s="158">
        <v>2.2989253616497463</v>
      </c>
      <c r="M364" s="158">
        <v>2.2362381542948362</v>
      </c>
      <c r="N364" s="158">
        <v>2.2070728636975443</v>
      </c>
      <c r="O364" s="158">
        <v>2.179295687651666</v>
      </c>
      <c r="P364" s="158">
        <v>2.1498311045900871</v>
      </c>
      <c r="Q364" s="158">
        <v>2.1210842881683027</v>
      </c>
      <c r="S364" t="s">
        <v>492</v>
      </c>
    </row>
    <row r="365" spans="1:19">
      <c r="A365" t="s">
        <v>46</v>
      </c>
      <c r="B365" t="s">
        <v>83</v>
      </c>
      <c r="C365" t="s">
        <v>84</v>
      </c>
      <c r="D365" t="s">
        <v>85</v>
      </c>
      <c r="E365" t="s">
        <v>76</v>
      </c>
      <c r="F365" s="158">
        <v>819.99700000000007</v>
      </c>
      <c r="G365" s="158">
        <v>829.80399999999997</v>
      </c>
      <c r="H365" s="158">
        <v>837.42200000000003</v>
      </c>
      <c r="I365" s="158">
        <v>845.88800000000003</v>
      </c>
      <c r="J365" s="158">
        <v>854.36900000000003</v>
      </c>
      <c r="K365" s="158">
        <v>861.52200000000005</v>
      </c>
      <c r="L365" s="158">
        <v>870.59299999999996</v>
      </c>
      <c r="M365" s="158">
        <v>879.05399999999997</v>
      </c>
      <c r="N365" s="158">
        <v>887.64100000000008</v>
      </c>
      <c r="O365" s="158">
        <v>896.35699999999997</v>
      </c>
      <c r="P365" s="158">
        <v>905.202</v>
      </c>
      <c r="Q365" s="158">
        <v>914.18200000000002</v>
      </c>
      <c r="S365" t="s">
        <v>493</v>
      </c>
    </row>
    <row r="366" spans="1:19">
      <c r="A366" t="s">
        <v>46</v>
      </c>
      <c r="B366" t="s">
        <v>86</v>
      </c>
      <c r="C366" t="s">
        <v>87</v>
      </c>
      <c r="D366" t="s">
        <v>88</v>
      </c>
      <c r="E366" t="s">
        <v>76</v>
      </c>
      <c r="F366" s="158">
        <v>0.60359367168416467</v>
      </c>
      <c r="G366" s="158">
        <v>0.6682385237959807</v>
      </c>
      <c r="H366" s="158">
        <v>0.7261201640272168</v>
      </c>
      <c r="I366" s="158">
        <v>0.78098164295982453</v>
      </c>
      <c r="J366" s="158">
        <v>0.83335537689218597</v>
      </c>
      <c r="K366" s="158">
        <v>0.87617495548575663</v>
      </c>
      <c r="L366" s="158">
        <v>0.87016321059323931</v>
      </c>
      <c r="M366" s="158">
        <v>0.87196804746921119</v>
      </c>
      <c r="N366" s="158">
        <v>0.87364711634545944</v>
      </c>
      <c r="O366" s="158">
        <v>0.87520262573952123</v>
      </c>
      <c r="P366" s="158">
        <v>0.87663858453693211</v>
      </c>
      <c r="Q366" s="158">
        <v>0.87795646818685991</v>
      </c>
      <c r="S366" t="s">
        <v>494</v>
      </c>
    </row>
    <row r="367" spans="1:19">
      <c r="A367" t="s">
        <v>46</v>
      </c>
      <c r="B367" t="s">
        <v>89</v>
      </c>
      <c r="C367" t="s">
        <v>90</v>
      </c>
      <c r="D367" t="s">
        <v>88</v>
      </c>
      <c r="E367" t="s">
        <v>76</v>
      </c>
      <c r="F367" s="158" t="s">
        <v>126</v>
      </c>
      <c r="G367" s="158" t="s">
        <v>126</v>
      </c>
      <c r="H367" s="158" t="s">
        <v>126</v>
      </c>
      <c r="I367" s="158" t="s">
        <v>126</v>
      </c>
      <c r="J367" s="158" t="s">
        <v>126</v>
      </c>
      <c r="K367" s="158" t="s">
        <v>126</v>
      </c>
      <c r="L367" s="158" t="s">
        <v>126</v>
      </c>
      <c r="M367" s="158" t="s">
        <v>126</v>
      </c>
      <c r="N367" s="158" t="s">
        <v>126</v>
      </c>
      <c r="O367" s="158" t="s">
        <v>126</v>
      </c>
      <c r="P367" s="158" t="s">
        <v>126</v>
      </c>
      <c r="Q367" s="158" t="s">
        <v>126</v>
      </c>
      <c r="S367" t="s">
        <v>495</v>
      </c>
    </row>
    <row r="368" spans="1:19">
      <c r="A368" t="s">
        <v>46</v>
      </c>
      <c r="B368" t="s">
        <v>91</v>
      </c>
      <c r="C368" t="s">
        <v>92</v>
      </c>
      <c r="D368" t="s">
        <v>93</v>
      </c>
      <c r="E368" t="s">
        <v>76</v>
      </c>
      <c r="F368" s="158">
        <v>214.14290660039796</v>
      </c>
      <c r="G368" s="158">
        <v>211.92805308299697</v>
      </c>
      <c r="H368" s="158">
        <v>196.8980035952269</v>
      </c>
      <c r="I368" s="158">
        <v>204.00981871092827</v>
      </c>
      <c r="J368" s="158">
        <v>200.95298401510354</v>
      </c>
      <c r="K368" s="158">
        <v>204.63117374195446</v>
      </c>
      <c r="L368" s="158">
        <v>203.01007391134678</v>
      </c>
      <c r="M368" s="158">
        <v>203.7547574654387</v>
      </c>
      <c r="N368" s="158">
        <v>203.75475746543827</v>
      </c>
      <c r="O368" s="158">
        <v>203.7547574654389</v>
      </c>
      <c r="P368" s="158">
        <v>203.75475746543779</v>
      </c>
      <c r="Q368" s="158">
        <v>203.52640280339062</v>
      </c>
      <c r="S368" t="s">
        <v>496</v>
      </c>
    </row>
    <row r="369" spans="1:19">
      <c r="A369" t="s">
        <v>46</v>
      </c>
      <c r="B369" t="s">
        <v>94</v>
      </c>
      <c r="C369" t="s">
        <v>95</v>
      </c>
      <c r="D369" t="s">
        <v>75</v>
      </c>
      <c r="E369" t="s">
        <v>76</v>
      </c>
      <c r="F369" s="158">
        <v>17.701999999999998</v>
      </c>
      <c r="G369" s="158">
        <v>15.949000000000002</v>
      </c>
      <c r="H369" s="158">
        <v>17.561999999999998</v>
      </c>
      <c r="I369" s="158">
        <v>15.726000000000001</v>
      </c>
      <c r="J369" s="158">
        <v>15.176</v>
      </c>
      <c r="K369" s="158">
        <v>15.959999999999999</v>
      </c>
      <c r="L369" s="158">
        <v>16.004000000000001</v>
      </c>
      <c r="M369" s="158">
        <v>15.935</v>
      </c>
      <c r="N369" s="158">
        <v>16.134</v>
      </c>
      <c r="O369" s="158">
        <v>16.32</v>
      </c>
      <c r="P369" s="158">
        <v>16.498000000000005</v>
      </c>
      <c r="Q369" s="158">
        <v>16.582000000000001</v>
      </c>
      <c r="S369" t="s">
        <v>497</v>
      </c>
    </row>
    <row r="370" spans="1:19">
      <c r="A370" t="s">
        <v>46</v>
      </c>
      <c r="B370" t="s">
        <v>96</v>
      </c>
      <c r="C370" t="s">
        <v>97</v>
      </c>
      <c r="D370" t="s">
        <v>75</v>
      </c>
      <c r="E370" t="s">
        <v>76</v>
      </c>
      <c r="F370" s="158">
        <v>18.710379648411081</v>
      </c>
      <c r="G370" s="158">
        <v>16.667351382969837</v>
      </c>
      <c r="H370" s="158">
        <v>18.2720775374376</v>
      </c>
      <c r="I370" s="158">
        <v>16.140283627410749</v>
      </c>
      <c r="J370" s="158">
        <v>15.176</v>
      </c>
      <c r="K370" s="158">
        <v>15.627604134043215</v>
      </c>
      <c r="L370" s="158">
        <v>15.400586642043757</v>
      </c>
      <c r="M370" s="158">
        <v>15.099345334189922</v>
      </c>
      <c r="N370" s="158">
        <v>15.005863288198979</v>
      </c>
      <c r="O370" s="158">
        <v>14.89367907138827</v>
      </c>
      <c r="P370" s="158">
        <v>14.765992324532583</v>
      </c>
      <c r="Q370" s="158">
        <v>14.55184926206322</v>
      </c>
      <c r="S370" t="s">
        <v>498</v>
      </c>
    </row>
    <row r="371" spans="1:19">
      <c r="A371" t="s">
        <v>46</v>
      </c>
      <c r="B371" t="s">
        <v>98</v>
      </c>
      <c r="C371" t="s">
        <v>99</v>
      </c>
      <c r="D371" t="s">
        <v>75</v>
      </c>
      <c r="E371" t="s">
        <v>76</v>
      </c>
      <c r="F371" s="158">
        <v>13.172944388100062</v>
      </c>
      <c r="G371" s="158">
        <v>12.914610846494531</v>
      </c>
      <c r="H371" s="158">
        <v>13.533947420965053</v>
      </c>
      <c r="I371" s="158">
        <v>14.409867870332375</v>
      </c>
      <c r="J371" s="158">
        <v>13.504</v>
      </c>
      <c r="K371" s="158">
        <v>13.466568900720324</v>
      </c>
      <c r="L371" s="158">
        <v>13.101661280394012</v>
      </c>
      <c r="M371" s="158">
        <v>12.863107179895087</v>
      </c>
      <c r="N371" s="158">
        <v>12.798790424501433</v>
      </c>
      <c r="O371" s="158">
        <v>12.714383383736605</v>
      </c>
      <c r="P371" s="158">
        <v>12.616161219942494</v>
      </c>
      <c r="Q371" s="158">
        <v>12.430764973894917</v>
      </c>
      <c r="S371" t="s">
        <v>499</v>
      </c>
    </row>
    <row r="372" spans="1:19">
      <c r="A372" t="s">
        <v>46</v>
      </c>
      <c r="B372" t="s">
        <v>100</v>
      </c>
      <c r="C372" t="s">
        <v>101</v>
      </c>
      <c r="D372" t="s">
        <v>102</v>
      </c>
      <c r="E372" t="s">
        <v>76</v>
      </c>
      <c r="F372" s="158">
        <v>1.0569641649763351</v>
      </c>
      <c r="G372" s="158">
        <v>1.0450405281189941</v>
      </c>
      <c r="H372" s="158">
        <v>1.0404326123128118</v>
      </c>
      <c r="I372" s="158">
        <v>1.0263438654082888</v>
      </c>
      <c r="J372" s="158">
        <v>1</v>
      </c>
      <c r="K372" s="158">
        <v>0.97917319135609127</v>
      </c>
      <c r="L372" s="158">
        <v>0.96229609110495851</v>
      </c>
      <c r="M372" s="158">
        <v>0.94755853995543904</v>
      </c>
      <c r="N372" s="158">
        <v>0.93007706013381541</v>
      </c>
      <c r="O372" s="158">
        <v>0.91260288427624203</v>
      </c>
      <c r="P372" s="158">
        <v>0.89501711265199291</v>
      </c>
      <c r="Q372" s="158">
        <v>0.87756900627567358</v>
      </c>
      <c r="S372" t="s">
        <v>500</v>
      </c>
    </row>
    <row r="373" spans="1:19">
      <c r="A373" t="s">
        <v>46</v>
      </c>
      <c r="B373" t="s">
        <v>103</v>
      </c>
      <c r="C373" t="s">
        <v>104</v>
      </c>
      <c r="D373" t="s">
        <v>75</v>
      </c>
      <c r="E373" t="s">
        <v>76</v>
      </c>
      <c r="F373" s="158">
        <v>18.710379648411081</v>
      </c>
      <c r="G373" s="158">
        <v>16.667351382969837</v>
      </c>
      <c r="H373" s="158">
        <v>18.2720775374376</v>
      </c>
      <c r="I373" s="158">
        <v>16.140283627410749</v>
      </c>
      <c r="J373" s="158">
        <v>15.176</v>
      </c>
      <c r="K373" s="158">
        <v>15.627604134043215</v>
      </c>
      <c r="L373" s="158">
        <v>16.163687442289991</v>
      </c>
      <c r="M373" s="158">
        <v>15.771164339018325</v>
      </c>
      <c r="N373" s="158">
        <v>15.676448848555459</v>
      </c>
      <c r="O373" s="158">
        <v>15.565354794215585</v>
      </c>
      <c r="P373" s="158">
        <v>15.437255159021579</v>
      </c>
      <c r="Q373" s="158">
        <v>15.223189551864111</v>
      </c>
      <c r="S373" t="s">
        <v>501</v>
      </c>
    </row>
    <row r="374" spans="1:19">
      <c r="A374" t="s">
        <v>46</v>
      </c>
      <c r="B374" t="s">
        <v>108</v>
      </c>
      <c r="C374" t="s">
        <v>112</v>
      </c>
      <c r="D374" t="s">
        <v>88</v>
      </c>
      <c r="E374" t="s">
        <v>76</v>
      </c>
      <c r="F374" s="158">
        <v>0.21238489620266549</v>
      </c>
      <c r="G374" s="158">
        <v>0.21021589281575309</v>
      </c>
      <c r="H374" s="158">
        <v>0.20583483294764204</v>
      </c>
      <c r="I374" s="158">
        <v>0.19648116505116522</v>
      </c>
      <c r="J374" s="158">
        <v>0.19789360878034212</v>
      </c>
      <c r="K374" s="158">
        <v>0.18861725621891692</v>
      </c>
      <c r="L374" s="158" t="s">
        <v>126</v>
      </c>
      <c r="M374" s="158" t="s">
        <v>126</v>
      </c>
      <c r="N374" s="158" t="s">
        <v>126</v>
      </c>
      <c r="O374" s="158" t="s">
        <v>126</v>
      </c>
      <c r="P374" s="158" t="s">
        <v>126</v>
      </c>
      <c r="Q374" s="158" t="s">
        <v>126</v>
      </c>
      <c r="S374" t="s">
        <v>502</v>
      </c>
    </row>
    <row r="375" spans="1:19">
      <c r="A375" t="s">
        <v>46</v>
      </c>
      <c r="B375" t="s">
        <v>111</v>
      </c>
      <c r="C375" t="s">
        <v>16</v>
      </c>
      <c r="D375" t="s">
        <v>88</v>
      </c>
      <c r="E375" t="s">
        <v>76</v>
      </c>
      <c r="F375" s="158">
        <v>0.12383108799698909</v>
      </c>
      <c r="G375" s="158">
        <v>0.12383108799698909</v>
      </c>
      <c r="H375" s="158">
        <v>0.12383108799698909</v>
      </c>
      <c r="I375" s="158">
        <v>0.12383108799698909</v>
      </c>
      <c r="J375" s="158">
        <v>0.12556891767958128</v>
      </c>
      <c r="K375" s="158">
        <v>0.12556891767958128</v>
      </c>
      <c r="L375" s="158" t="s">
        <v>126</v>
      </c>
      <c r="M375" s="158" t="s">
        <v>126</v>
      </c>
      <c r="N375" s="158" t="s">
        <v>126</v>
      </c>
      <c r="O375" s="158" t="s">
        <v>126</v>
      </c>
      <c r="P375" s="158" t="s">
        <v>126</v>
      </c>
      <c r="Q375" s="158" t="s">
        <v>126</v>
      </c>
      <c r="S375" t="s">
        <v>503</v>
      </c>
    </row>
    <row r="376" spans="1:19">
      <c r="A376" t="s">
        <v>46</v>
      </c>
      <c r="B376" t="s">
        <v>110</v>
      </c>
      <c r="C376" t="s">
        <v>15</v>
      </c>
      <c r="D376" t="s">
        <v>88</v>
      </c>
      <c r="E376" t="s">
        <v>76</v>
      </c>
      <c r="F376" s="158" t="s">
        <v>126</v>
      </c>
      <c r="G376" s="158" t="s">
        <v>126</v>
      </c>
      <c r="H376" s="158" t="s">
        <v>126</v>
      </c>
      <c r="I376" s="158" t="s">
        <v>126</v>
      </c>
      <c r="J376" s="158" t="s">
        <v>126</v>
      </c>
      <c r="K376" s="158" t="s">
        <v>126</v>
      </c>
      <c r="L376" s="158" t="s">
        <v>126</v>
      </c>
      <c r="M376" s="158" t="s">
        <v>126</v>
      </c>
      <c r="N376" s="158" t="s">
        <v>126</v>
      </c>
      <c r="O376" s="158" t="s">
        <v>126</v>
      </c>
      <c r="P376" s="158" t="s">
        <v>126</v>
      </c>
      <c r="Q376" s="158" t="s">
        <v>126</v>
      </c>
      <c r="S376" t="s">
        <v>504</v>
      </c>
    </row>
    <row r="377" spans="1:19">
      <c r="A377" t="s">
        <v>46</v>
      </c>
      <c r="B377" t="s">
        <v>109</v>
      </c>
      <c r="C377" t="s">
        <v>113</v>
      </c>
      <c r="D377" t="s">
        <v>88</v>
      </c>
      <c r="E377" t="s">
        <v>76</v>
      </c>
      <c r="F377" s="158">
        <v>9.5166697449885346E-2</v>
      </c>
      <c r="G377" s="158">
        <v>9.5181837657398433E-2</v>
      </c>
      <c r="H377" s="158">
        <v>9.5233636669910388E-2</v>
      </c>
      <c r="I377" s="158">
        <v>9.5258229755804211E-2</v>
      </c>
      <c r="J377" s="158">
        <v>9.5245210625497054E-2</v>
      </c>
      <c r="K377" s="158">
        <v>9.5245210625497054E-2</v>
      </c>
      <c r="L377" s="158" t="s">
        <v>126</v>
      </c>
      <c r="M377" s="158" t="s">
        <v>126</v>
      </c>
      <c r="N377" s="158" t="s">
        <v>126</v>
      </c>
      <c r="O377" s="158" t="s">
        <v>126</v>
      </c>
      <c r="P377" s="158" t="s">
        <v>126</v>
      </c>
      <c r="Q377" s="158" t="s">
        <v>126</v>
      </c>
      <c r="S377" t="s">
        <v>505</v>
      </c>
    </row>
    <row r="378" spans="1:19">
      <c r="A378" t="s">
        <v>46</v>
      </c>
      <c r="B378" t="s">
        <v>114</v>
      </c>
      <c r="C378" t="s">
        <v>115</v>
      </c>
      <c r="D378" t="s">
        <v>75</v>
      </c>
      <c r="E378" t="s">
        <v>76</v>
      </c>
      <c r="F378" s="158">
        <v>175.59654098360656</v>
      </c>
      <c r="G378" s="158">
        <v>175.85874616048321</v>
      </c>
      <c r="H378" s="158">
        <v>164.88671996672213</v>
      </c>
      <c r="I378" s="158">
        <v>172.56945752974966</v>
      </c>
      <c r="J378" s="158">
        <v>171.68799999999999</v>
      </c>
      <c r="K378" s="158">
        <v>176.2942580645161</v>
      </c>
      <c r="L378" s="158">
        <v>176.73914927670111</v>
      </c>
      <c r="M378" s="158">
        <v>179.11143456902377</v>
      </c>
      <c r="N378" s="158">
        <v>180.8610766713791</v>
      </c>
      <c r="O378" s="158">
        <v>182.6370031374484</v>
      </c>
      <c r="P378" s="158">
        <v>184.43921396722922</v>
      </c>
      <c r="Q378" s="158">
        <v>186.06017396760924</v>
      </c>
      <c r="S378" t="s">
        <v>506</v>
      </c>
    </row>
    <row r="379" spans="1:19">
      <c r="A379" t="s">
        <v>46</v>
      </c>
      <c r="B379" t="s">
        <v>116</v>
      </c>
      <c r="C379" t="s">
        <v>117</v>
      </c>
      <c r="D379" t="s">
        <v>75</v>
      </c>
      <c r="E379" t="s">
        <v>76</v>
      </c>
      <c r="F379" s="158" t="s">
        <v>126</v>
      </c>
      <c r="G379" s="158" t="s">
        <v>126</v>
      </c>
      <c r="H379" s="158" t="s">
        <v>126</v>
      </c>
      <c r="I379" s="158" t="s">
        <v>126</v>
      </c>
      <c r="J379" s="158">
        <v>1.008</v>
      </c>
      <c r="K379" s="158">
        <v>0.5933789539617913</v>
      </c>
      <c r="L379" s="158">
        <v>0.69285318559557008</v>
      </c>
      <c r="M379" s="158">
        <v>0.5126291701158926</v>
      </c>
      <c r="N379" s="158">
        <v>0.493870918931056</v>
      </c>
      <c r="O379" s="158">
        <v>0.50284418923620944</v>
      </c>
      <c r="P379" s="158">
        <v>0.45824876167782036</v>
      </c>
      <c r="Q379" s="158">
        <v>0.44053964115038813</v>
      </c>
      <c r="S379" t="s">
        <v>507</v>
      </c>
    </row>
    <row r="380" spans="1:19">
      <c r="A380" t="s">
        <v>46</v>
      </c>
      <c r="B380" t="s">
        <v>119</v>
      </c>
      <c r="C380" t="s">
        <v>120</v>
      </c>
      <c r="D380" t="s">
        <v>121</v>
      </c>
      <c r="E380" t="s">
        <v>76</v>
      </c>
      <c r="F380" s="158" t="s">
        <v>127</v>
      </c>
      <c r="G380" s="158" t="s">
        <v>127</v>
      </c>
      <c r="H380" s="158" t="s">
        <v>127</v>
      </c>
      <c r="I380" s="158" t="s">
        <v>127</v>
      </c>
      <c r="J380" s="158" t="s">
        <v>127</v>
      </c>
      <c r="K380" s="158" t="s">
        <v>127</v>
      </c>
      <c r="L380" s="158" t="s">
        <v>127</v>
      </c>
      <c r="M380" s="158" t="s">
        <v>127</v>
      </c>
      <c r="N380" s="158" t="s">
        <v>127</v>
      </c>
      <c r="O380" s="158" t="s">
        <v>127</v>
      </c>
      <c r="P380" s="158" t="s">
        <v>127</v>
      </c>
      <c r="Q380" s="158" t="s">
        <v>127</v>
      </c>
      <c r="S380" t="s">
        <v>508</v>
      </c>
    </row>
    <row r="381" spans="1:19">
      <c r="A381" t="s">
        <v>46</v>
      </c>
      <c r="B381" t="s">
        <v>122</v>
      </c>
      <c r="C381" t="s">
        <v>123</v>
      </c>
      <c r="D381" t="s">
        <v>121</v>
      </c>
      <c r="E381" t="s">
        <v>76</v>
      </c>
      <c r="F381" s="158" t="s">
        <v>128</v>
      </c>
      <c r="G381" s="158" t="s">
        <v>128</v>
      </c>
      <c r="H381" s="158" t="s">
        <v>128</v>
      </c>
      <c r="I381" s="158" t="s">
        <v>128</v>
      </c>
      <c r="J381" s="158" t="s">
        <v>128</v>
      </c>
      <c r="K381" s="158" t="s">
        <v>128</v>
      </c>
      <c r="L381" s="158" t="s">
        <v>128</v>
      </c>
      <c r="M381" s="158" t="s">
        <v>128</v>
      </c>
      <c r="N381" s="158" t="s">
        <v>128</v>
      </c>
      <c r="O381" s="158" t="s">
        <v>128</v>
      </c>
      <c r="P381" s="158" t="s">
        <v>128</v>
      </c>
      <c r="Q381" s="158" t="s">
        <v>128</v>
      </c>
      <c r="S381" t="s">
        <v>509</v>
      </c>
    </row>
    <row r="382" spans="1:19">
      <c r="A382" t="s">
        <v>47</v>
      </c>
      <c r="B382" t="s">
        <v>73</v>
      </c>
      <c r="C382" t="s">
        <v>74</v>
      </c>
      <c r="D382" t="s">
        <v>75</v>
      </c>
      <c r="E382" t="s">
        <v>76</v>
      </c>
      <c r="F382" s="158">
        <v>1.3915312377864961</v>
      </c>
      <c r="G382" s="158">
        <v>1.7347672766775302</v>
      </c>
      <c r="H382" s="158">
        <v>1.1745168553116812</v>
      </c>
      <c r="I382" s="158">
        <v>1.0690517607141572</v>
      </c>
      <c r="J382" s="158">
        <v>1.09100771935535</v>
      </c>
      <c r="K382" s="158">
        <v>0.89692264328217963</v>
      </c>
      <c r="L382" s="158">
        <v>0.61830216792017745</v>
      </c>
      <c r="M382" s="158">
        <v>0.74011419261077538</v>
      </c>
      <c r="N382" s="158">
        <v>0.72425504076067482</v>
      </c>
      <c r="O382" s="158">
        <v>0.535936753288768</v>
      </c>
      <c r="P382" s="158">
        <v>0.55656831727135314</v>
      </c>
      <c r="Q382" s="158">
        <v>0.49810748078269002</v>
      </c>
      <c r="S382" t="s">
        <v>510</v>
      </c>
    </row>
    <row r="383" spans="1:19">
      <c r="A383" t="s">
        <v>47</v>
      </c>
      <c r="B383" t="s">
        <v>77</v>
      </c>
      <c r="C383" t="s">
        <v>78</v>
      </c>
      <c r="D383" t="s">
        <v>75</v>
      </c>
      <c r="E383" t="s">
        <v>76</v>
      </c>
      <c r="F383" s="158">
        <v>15.683455430734211</v>
      </c>
      <c r="G383" s="158">
        <v>16.414918617869361</v>
      </c>
      <c r="H383" s="158">
        <v>13.685803958278548</v>
      </c>
      <c r="I383" s="158">
        <v>13.523232044923084</v>
      </c>
      <c r="J383" s="158">
        <v>12.845452015811828</v>
      </c>
      <c r="K383" s="158">
        <v>13.041982482281853</v>
      </c>
      <c r="L383" s="158">
        <v>11.71726730390832</v>
      </c>
      <c r="M383" s="158">
        <v>10.974387120417422</v>
      </c>
      <c r="N383" s="158">
        <v>10.888101163307079</v>
      </c>
      <c r="O383" s="158">
        <v>10.626091968134341</v>
      </c>
      <c r="P383" s="158">
        <v>10.591414340268722</v>
      </c>
      <c r="Q383" s="158">
        <v>10.458630196669843</v>
      </c>
      <c r="S383" t="s">
        <v>511</v>
      </c>
    </row>
    <row r="384" spans="1:19">
      <c r="A384" t="s">
        <v>47</v>
      </c>
      <c r="B384" t="s">
        <v>79</v>
      </c>
      <c r="C384" t="s">
        <v>80</v>
      </c>
      <c r="D384" t="s">
        <v>75</v>
      </c>
      <c r="E384" t="s">
        <v>76</v>
      </c>
      <c r="F384" s="158">
        <v>11.194528622079716</v>
      </c>
      <c r="G384" s="158">
        <v>11.444705866135426</v>
      </c>
      <c r="H384" s="158">
        <v>10.503910809797425</v>
      </c>
      <c r="I384" s="158">
        <v>9.6066920298316116</v>
      </c>
      <c r="J384" s="158">
        <v>9.034039603779803</v>
      </c>
      <c r="K384" s="158">
        <v>9.695168514226733</v>
      </c>
      <c r="L384" s="158">
        <v>7.6155226373543119</v>
      </c>
      <c r="M384" s="158">
        <v>7.0869530954753408</v>
      </c>
      <c r="N384" s="158">
        <v>7.1182796646305775</v>
      </c>
      <c r="O384" s="158">
        <v>6.8878035714010899</v>
      </c>
      <c r="P384" s="158">
        <v>6.8821776375595185</v>
      </c>
      <c r="Q384" s="158">
        <v>6.7794341857787366</v>
      </c>
      <c r="S384" t="s">
        <v>512</v>
      </c>
    </row>
    <row r="385" spans="1:19">
      <c r="A385" t="s">
        <v>47</v>
      </c>
      <c r="B385" t="s">
        <v>81</v>
      </c>
      <c r="C385" t="s">
        <v>82</v>
      </c>
      <c r="D385" t="s">
        <v>75</v>
      </c>
      <c r="E385" t="s">
        <v>76</v>
      </c>
      <c r="F385" s="158">
        <v>4.4889268086544947</v>
      </c>
      <c r="G385" s="158">
        <v>4.9702127517339356</v>
      </c>
      <c r="H385" s="158">
        <v>3.1818931484811226</v>
      </c>
      <c r="I385" s="158">
        <v>3.9165400150914729</v>
      </c>
      <c r="J385" s="158">
        <v>3.8114124120320243</v>
      </c>
      <c r="K385" s="158">
        <v>3.3468139680551201</v>
      </c>
      <c r="L385" s="158">
        <v>4.1017446665540085</v>
      </c>
      <c r="M385" s="158">
        <v>3.8874340249420816</v>
      </c>
      <c r="N385" s="158">
        <v>3.7698214986765008</v>
      </c>
      <c r="O385" s="158">
        <v>3.738288396733251</v>
      </c>
      <c r="P385" s="158">
        <v>3.7092367027092035</v>
      </c>
      <c r="Q385" s="158">
        <v>3.6791960108911055</v>
      </c>
      <c r="S385" t="s">
        <v>513</v>
      </c>
    </row>
    <row r="386" spans="1:19">
      <c r="A386" t="s">
        <v>47</v>
      </c>
      <c r="B386" t="s">
        <v>83</v>
      </c>
      <c r="C386" t="s">
        <v>84</v>
      </c>
      <c r="D386" t="s">
        <v>85</v>
      </c>
      <c r="E386" t="s">
        <v>76</v>
      </c>
      <c r="F386" s="158">
        <v>648.31650000000002</v>
      </c>
      <c r="G386" s="158">
        <v>653.25250000000005</v>
      </c>
      <c r="H386" s="158">
        <v>659.35900000000004</v>
      </c>
      <c r="I386" s="158">
        <v>660.10500000000002</v>
      </c>
      <c r="J386" s="158">
        <v>670.66071506818105</v>
      </c>
      <c r="K386" s="158">
        <v>678.58100000000002</v>
      </c>
      <c r="L386" s="158">
        <v>686.22067574509606</v>
      </c>
      <c r="M386" s="158">
        <v>697.763939836845</v>
      </c>
      <c r="N386" s="158">
        <v>706.45158898644104</v>
      </c>
      <c r="O386" s="158">
        <v>714.77319526440601</v>
      </c>
      <c r="P386" s="158">
        <v>723.6010861031059</v>
      </c>
      <c r="Q386" s="158">
        <v>732.25126722597599</v>
      </c>
      <c r="S386" t="s">
        <v>514</v>
      </c>
    </row>
    <row r="387" spans="1:19">
      <c r="A387" t="s">
        <v>47</v>
      </c>
      <c r="B387" t="s">
        <v>86</v>
      </c>
      <c r="C387" t="s">
        <v>87</v>
      </c>
      <c r="D387" t="s">
        <v>88</v>
      </c>
      <c r="E387" t="s">
        <v>76</v>
      </c>
      <c r="F387" s="158">
        <v>0.38366368895439185</v>
      </c>
      <c r="G387" s="158">
        <v>0.40033830716300356</v>
      </c>
      <c r="H387" s="158">
        <v>0.41520704199078196</v>
      </c>
      <c r="I387" s="158">
        <v>0.43122382045280683</v>
      </c>
      <c r="J387" s="158">
        <v>0.43204506064655918</v>
      </c>
      <c r="K387" s="158">
        <v>0.44867746076002718</v>
      </c>
      <c r="L387" s="158">
        <v>0.47595121286889763</v>
      </c>
      <c r="M387" s="158">
        <v>0.48605351952939857</v>
      </c>
      <c r="N387" s="158">
        <v>0.50568152194237548</v>
      </c>
      <c r="O387" s="158">
        <v>0.52451960942545961</v>
      </c>
      <c r="P387" s="158">
        <v>0.54317679701042387</v>
      </c>
      <c r="Q387" s="158">
        <v>0.56121304304966035</v>
      </c>
      <c r="S387" t="s">
        <v>515</v>
      </c>
    </row>
    <row r="388" spans="1:19">
      <c r="A388" t="s">
        <v>47</v>
      </c>
      <c r="B388" t="s">
        <v>89</v>
      </c>
      <c r="C388" t="s">
        <v>90</v>
      </c>
      <c r="D388" t="s">
        <v>88</v>
      </c>
      <c r="E388" t="s">
        <v>76</v>
      </c>
      <c r="F388" s="158" t="s">
        <v>126</v>
      </c>
      <c r="G388" s="158" t="s">
        <v>126</v>
      </c>
      <c r="H388" s="158" t="s">
        <v>126</v>
      </c>
      <c r="I388" s="158" t="s">
        <v>126</v>
      </c>
      <c r="J388" s="158" t="s">
        <v>126</v>
      </c>
      <c r="K388" s="158" t="s">
        <v>126</v>
      </c>
      <c r="L388" s="158" t="s">
        <v>126</v>
      </c>
      <c r="M388" s="158" t="s">
        <v>126</v>
      </c>
      <c r="N388" s="158" t="s">
        <v>126</v>
      </c>
      <c r="O388" s="158" t="s">
        <v>126</v>
      </c>
      <c r="P388" s="158" t="s">
        <v>126</v>
      </c>
      <c r="Q388" s="158" t="s">
        <v>126</v>
      </c>
      <c r="S388" t="s">
        <v>516</v>
      </c>
    </row>
    <row r="389" spans="1:19">
      <c r="A389" t="s">
        <v>47</v>
      </c>
      <c r="B389" t="s">
        <v>91</v>
      </c>
      <c r="C389" t="s">
        <v>92</v>
      </c>
      <c r="D389" t="s">
        <v>93</v>
      </c>
      <c r="E389" t="s">
        <v>76</v>
      </c>
      <c r="F389" s="158">
        <v>151.16801853335562</v>
      </c>
      <c r="G389" s="158">
        <v>154.82228925273384</v>
      </c>
      <c r="H389" s="158">
        <v>141.07765799615782</v>
      </c>
      <c r="I389" s="158">
        <v>139.059821553717</v>
      </c>
      <c r="J389" s="158">
        <v>139.23862121625532</v>
      </c>
      <c r="K389" s="158">
        <v>141.04038463015974</v>
      </c>
      <c r="L389" s="158">
        <v>138.99660779166052</v>
      </c>
      <c r="M389" s="158">
        <v>138.07695963657014</v>
      </c>
      <c r="N389" s="158">
        <v>135.34013368334413</v>
      </c>
      <c r="O389" s="158">
        <v>132.69758943330436</v>
      </c>
      <c r="P389" s="158">
        <v>130.09209222019996</v>
      </c>
      <c r="Q389" s="158">
        <v>127.55519521016893</v>
      </c>
      <c r="S389" t="s">
        <v>517</v>
      </c>
    </row>
    <row r="390" spans="1:19">
      <c r="A390" t="s">
        <v>47</v>
      </c>
      <c r="B390" t="s">
        <v>94</v>
      </c>
      <c r="C390" t="s">
        <v>95</v>
      </c>
      <c r="D390" t="s">
        <v>75</v>
      </c>
      <c r="E390" t="s">
        <v>76</v>
      </c>
      <c r="F390" s="158">
        <v>14.994535871221</v>
      </c>
      <c r="G390" s="158">
        <v>16.193999999999999</v>
      </c>
      <c r="H390" s="158">
        <v>13.104184807408924</v>
      </c>
      <c r="I390" s="158">
        <v>13.02291042401489</v>
      </c>
      <c r="J390" s="158">
        <v>12.710160152979279</v>
      </c>
      <c r="K390" s="158">
        <v>12.983000000000001</v>
      </c>
      <c r="L390" s="158">
        <v>12.217787438320162</v>
      </c>
      <c r="M390" s="158">
        <v>11.720424281211589</v>
      </c>
      <c r="N390" s="158">
        <v>11.863745138424466</v>
      </c>
      <c r="O390" s="158">
        <v>11.809823396873826</v>
      </c>
      <c r="P390" s="158">
        <v>12.006708385540534</v>
      </c>
      <c r="Q390" s="158">
        <v>12.093304371476986</v>
      </c>
      <c r="S390" t="s">
        <v>518</v>
      </c>
    </row>
    <row r="391" spans="1:19">
      <c r="A391" t="s">
        <v>47</v>
      </c>
      <c r="B391" t="s">
        <v>96</v>
      </c>
      <c r="C391" t="s">
        <v>97</v>
      </c>
      <c r="D391" t="s">
        <v>75</v>
      </c>
      <c r="E391" t="s">
        <v>76</v>
      </c>
      <c r="F391" s="158">
        <v>15.848687086332808</v>
      </c>
      <c r="G391" s="158">
        <v>16.923386312358989</v>
      </c>
      <c r="H391" s="158">
        <v>13.634021231402327</v>
      </c>
      <c r="I391" s="158">
        <v>13.36598422344934</v>
      </c>
      <c r="J391" s="158">
        <v>12.710160152979279</v>
      </c>
      <c r="K391" s="158">
        <v>12.712605543376133</v>
      </c>
      <c r="L391" s="158">
        <v>11.717267303908319</v>
      </c>
      <c r="M391" s="158">
        <v>10.974387120417422</v>
      </c>
      <c r="N391" s="158">
        <v>10.888101163307079</v>
      </c>
      <c r="O391" s="158">
        <v>10.626091968134341</v>
      </c>
      <c r="P391" s="158">
        <v>10.591414340268724</v>
      </c>
      <c r="Q391" s="158">
        <v>10.458630196669843</v>
      </c>
      <c r="S391" t="s">
        <v>519</v>
      </c>
    </row>
    <row r="392" spans="1:19">
      <c r="A392" t="s">
        <v>47</v>
      </c>
      <c r="B392" t="s">
        <v>98</v>
      </c>
      <c r="C392" t="s">
        <v>99</v>
      </c>
      <c r="D392" t="s">
        <v>75</v>
      </c>
      <c r="E392" t="s">
        <v>76</v>
      </c>
      <c r="F392" s="158">
        <v>11.359760277678312</v>
      </c>
      <c r="G392" s="158">
        <v>11.953173560625054</v>
      </c>
      <c r="H392" s="158">
        <v>10.452128082921204</v>
      </c>
      <c r="I392" s="158">
        <v>9.4494442083578658</v>
      </c>
      <c r="J392" s="158">
        <v>8.898747740947254</v>
      </c>
      <c r="K392" s="158">
        <v>9.3657915753210137</v>
      </c>
      <c r="L392" s="158">
        <v>7.615522637354311</v>
      </c>
      <c r="M392" s="158">
        <v>7.0869530954753408</v>
      </c>
      <c r="N392" s="158">
        <v>7.1182796646305775</v>
      </c>
      <c r="O392" s="158">
        <v>6.8878035714010908</v>
      </c>
      <c r="P392" s="158">
        <v>6.8821776375595194</v>
      </c>
      <c r="Q392" s="158">
        <v>6.7794341857787375</v>
      </c>
      <c r="S392" t="s">
        <v>520</v>
      </c>
    </row>
    <row r="393" spans="1:19">
      <c r="A393" t="s">
        <v>47</v>
      </c>
      <c r="B393" t="s">
        <v>100</v>
      </c>
      <c r="C393" t="s">
        <v>101</v>
      </c>
      <c r="D393" t="s">
        <v>102</v>
      </c>
      <c r="E393" t="s">
        <v>76</v>
      </c>
      <c r="F393" s="158">
        <v>1.0569641649763351</v>
      </c>
      <c r="G393" s="158">
        <v>1.0450405281189941</v>
      </c>
      <c r="H393" s="158">
        <v>1.0404326123128118</v>
      </c>
      <c r="I393" s="158">
        <v>1.0263438654082888</v>
      </c>
      <c r="J393" s="158">
        <v>1</v>
      </c>
      <c r="K393" s="158">
        <v>0.97917319135609127</v>
      </c>
      <c r="L393" s="158">
        <v>0.9590334881058743</v>
      </c>
      <c r="M393" s="158">
        <v>0.93634725647346229</v>
      </c>
      <c r="N393" s="158">
        <v>0.91776256454149052</v>
      </c>
      <c r="O393" s="158">
        <v>0.89976722013871691</v>
      </c>
      <c r="P393" s="158">
        <v>0.8821247256261987</v>
      </c>
      <c r="Q393" s="158">
        <v>0.8648281623786257</v>
      </c>
      <c r="S393" t="s">
        <v>521</v>
      </c>
    </row>
    <row r="394" spans="1:19">
      <c r="A394" t="s">
        <v>47</v>
      </c>
      <c r="B394" t="s">
        <v>103</v>
      </c>
      <c r="C394" t="s">
        <v>104</v>
      </c>
      <c r="D394" t="s">
        <v>75</v>
      </c>
      <c r="E394" t="s">
        <v>76</v>
      </c>
      <c r="F394" s="158">
        <v>15.848687086332808</v>
      </c>
      <c r="G394" s="158">
        <v>16.924431352887108</v>
      </c>
      <c r="H394" s="158">
        <v>13.634021231402327</v>
      </c>
      <c r="I394" s="158">
        <v>13.36598422344934</v>
      </c>
      <c r="J394" s="158">
        <v>12.710160152979279</v>
      </c>
      <c r="K394" s="158">
        <v>12.712605543376133</v>
      </c>
      <c r="L394" s="158">
        <v>11.976208967567869</v>
      </c>
      <c r="M394" s="158">
        <v>10.993116650995191</v>
      </c>
      <c r="N394" s="158">
        <v>10.906830694348509</v>
      </c>
      <c r="O394" s="158">
        <v>10.644821471547248</v>
      </c>
      <c r="P394" s="158">
        <v>10.610143815233144</v>
      </c>
      <c r="Q394" s="158">
        <v>10.477359646469656</v>
      </c>
      <c r="S394" t="s">
        <v>522</v>
      </c>
    </row>
    <row r="395" spans="1:19">
      <c r="A395" t="s">
        <v>47</v>
      </c>
      <c r="B395" t="s">
        <v>108</v>
      </c>
      <c r="C395" t="s">
        <v>112</v>
      </c>
      <c r="D395" t="s">
        <v>88</v>
      </c>
      <c r="E395" t="s">
        <v>76</v>
      </c>
      <c r="F395" s="158">
        <v>0.27715550948504147</v>
      </c>
      <c r="G395" s="158">
        <v>0.27751293209664069</v>
      </c>
      <c r="H395" s="158">
        <v>0.27424788293694713</v>
      </c>
      <c r="I395" s="158">
        <v>0.26542576419689984</v>
      </c>
      <c r="J395" s="158">
        <v>0.26591296242959928</v>
      </c>
      <c r="K395" s="158">
        <v>0.25568270217666983</v>
      </c>
      <c r="L395" s="158" t="s">
        <v>126</v>
      </c>
      <c r="M395" s="158" t="s">
        <v>126</v>
      </c>
      <c r="N395" s="158" t="s">
        <v>126</v>
      </c>
      <c r="O395" s="158" t="s">
        <v>126</v>
      </c>
      <c r="P395" s="158" t="s">
        <v>126</v>
      </c>
      <c r="Q395" s="158" t="s">
        <v>126</v>
      </c>
      <c r="S395" t="s">
        <v>523</v>
      </c>
    </row>
    <row r="396" spans="1:19">
      <c r="A396" t="s">
        <v>47</v>
      </c>
      <c r="B396" t="s">
        <v>111</v>
      </c>
      <c r="C396" t="s">
        <v>16</v>
      </c>
      <c r="D396" t="s">
        <v>88</v>
      </c>
      <c r="E396" t="s">
        <v>76</v>
      </c>
      <c r="F396" s="158">
        <v>0.11093384498118207</v>
      </c>
      <c r="G396" s="158">
        <v>0.11093384498118207</v>
      </c>
      <c r="H396" s="158">
        <v>0.11093384498118207</v>
      </c>
      <c r="I396" s="158">
        <v>0.11093384498118207</v>
      </c>
      <c r="J396" s="158">
        <v>0.11361359182802491</v>
      </c>
      <c r="K396" s="158">
        <v>0.11361359182802491</v>
      </c>
      <c r="L396" s="158" t="s">
        <v>126</v>
      </c>
      <c r="M396" s="158" t="s">
        <v>126</v>
      </c>
      <c r="N396" s="158" t="s">
        <v>126</v>
      </c>
      <c r="O396" s="158" t="s">
        <v>126</v>
      </c>
      <c r="P396" s="158" t="s">
        <v>126</v>
      </c>
      <c r="Q396" s="158" t="s">
        <v>126</v>
      </c>
      <c r="S396" t="s">
        <v>524</v>
      </c>
    </row>
    <row r="397" spans="1:19">
      <c r="A397" t="s">
        <v>47</v>
      </c>
      <c r="B397" t="s">
        <v>110</v>
      </c>
      <c r="C397" t="s">
        <v>15</v>
      </c>
      <c r="D397" t="s">
        <v>88</v>
      </c>
      <c r="E397" t="s">
        <v>76</v>
      </c>
      <c r="F397" s="158" t="s">
        <v>126</v>
      </c>
      <c r="G397" s="158" t="s">
        <v>126</v>
      </c>
      <c r="H397" s="158" t="s">
        <v>126</v>
      </c>
      <c r="I397" s="158" t="s">
        <v>126</v>
      </c>
      <c r="J397" s="158" t="s">
        <v>126</v>
      </c>
      <c r="K397" s="158" t="s">
        <v>126</v>
      </c>
      <c r="L397" s="158" t="s">
        <v>126</v>
      </c>
      <c r="M397" s="158" t="s">
        <v>126</v>
      </c>
      <c r="N397" s="158" t="s">
        <v>126</v>
      </c>
      <c r="O397" s="158" t="s">
        <v>126</v>
      </c>
      <c r="P397" s="158" t="s">
        <v>126</v>
      </c>
      <c r="Q397" s="158" t="s">
        <v>126</v>
      </c>
      <c r="S397" t="s">
        <v>525</v>
      </c>
    </row>
    <row r="398" spans="1:19">
      <c r="A398" t="s">
        <v>47</v>
      </c>
      <c r="B398" t="s">
        <v>109</v>
      </c>
      <c r="C398" t="s">
        <v>113</v>
      </c>
      <c r="D398" t="s">
        <v>88</v>
      </c>
      <c r="E398" t="s">
        <v>76</v>
      </c>
      <c r="F398" s="158">
        <v>0.16093380196154949</v>
      </c>
      <c r="G398" s="158">
        <v>0.16095245676465342</v>
      </c>
      <c r="H398" s="158">
        <v>0.16113949355159296</v>
      </c>
      <c r="I398" s="158">
        <v>0.16123359541033463</v>
      </c>
      <c r="J398" s="158">
        <v>0.16122295495286337</v>
      </c>
      <c r="K398" s="158">
        <v>0.16122295495286337</v>
      </c>
      <c r="L398" s="158" t="s">
        <v>126</v>
      </c>
      <c r="M398" s="158" t="s">
        <v>126</v>
      </c>
      <c r="N398" s="158" t="s">
        <v>126</v>
      </c>
      <c r="O398" s="158" t="s">
        <v>126</v>
      </c>
      <c r="P398" s="158" t="s">
        <v>126</v>
      </c>
      <c r="Q398" s="158" t="s">
        <v>126</v>
      </c>
      <c r="S398" t="s">
        <v>526</v>
      </c>
    </row>
    <row r="399" spans="1:19">
      <c r="A399" t="s">
        <v>47</v>
      </c>
      <c r="B399" t="s">
        <v>114</v>
      </c>
      <c r="C399" t="s">
        <v>115</v>
      </c>
      <c r="D399" t="s">
        <v>75</v>
      </c>
      <c r="E399" t="s">
        <v>76</v>
      </c>
      <c r="F399" s="158">
        <v>98.004720687480258</v>
      </c>
      <c r="G399" s="158">
        <v>101.13804751007152</v>
      </c>
      <c r="H399" s="158">
        <v>93.020823498688642</v>
      </c>
      <c r="I399" s="158">
        <v>91.794083506716348</v>
      </c>
      <c r="J399" s="158">
        <v>93.381873270001392</v>
      </c>
      <c r="K399" s="158">
        <v>95.707325242718426</v>
      </c>
      <c r="L399" s="158">
        <v>95.382346125069361</v>
      </c>
      <c r="M399" s="158">
        <v>96.345123356706182</v>
      </c>
      <c r="N399" s="158">
        <v>95.611252494235799</v>
      </c>
      <c r="O399" s="158">
        <v>94.848680003127257</v>
      </c>
      <c r="P399" s="158">
        <v>94.134779223962099</v>
      </c>
      <c r="Q399" s="158">
        <v>93.40245333390294</v>
      </c>
      <c r="S399" t="s">
        <v>527</v>
      </c>
    </row>
    <row r="400" spans="1:19">
      <c r="A400" t="s">
        <v>47</v>
      </c>
      <c r="B400" t="s">
        <v>116</v>
      </c>
      <c r="C400" t="s">
        <v>117</v>
      </c>
      <c r="D400" t="s">
        <v>75</v>
      </c>
      <c r="E400" t="s">
        <v>76</v>
      </c>
      <c r="F400" s="158" t="s">
        <v>126</v>
      </c>
      <c r="G400" s="158" t="s">
        <v>126</v>
      </c>
      <c r="H400" s="158" t="s">
        <v>126</v>
      </c>
      <c r="I400" s="158" t="s">
        <v>126</v>
      </c>
      <c r="J400" s="158">
        <v>0.22096936</v>
      </c>
      <c r="K400" s="158">
        <v>1.1231116504854366</v>
      </c>
      <c r="L400" s="158">
        <v>6.3935534545297684E-2</v>
      </c>
      <c r="M400" s="158">
        <v>0.38893801180413995</v>
      </c>
      <c r="N400" s="158">
        <v>0.41235437139302589</v>
      </c>
      <c r="O400" s="158">
        <v>0.41964892263169196</v>
      </c>
      <c r="P400" s="158">
        <v>0.44530068586643928</v>
      </c>
      <c r="Q400" s="158">
        <v>0.47463215765016104</v>
      </c>
      <c r="S400" t="s">
        <v>528</v>
      </c>
    </row>
    <row r="401" spans="1:19">
      <c r="A401" t="s">
        <v>47</v>
      </c>
      <c r="B401" t="s">
        <v>119</v>
      </c>
      <c r="C401" t="s">
        <v>120</v>
      </c>
      <c r="D401" t="s">
        <v>121</v>
      </c>
      <c r="E401" t="s">
        <v>76</v>
      </c>
      <c r="F401" s="158" t="s">
        <v>127</v>
      </c>
      <c r="G401" s="158" t="s">
        <v>127</v>
      </c>
      <c r="H401" s="158" t="s">
        <v>127</v>
      </c>
      <c r="I401" s="158" t="s">
        <v>127</v>
      </c>
      <c r="J401" s="158" t="s">
        <v>127</v>
      </c>
      <c r="K401" s="158" t="s">
        <v>127</v>
      </c>
      <c r="L401" s="158" t="s">
        <v>127</v>
      </c>
      <c r="M401" s="158" t="s">
        <v>127</v>
      </c>
      <c r="N401" s="158" t="s">
        <v>127</v>
      </c>
      <c r="O401" s="158" t="s">
        <v>127</v>
      </c>
      <c r="P401" s="158" t="s">
        <v>127</v>
      </c>
      <c r="Q401" s="158" t="s">
        <v>127</v>
      </c>
      <c r="S401" t="s">
        <v>529</v>
      </c>
    </row>
    <row r="402" spans="1:19">
      <c r="A402" t="s">
        <v>47</v>
      </c>
      <c r="B402" t="s">
        <v>122</v>
      </c>
      <c r="C402" t="s">
        <v>123</v>
      </c>
      <c r="D402" t="s">
        <v>121</v>
      </c>
      <c r="E402" t="s">
        <v>76</v>
      </c>
      <c r="F402" s="158" t="s">
        <v>128</v>
      </c>
      <c r="G402" s="158" t="s">
        <v>128</v>
      </c>
      <c r="H402" s="158" t="s">
        <v>128</v>
      </c>
      <c r="I402" s="158" t="s">
        <v>128</v>
      </c>
      <c r="J402" s="158" t="s">
        <v>128</v>
      </c>
      <c r="K402" s="158" t="s">
        <v>128</v>
      </c>
      <c r="L402" s="158" t="s">
        <v>128</v>
      </c>
      <c r="M402" s="158" t="s">
        <v>128</v>
      </c>
      <c r="N402" s="158" t="s">
        <v>128</v>
      </c>
      <c r="O402" s="158" t="s">
        <v>128</v>
      </c>
      <c r="P402" s="158" t="s">
        <v>128</v>
      </c>
      <c r="Q402" s="158" t="s">
        <v>128</v>
      </c>
      <c r="S402" t="s">
        <v>530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B5"/>
  <sheetViews>
    <sheetView showGridLines="0" workbookViewId="0"/>
  </sheetViews>
  <sheetFormatPr defaultRowHeight="14"/>
  <cols>
    <col min="2" max="2" width="16.33203125" bestFit="1" customWidth="1"/>
  </cols>
  <sheetData>
    <row r="3" spans="2:2" ht="16">
      <c r="B3" s="131" t="s">
        <v>65</v>
      </c>
    </row>
    <row r="5" spans="2:2" ht="16.5">
      <c r="B5" s="132" t="s">
        <v>51</v>
      </c>
    </row>
  </sheetData>
  <dataValidations count="1">
    <dataValidation type="list" allowBlank="1" showInputMessage="1" showErrorMessage="1" sqref="B5">
      <formula1>"Company forecast, Ofwat forecast"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P191"/>
  <sheetViews>
    <sheetView showGridLines="0" zoomScale="85" zoomScaleNormal="85" workbookViewId="0">
      <pane xSplit="4" topLeftCell="E1" activePane="topRight" state="frozen"/>
      <selection activeCell="A25" sqref="A25"/>
      <selection pane="topRight"/>
    </sheetView>
  </sheetViews>
  <sheetFormatPr defaultColWidth="0" defaultRowHeight="14.5"/>
  <cols>
    <col min="1" max="1" width="2.08203125" style="1" customWidth="1"/>
    <col min="2" max="2" width="51.5" style="1" bestFit="1" customWidth="1"/>
    <col min="3" max="7" width="8.58203125" style="3" customWidth="1"/>
    <col min="8" max="8" width="9.5" style="3" customWidth="1"/>
    <col min="9" max="16" width="8" style="3" customWidth="1"/>
    <col min="17" max="22" width="8.83203125" style="3" customWidth="1"/>
    <col min="23" max="28" width="8.58203125" style="3" customWidth="1"/>
    <col min="29" max="29" width="2.58203125" style="3" customWidth="1"/>
    <col min="30" max="30" width="13.58203125" style="3" customWidth="1"/>
    <col min="31" max="31" width="15" style="3" bestFit="1" customWidth="1"/>
    <col min="32" max="32" width="11.58203125" style="3" customWidth="1"/>
    <col min="33" max="35" width="7.58203125" style="3" customWidth="1"/>
    <col min="36" max="42" width="8.58203125" style="3" customWidth="1"/>
    <col min="43" max="43" width="5.5" style="3" customWidth="1"/>
    <col min="44" max="44" width="11.5" style="9" customWidth="1"/>
    <col min="45" max="94" width="0" style="1" hidden="1" customWidth="1"/>
    <col min="95" max="127" width="5.08203125" style="1" hidden="1" customWidth="1"/>
    <col min="128" max="201" width="0" style="1" hidden="1" customWidth="1"/>
    <col min="202" max="234" width="5.08203125" style="1" hidden="1" customWidth="1"/>
    <col min="235" max="237" width="0" style="1" hidden="1" customWidth="1"/>
    <col min="238" max="242" width="5.08203125" style="1" hidden="1" customWidth="1"/>
    <col min="243" max="250" width="0" style="1" hidden="1" customWidth="1"/>
    <col min="251" max="16384" width="8.08203125" style="1" hidden="1"/>
  </cols>
  <sheetData>
    <row r="1" spans="1:44" s="96" customFormat="1" ht="29.25" customHeight="1" thickTop="1">
      <c r="A1" s="95" t="s">
        <v>56</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8"/>
    </row>
    <row r="2" spans="1:44">
      <c r="B2" s="26"/>
    </row>
    <row r="4" spans="1:44" s="22" customFormat="1" ht="18">
      <c r="A4" s="23" t="s">
        <v>14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1"/>
    </row>
    <row r="6" spans="1:44" ht="15.5">
      <c r="B6" s="24" t="s">
        <v>48</v>
      </c>
      <c r="C6" s="24"/>
      <c r="E6" s="62"/>
      <c r="F6" s="62"/>
      <c r="G6" s="62"/>
      <c r="H6" s="62"/>
      <c r="I6" s="62"/>
      <c r="J6" s="62"/>
      <c r="K6" s="62"/>
      <c r="L6" s="62"/>
      <c r="M6" s="62"/>
      <c r="N6" s="62"/>
      <c r="O6" s="62"/>
      <c r="P6" s="62"/>
      <c r="Q6" s="62"/>
      <c r="AL6" s="144"/>
    </row>
    <row r="7" spans="1:44" ht="15.5">
      <c r="B7" s="25" t="s">
        <v>8</v>
      </c>
      <c r="C7" s="24"/>
      <c r="AH7" s="4"/>
      <c r="AI7" s="4"/>
      <c r="AJ7" s="4"/>
    </row>
    <row r="8" spans="1:44" ht="15" customHeight="1">
      <c r="B8" s="26" t="s">
        <v>83</v>
      </c>
      <c r="C8" s="68" t="s">
        <v>49</v>
      </c>
      <c r="D8" s="71"/>
      <c r="E8" s="71"/>
      <c r="F8" s="71"/>
      <c r="G8" s="71"/>
      <c r="H8" s="71"/>
      <c r="I8" s="72"/>
      <c r="J8" s="72"/>
      <c r="K8" s="150" t="s">
        <v>55</v>
      </c>
      <c r="L8" s="84"/>
      <c r="M8" s="84"/>
      <c r="N8" s="84"/>
      <c r="O8" s="84"/>
      <c r="P8" s="85"/>
      <c r="Q8" s="147" t="s">
        <v>51</v>
      </c>
      <c r="R8" s="37"/>
      <c r="S8" s="37"/>
      <c r="T8" s="37"/>
      <c r="U8" s="37"/>
      <c r="V8" s="38"/>
      <c r="W8" s="155" t="s">
        <v>4</v>
      </c>
      <c r="X8" s="44"/>
      <c r="Y8" s="44"/>
      <c r="Z8" s="44"/>
      <c r="AA8" s="44"/>
      <c r="AB8" s="45"/>
      <c r="AC8" s="36"/>
      <c r="AD8" s="159" t="s">
        <v>4</v>
      </c>
      <c r="AE8" s="159" t="s">
        <v>66</v>
      </c>
      <c r="AF8" s="159" t="s">
        <v>67</v>
      </c>
      <c r="AG8" s="48"/>
      <c r="AH8" s="4"/>
      <c r="AI8" s="4"/>
      <c r="AJ8" s="4"/>
      <c r="AK8" s="1"/>
      <c r="AL8" s="134"/>
      <c r="AM8" s="134"/>
      <c r="AN8" s="134"/>
      <c r="AO8" s="134"/>
      <c r="AP8" s="134"/>
    </row>
    <row r="9" spans="1:44" s="4" customFormat="1" ht="17.25" customHeight="1">
      <c r="B9" s="31"/>
      <c r="C9" s="73" t="s">
        <v>18</v>
      </c>
      <c r="D9" s="73" t="s">
        <v>19</v>
      </c>
      <c r="E9" s="73" t="s">
        <v>20</v>
      </c>
      <c r="F9" s="73" t="s">
        <v>21</v>
      </c>
      <c r="G9" s="73" t="s">
        <v>22</v>
      </c>
      <c r="H9" s="73" t="s">
        <v>23</v>
      </c>
      <c r="I9" s="73" t="s">
        <v>24</v>
      </c>
      <c r="J9" s="73" t="s">
        <v>25</v>
      </c>
      <c r="K9" s="88" t="s">
        <v>26</v>
      </c>
      <c r="L9" s="88" t="s">
        <v>27</v>
      </c>
      <c r="M9" s="88" t="s">
        <v>28</v>
      </c>
      <c r="N9" s="88" t="s">
        <v>29</v>
      </c>
      <c r="O9" s="88" t="s">
        <v>30</v>
      </c>
      <c r="P9" s="88" t="s">
        <v>31</v>
      </c>
      <c r="Q9" s="74" t="s">
        <v>26</v>
      </c>
      <c r="R9" s="74" t="s">
        <v>27</v>
      </c>
      <c r="S9" s="74" t="s">
        <v>28</v>
      </c>
      <c r="T9" s="74" t="s">
        <v>29</v>
      </c>
      <c r="U9" s="74" t="s">
        <v>30</v>
      </c>
      <c r="V9" s="74" t="s">
        <v>31</v>
      </c>
      <c r="W9" s="75" t="s">
        <v>26</v>
      </c>
      <c r="X9" s="75" t="s">
        <v>27</v>
      </c>
      <c r="Y9" s="75" t="s">
        <v>28</v>
      </c>
      <c r="Z9" s="75" t="s">
        <v>29</v>
      </c>
      <c r="AA9" s="75" t="s">
        <v>30</v>
      </c>
      <c r="AB9" s="75" t="s">
        <v>31</v>
      </c>
      <c r="AC9" s="36"/>
      <c r="AD9" s="159"/>
      <c r="AE9" s="159"/>
      <c r="AF9" s="159"/>
      <c r="AG9" s="48"/>
      <c r="AL9" s="135"/>
      <c r="AM9" s="135"/>
      <c r="AN9" s="135"/>
      <c r="AO9" s="135"/>
      <c r="AP9" s="135"/>
      <c r="AQ9" s="5"/>
      <c r="AR9" s="10"/>
    </row>
    <row r="10" spans="1:44" s="12" customFormat="1">
      <c r="B10" s="101" t="s">
        <v>50</v>
      </c>
      <c r="C10" s="76">
        <v>1</v>
      </c>
      <c r="D10" s="76">
        <v>2</v>
      </c>
      <c r="E10" s="76">
        <v>3</v>
      </c>
      <c r="F10" s="76">
        <v>4</v>
      </c>
      <c r="G10" s="76">
        <v>5</v>
      </c>
      <c r="H10" s="76">
        <v>6</v>
      </c>
      <c r="I10" s="76">
        <v>7</v>
      </c>
      <c r="J10" s="76">
        <v>8</v>
      </c>
      <c r="K10" s="89">
        <v>9</v>
      </c>
      <c r="L10" s="89">
        <v>10</v>
      </c>
      <c r="M10" s="89">
        <v>11</v>
      </c>
      <c r="N10" s="89">
        <v>12</v>
      </c>
      <c r="O10" s="89">
        <v>13</v>
      </c>
      <c r="P10" s="89">
        <v>14</v>
      </c>
      <c r="Q10" s="77">
        <v>9</v>
      </c>
      <c r="R10" s="77">
        <v>10</v>
      </c>
      <c r="S10" s="77">
        <v>11</v>
      </c>
      <c r="T10" s="77">
        <v>12</v>
      </c>
      <c r="U10" s="77">
        <v>13</v>
      </c>
      <c r="V10" s="77">
        <v>14</v>
      </c>
      <c r="W10" s="83">
        <v>9</v>
      </c>
      <c r="X10" s="83">
        <v>10</v>
      </c>
      <c r="Y10" s="83">
        <v>11</v>
      </c>
      <c r="Z10" s="83">
        <v>12</v>
      </c>
      <c r="AA10" s="83">
        <v>13</v>
      </c>
      <c r="AB10" s="83">
        <v>14</v>
      </c>
      <c r="AC10" s="36"/>
      <c r="AG10" s="43"/>
      <c r="AH10" s="4"/>
      <c r="AI10" s="4"/>
      <c r="AJ10" s="4"/>
      <c r="AL10" s="136"/>
      <c r="AM10" s="136"/>
      <c r="AN10" s="136"/>
      <c r="AO10" s="136"/>
      <c r="AP10" s="136"/>
      <c r="AQ10" s="11"/>
      <c r="AR10" s="9"/>
    </row>
    <row r="11" spans="1:44" s="4" customFormat="1">
      <c r="B11" s="33" t="s">
        <v>17</v>
      </c>
      <c r="C11" s="78" t="str">
        <f>IFERROR(INDEX(Inputs!$F$2:$S$481,MATCH(Forecasts!$B11&amp;Forecasts!$B$8,Inputs!$S$2:$S$481,0),MATCH(Forecasts!C$9,Inputs!$F$2:$S$2,0)),"")</f>
        <v/>
      </c>
      <c r="D11" s="78" t="str">
        <f>IFERROR(INDEX(Inputs!$F$2:$S$481,MATCH(Forecasts!$B11&amp;Forecasts!$B$8,Inputs!$S$2:$S$481,0),MATCH(Forecasts!D$9,Inputs!$F$2:$S$2,0)),"")</f>
        <v/>
      </c>
      <c r="E11" s="78">
        <f>IFERROR(INDEX(Inputs!$F$2:$S$481,MATCH(Forecasts!$B11&amp;Forecasts!$B$8,Inputs!$S$2:$S$481,0),MATCH(Forecasts!E$9,Inputs!$F$2:$S$2,0)),"")</f>
        <v>2715.6630000000005</v>
      </c>
      <c r="F11" s="78">
        <f>IFERROR(INDEX(Inputs!$F$2:$S$481,MATCH(Forecasts!$B11&amp;Forecasts!$B$8,Inputs!$S$2:$S$481,0),MATCH(Forecasts!F$9,Inputs!$F$2:$S$2,0)),"")</f>
        <v>2735.3609999999999</v>
      </c>
      <c r="G11" s="78">
        <f>IFERROR(INDEX(Inputs!$F$2:$S$481,MATCH(Forecasts!$B11&amp;Forecasts!$B$8,Inputs!$S$2:$S$481,0),MATCH(Forecasts!G$9,Inputs!$F$2:$S$2,0)),"")</f>
        <v>2730.6835473329561</v>
      </c>
      <c r="H11" s="78">
        <f>IFERROR(INDEX(Inputs!$F$2:$S$481,MATCH(Forecasts!$B11&amp;Forecasts!$B$8,Inputs!$S$2:$S$481,0),MATCH(Forecasts!H$9,Inputs!$F$2:$S$2,0)),"")</f>
        <v>2758.2917859726649</v>
      </c>
      <c r="I11" s="78">
        <f>IFERROR(INDEX(Inputs!$F$2:$S$481,MATCH(Forecasts!$B11&amp;Forecasts!$B$8,Inputs!$S$2:$S$481,0),MATCH(Forecasts!I$9,Inputs!$F$2:$S$2,0)),"")</f>
        <v>2773.3249999999998</v>
      </c>
      <c r="J11" s="78">
        <f>IFERROR(INDEX(Inputs!$F$2:$S$481,MATCH(Forecasts!$B11&amp;Forecasts!$B$8,Inputs!$S$2:$S$481,0),MATCH(Forecasts!J$9,Inputs!$F$2:$S$2,0)),"")</f>
        <v>2804.676187</v>
      </c>
      <c r="K11" s="86">
        <f>IFERROR(INDEX(Inputs!$F$2:$S$481,MATCH(Forecasts!$B11&amp;Forecasts!$B$8,Inputs!$S$2:$S$481,0),MATCH(Forecasts!K$9,Inputs!$F$2:$S$2,0)),"")</f>
        <v>2871.192</v>
      </c>
      <c r="L11" s="86">
        <f>IFERROR(INDEX(Inputs!$F$2:$S$481,MATCH(Forecasts!$B11&amp;Forecasts!$B$8,Inputs!$S$2:$S$481,0),MATCH(Forecasts!L$9,Inputs!$F$2:$S$2,0)),"")</f>
        <v>2917.2750000000001</v>
      </c>
      <c r="M11" s="86">
        <f>IFERROR(INDEX(Inputs!$F$2:$S$481,MATCH(Forecasts!$B11&amp;Forecasts!$B$8,Inputs!$S$2:$S$481,0),MATCH(Forecasts!M$9,Inputs!$F$2:$S$2,0)),"")</f>
        <v>2961.9449999999997</v>
      </c>
      <c r="N11" s="86">
        <f>IFERROR(INDEX(Inputs!$F$2:$S$481,MATCH(Forecasts!$B11&amp;Forecasts!$B$8,Inputs!$S$2:$S$481,0),MATCH(Forecasts!N$9,Inputs!$F$2:$S$2,0)),"")</f>
        <v>3002.6620000000003</v>
      </c>
      <c r="O11" s="86">
        <f>IFERROR(INDEX(Inputs!$F$2:$S$481,MATCH(Forecasts!$B11&amp;Forecasts!$B$8,Inputs!$S$2:$S$481,0),MATCH(Forecasts!O$9,Inputs!$F$2:$S$2,0)),"")</f>
        <v>3041.4850000000001</v>
      </c>
      <c r="P11" s="86">
        <f>IFERROR(INDEX(Inputs!$F$2:$S$481,MATCH(Forecasts!$B11&amp;Forecasts!$B$8,Inputs!$S$2:$S$481,0),MATCH(Forecasts!P$9,Inputs!$F$2:$S$2,0)),"")</f>
        <v>3078.306</v>
      </c>
      <c r="Q11" s="146">
        <f>INTERCEPT($C11:$J11,$C$10:$J$10)+SLOPE($C11:$J11,$C$10:$J$10)*Q$10</f>
        <v>2811.6567040815744</v>
      </c>
      <c r="R11" s="146">
        <f t="shared" ref="R11:V25" si="0">INTERCEPT($C11:$J11,$C$10:$J$10)+SLOPE($C11:$J11,$C$10:$J$10)*R$10</f>
        <v>2828.4157376141375</v>
      </c>
      <c r="S11" s="146">
        <f t="shared" si="0"/>
        <v>2845.1747711467006</v>
      </c>
      <c r="T11" s="146">
        <f t="shared" si="0"/>
        <v>2861.9338046792636</v>
      </c>
      <c r="U11" s="146">
        <f t="shared" si="0"/>
        <v>2878.6928382118267</v>
      </c>
      <c r="V11" s="146">
        <f t="shared" si="0"/>
        <v>2895.4518717443898</v>
      </c>
      <c r="W11" s="78">
        <f t="shared" ref="W11:W27" si="1">CHOOSE($AF11,Q11,K11)</f>
        <v>2871.192</v>
      </c>
      <c r="X11" s="78">
        <f t="shared" ref="X11:X27" si="2">CHOOSE($AF11,R11,L11)</f>
        <v>2917.2750000000001</v>
      </c>
      <c r="Y11" s="78">
        <f t="shared" ref="Y11:Y27" si="3">CHOOSE($AF11,S11,M11)</f>
        <v>2961.9449999999997</v>
      </c>
      <c r="Z11" s="78">
        <f t="shared" ref="Z11:Z27" si="4">CHOOSE($AF11,T11,N11)</f>
        <v>3002.6620000000003</v>
      </c>
      <c r="AA11" s="78">
        <f t="shared" ref="AA11:AA27" si="5">CHOOSE($AF11,U11,O11)</f>
        <v>3041.4850000000001</v>
      </c>
      <c r="AB11" s="78">
        <f t="shared" ref="AB11:AB27" si="6">CHOOSE($AF11,V11,P11)</f>
        <v>3078.306</v>
      </c>
      <c r="AC11" s="36"/>
      <c r="AD11" s="105" t="str">
        <f>Controls!$B$5</f>
        <v>Ofwat forecast</v>
      </c>
      <c r="AE11" s="35" t="s">
        <v>55</v>
      </c>
      <c r="AF11" s="46">
        <f>IF(AE11="Company forecast",2,1)</f>
        <v>2</v>
      </c>
      <c r="AG11" s="43"/>
      <c r="AL11" s="137"/>
      <c r="AM11" s="137"/>
      <c r="AN11" s="137"/>
      <c r="AO11" s="138"/>
      <c r="AP11" s="135"/>
      <c r="AQ11" s="3"/>
      <c r="AR11" s="9"/>
    </row>
    <row r="12" spans="1:44" s="4" customFormat="1">
      <c r="B12" s="33" t="s">
        <v>32</v>
      </c>
      <c r="C12" s="78" t="str">
        <f>IFERROR(INDEX(Inputs!$F$2:$S$481,MATCH(Forecasts!$B12&amp;Forecasts!$B$8,Inputs!$S$2:$S$481,0),MATCH(Forecasts!C$9,Inputs!$F$2:$S$2,0)),"")</f>
        <v/>
      </c>
      <c r="D12" s="78" t="str">
        <f>IFERROR(INDEX(Inputs!$F$2:$S$481,MATCH(Forecasts!$B12&amp;Forecasts!$B$8,Inputs!$S$2:$S$481,0),MATCH(Forecasts!D$9,Inputs!$F$2:$S$2,0)),"")</f>
        <v/>
      </c>
      <c r="E12" s="78">
        <f>IFERROR(INDEX(Inputs!$F$2:$S$481,MATCH(Forecasts!$B12&amp;Forecasts!$B$8,Inputs!$S$2:$S$481,0),MATCH(Forecasts!E$9,Inputs!$F$2:$S$2,0)),"")</f>
        <v>1843.8420000000001</v>
      </c>
      <c r="F12" s="78">
        <f>IFERROR(INDEX(Inputs!$F$2:$S$481,MATCH(Forecasts!$B12&amp;Forecasts!$B$8,Inputs!$S$2:$S$481,0),MATCH(Forecasts!F$9,Inputs!$F$2:$S$2,0)),"")</f>
        <v>1852.55</v>
      </c>
      <c r="G12" s="78">
        <f>IFERROR(INDEX(Inputs!$F$2:$S$481,MATCH(Forecasts!$B12&amp;Forecasts!$B$8,Inputs!$S$2:$S$481,0),MATCH(Forecasts!G$9,Inputs!$F$2:$S$2,0)),"")</f>
        <v>1860.6630000000002</v>
      </c>
      <c r="H12" s="78">
        <f>IFERROR(INDEX(Inputs!$F$2:$S$481,MATCH(Forecasts!$B12&amp;Forecasts!$B$8,Inputs!$S$2:$S$481,0),MATCH(Forecasts!H$9,Inputs!$F$2:$S$2,0)),"")</f>
        <v>1869.0800000000002</v>
      </c>
      <c r="I12" s="78">
        <f>IFERROR(INDEX(Inputs!$F$2:$S$481,MATCH(Forecasts!$B12&amp;Forecasts!$B$8,Inputs!$S$2:$S$481,0),MATCH(Forecasts!I$9,Inputs!$F$2:$S$2,0)),"")</f>
        <v>1878.4920000000002</v>
      </c>
      <c r="J12" s="78">
        <f>IFERROR(INDEX(Inputs!$F$2:$S$481,MATCH(Forecasts!$B12&amp;Forecasts!$B$8,Inputs!$S$2:$S$481,0),MATCH(Forecasts!J$9,Inputs!$F$2:$S$2,0)),"")</f>
        <v>1888.3319999999999</v>
      </c>
      <c r="K12" s="86">
        <f>IFERROR(INDEX(Inputs!$F$2:$S$481,MATCH(Forecasts!$B12&amp;Forecasts!$B$8,Inputs!$S$2:$S$481,0),MATCH(Forecasts!K$9,Inputs!$F$2:$S$2,0)),"")</f>
        <v>1930.6909999999998</v>
      </c>
      <c r="L12" s="86">
        <f>IFERROR(INDEX(Inputs!$F$2:$S$481,MATCH(Forecasts!$B12&amp;Forecasts!$B$8,Inputs!$S$2:$S$481,0),MATCH(Forecasts!L$9,Inputs!$F$2:$S$2,0)),"")</f>
        <v>1954.1489999999999</v>
      </c>
      <c r="M12" s="86">
        <f>IFERROR(INDEX(Inputs!$F$2:$S$481,MATCH(Forecasts!$B12&amp;Forecasts!$B$8,Inputs!$S$2:$S$481,0),MATCH(Forecasts!M$9,Inputs!$F$2:$S$2,0)),"")</f>
        <v>1973.0339999999999</v>
      </c>
      <c r="N12" s="86">
        <f>IFERROR(INDEX(Inputs!$F$2:$S$481,MATCH(Forecasts!$B12&amp;Forecasts!$B$8,Inputs!$S$2:$S$481,0),MATCH(Forecasts!N$9,Inputs!$F$2:$S$2,0)),"")</f>
        <v>1991.3530000000001</v>
      </c>
      <c r="O12" s="86">
        <f>IFERROR(INDEX(Inputs!$F$2:$S$481,MATCH(Forecasts!$B12&amp;Forecasts!$B$8,Inputs!$S$2:$S$481,0),MATCH(Forecasts!O$9,Inputs!$F$2:$S$2,0)),"")</f>
        <v>2009.0309999999999</v>
      </c>
      <c r="P12" s="86">
        <f>IFERROR(INDEX(Inputs!$F$2:$S$481,MATCH(Forecasts!$B12&amp;Forecasts!$B$8,Inputs!$S$2:$S$481,0),MATCH(Forecasts!P$9,Inputs!$F$2:$S$2,0)),"")</f>
        <v>2026.6569999999999</v>
      </c>
      <c r="Q12" s="146">
        <f t="shared" ref="Q12:V26" si="7">INTERCEPT($C12:$J12,$C$10:$J$10)+SLOPE($C12:$J12,$C$10:$J$10)*Q$10</f>
        <v>1896.3624666666667</v>
      </c>
      <c r="R12" s="146">
        <f t="shared" si="0"/>
        <v>1905.1822666666667</v>
      </c>
      <c r="S12" s="146">
        <f t="shared" si="0"/>
        <v>1914.0020666666667</v>
      </c>
      <c r="T12" s="146">
        <f t="shared" si="0"/>
        <v>1922.8218666666667</v>
      </c>
      <c r="U12" s="146">
        <f t="shared" si="0"/>
        <v>1931.6416666666667</v>
      </c>
      <c r="V12" s="146">
        <f t="shared" si="0"/>
        <v>1940.4614666666666</v>
      </c>
      <c r="W12" s="78">
        <f t="shared" si="1"/>
        <v>1930.6909999999998</v>
      </c>
      <c r="X12" s="78">
        <f t="shared" si="2"/>
        <v>1954.1489999999999</v>
      </c>
      <c r="Y12" s="78">
        <f t="shared" si="3"/>
        <v>1973.0339999999999</v>
      </c>
      <c r="Z12" s="78">
        <f t="shared" si="4"/>
        <v>1991.3530000000001</v>
      </c>
      <c r="AA12" s="78">
        <f t="shared" si="5"/>
        <v>2009.0309999999999</v>
      </c>
      <c r="AB12" s="78">
        <f t="shared" si="6"/>
        <v>2026.6569999999999</v>
      </c>
      <c r="AC12" s="36"/>
      <c r="AD12" s="105" t="str">
        <f>Controls!$B$5</f>
        <v>Ofwat forecast</v>
      </c>
      <c r="AE12" s="35" t="s">
        <v>55</v>
      </c>
      <c r="AF12" s="55">
        <f t="shared" ref="AF12:AF27" si="8">IF(AE12="Company forecast",2,1)</f>
        <v>2</v>
      </c>
      <c r="AG12" s="43"/>
      <c r="AL12" s="137"/>
      <c r="AM12" s="137"/>
      <c r="AN12" s="137"/>
      <c r="AO12" s="138"/>
      <c r="AP12" s="135"/>
      <c r="AQ12" s="6"/>
      <c r="AR12" s="9"/>
    </row>
    <row r="13" spans="1:44" s="4" customFormat="1">
      <c r="B13" s="33" t="s">
        <v>33</v>
      </c>
      <c r="C13" s="78" t="str">
        <f>IFERROR(INDEX(Inputs!$F$2:$S$481,MATCH(Forecasts!$B13&amp;Forecasts!$B$8,Inputs!$S$2:$S$481,0),MATCH(Forecasts!C$9,Inputs!$F$2:$S$2,0)),"")</f>
        <v/>
      </c>
      <c r="D13" s="78" t="str">
        <f>IFERROR(INDEX(Inputs!$F$2:$S$481,MATCH(Forecasts!$B13&amp;Forecasts!$B$8,Inputs!$S$2:$S$481,0),MATCH(Forecasts!D$9,Inputs!$F$2:$S$2,0)),"")</f>
        <v/>
      </c>
      <c r="E13" s="78">
        <f>IFERROR(INDEX(Inputs!$F$2:$S$481,MATCH(Forecasts!$B13&amp;Forecasts!$B$8,Inputs!$S$2:$S$481,0),MATCH(Forecasts!E$9,Inputs!$F$2:$S$2,0)),"")</f>
        <v>2912.2439999999997</v>
      </c>
      <c r="F13" s="78">
        <f>IFERROR(INDEX(Inputs!$F$2:$S$481,MATCH(Forecasts!$B13&amp;Forecasts!$B$8,Inputs!$S$2:$S$481,0),MATCH(Forecasts!F$9,Inputs!$F$2:$S$2,0)),"")</f>
        <v>2913.2959999999998</v>
      </c>
      <c r="G13" s="78">
        <f>IFERROR(INDEX(Inputs!$F$2:$S$481,MATCH(Forecasts!$B13&amp;Forecasts!$B$8,Inputs!$S$2:$S$481,0),MATCH(Forecasts!G$9,Inputs!$F$2:$S$2,0)),"")</f>
        <v>2925.0529999999999</v>
      </c>
      <c r="H13" s="78">
        <f>IFERROR(INDEX(Inputs!$F$2:$S$481,MATCH(Forecasts!$B13&amp;Forecasts!$B$8,Inputs!$S$2:$S$481,0),MATCH(Forecasts!H$9,Inputs!$F$2:$S$2,0)),"")</f>
        <v>2971.9520000000002</v>
      </c>
      <c r="I13" s="78">
        <f>IFERROR(INDEX(Inputs!$F$2:$S$481,MATCH(Forecasts!$B13&amp;Forecasts!$B$8,Inputs!$S$2:$S$481,0),MATCH(Forecasts!I$9,Inputs!$F$2:$S$2,0)),"")</f>
        <v>2975.3429999999998</v>
      </c>
      <c r="J13" s="78">
        <f>IFERROR(INDEX(Inputs!$F$2:$S$481,MATCH(Forecasts!$B13&amp;Forecasts!$B$8,Inputs!$S$2:$S$481,0),MATCH(Forecasts!J$9,Inputs!$F$2:$S$2,0)),"")</f>
        <v>2997.6619999999998</v>
      </c>
      <c r="K13" s="86">
        <f>IFERROR(INDEX(Inputs!$F$2:$S$481,MATCH(Forecasts!$B13&amp;Forecasts!$B$8,Inputs!$S$2:$S$481,0),MATCH(Forecasts!K$9,Inputs!$F$2:$S$2,0)),"")</f>
        <v>3020.4255192240671</v>
      </c>
      <c r="L13" s="86">
        <f>IFERROR(INDEX(Inputs!$F$2:$S$481,MATCH(Forecasts!$B13&amp;Forecasts!$B$8,Inputs!$S$2:$S$481,0),MATCH(Forecasts!L$9,Inputs!$F$2:$S$2,0)),"")</f>
        <v>3042.2880536584053</v>
      </c>
      <c r="M13" s="86">
        <f>IFERROR(INDEX(Inputs!$F$2:$S$481,MATCH(Forecasts!$B13&amp;Forecasts!$B$8,Inputs!$S$2:$S$481,0),MATCH(Forecasts!M$9,Inputs!$F$2:$S$2,0)),"")</f>
        <v>3065.0392124647797</v>
      </c>
      <c r="N13" s="86">
        <f>IFERROR(INDEX(Inputs!$F$2:$S$481,MATCH(Forecasts!$B13&amp;Forecasts!$B$8,Inputs!$S$2:$S$481,0),MATCH(Forecasts!N$9,Inputs!$F$2:$S$2,0)),"")</f>
        <v>3088.8200790626925</v>
      </c>
      <c r="O13" s="86">
        <f>IFERROR(INDEX(Inputs!$F$2:$S$481,MATCH(Forecasts!$B13&amp;Forecasts!$B$8,Inputs!$S$2:$S$481,0),MATCH(Forecasts!O$9,Inputs!$F$2:$S$2,0)),"")</f>
        <v>3113.6296110535754</v>
      </c>
      <c r="P13" s="86">
        <f>IFERROR(INDEX(Inputs!$F$2:$S$481,MATCH(Forecasts!$B13&amp;Forecasts!$B$8,Inputs!$S$2:$S$481,0),MATCH(Forecasts!P$9,Inputs!$F$2:$S$2,0)),"")</f>
        <v>3139.4662610016094</v>
      </c>
      <c r="Q13" s="146">
        <f t="shared" si="7"/>
        <v>3015.2713333333336</v>
      </c>
      <c r="R13" s="146">
        <f t="shared" si="0"/>
        <v>3034.1321904761908</v>
      </c>
      <c r="S13" s="146">
        <f t="shared" si="0"/>
        <v>3052.993047619048</v>
      </c>
      <c r="T13" s="146">
        <f t="shared" si="0"/>
        <v>3071.8539047619051</v>
      </c>
      <c r="U13" s="146">
        <f t="shared" si="0"/>
        <v>3090.7147619047623</v>
      </c>
      <c r="V13" s="146">
        <f t="shared" si="0"/>
        <v>3109.5756190476195</v>
      </c>
      <c r="W13" s="78">
        <f t="shared" si="1"/>
        <v>3020.4255192240671</v>
      </c>
      <c r="X13" s="78">
        <f t="shared" si="2"/>
        <v>3042.2880536584053</v>
      </c>
      <c r="Y13" s="78">
        <f t="shared" si="3"/>
        <v>3065.0392124647797</v>
      </c>
      <c r="Z13" s="78">
        <f t="shared" si="4"/>
        <v>3088.8200790626925</v>
      </c>
      <c r="AA13" s="78">
        <f t="shared" si="5"/>
        <v>3113.6296110535754</v>
      </c>
      <c r="AB13" s="78">
        <f t="shared" si="6"/>
        <v>3139.4662610016094</v>
      </c>
      <c r="AC13" s="36"/>
      <c r="AD13" s="105" t="str">
        <f>Controls!$B$5</f>
        <v>Ofwat forecast</v>
      </c>
      <c r="AE13" s="35" t="s">
        <v>55</v>
      </c>
      <c r="AF13" s="55">
        <f t="shared" si="8"/>
        <v>2</v>
      </c>
      <c r="AG13" s="43"/>
      <c r="AL13" s="137"/>
      <c r="AM13" s="137"/>
      <c r="AN13" s="137"/>
      <c r="AO13" s="138"/>
      <c r="AP13" s="135"/>
      <c r="AQ13" s="6"/>
      <c r="AR13" s="9"/>
    </row>
    <row r="14" spans="1:44" s="4" customFormat="1">
      <c r="B14" s="33" t="s">
        <v>34</v>
      </c>
      <c r="C14" s="78" t="str">
        <f>IFERROR(INDEX(Inputs!$F$2:$S$481,MATCH(Forecasts!$B14&amp;Forecasts!$B$8,Inputs!$S$2:$S$481,0),MATCH(Forecasts!C$9,Inputs!$F$2:$S$2,0)),"")</f>
        <v/>
      </c>
      <c r="D14" s="78" t="str">
        <f>IFERROR(INDEX(Inputs!$F$2:$S$481,MATCH(Forecasts!$B14&amp;Forecasts!$B$8,Inputs!$S$2:$S$481,0),MATCH(Forecasts!D$9,Inputs!$F$2:$S$2,0)),"")</f>
        <v/>
      </c>
      <c r="E14" s="78">
        <f>IFERROR(INDEX(Inputs!$F$2:$S$481,MATCH(Forecasts!$B14&amp;Forecasts!$B$8,Inputs!$S$2:$S$481,0),MATCH(Forecasts!E$9,Inputs!$F$2:$S$2,0)),"")</f>
        <v>1858.6345000000001</v>
      </c>
      <c r="F14" s="78">
        <f>IFERROR(INDEX(Inputs!$F$2:$S$481,MATCH(Forecasts!$B14&amp;Forecasts!$B$8,Inputs!$S$2:$S$481,0),MATCH(Forecasts!F$9,Inputs!$F$2:$S$2,0)),"")</f>
        <v>1866.5440000000001</v>
      </c>
      <c r="G14" s="78">
        <f>IFERROR(INDEX(Inputs!$F$2:$S$481,MATCH(Forecasts!$B14&amp;Forecasts!$B$8,Inputs!$S$2:$S$481,0),MATCH(Forecasts!G$9,Inputs!$F$2:$S$2,0)),"")</f>
        <v>1881.846</v>
      </c>
      <c r="H14" s="78">
        <f>IFERROR(INDEX(Inputs!$F$2:$S$481,MATCH(Forecasts!$B14&amp;Forecasts!$B$8,Inputs!$S$2:$S$481,0),MATCH(Forecasts!H$9,Inputs!$F$2:$S$2,0)),"")</f>
        <v>1895.2260000000001</v>
      </c>
      <c r="I14" s="78">
        <f>IFERROR(INDEX(Inputs!$F$2:$S$481,MATCH(Forecasts!$B14&amp;Forecasts!$B$8,Inputs!$S$2:$S$481,0),MATCH(Forecasts!I$9,Inputs!$F$2:$S$2,0)),"")</f>
        <v>1904.9319999999998</v>
      </c>
      <c r="J14" s="78">
        <f>IFERROR(INDEX(Inputs!$F$2:$S$481,MATCH(Forecasts!$B14&amp;Forecasts!$B$8,Inputs!$S$2:$S$481,0),MATCH(Forecasts!J$9,Inputs!$F$2:$S$2,0)),"")</f>
        <v>1919.6439999999998</v>
      </c>
      <c r="K14" s="86">
        <f>IFERROR(INDEX(Inputs!$F$2:$S$481,MATCH(Forecasts!$B14&amp;Forecasts!$B$8,Inputs!$S$2:$S$481,0),MATCH(Forecasts!K$9,Inputs!$F$2:$S$2,0)),"")</f>
        <v>1943.6239999999998</v>
      </c>
      <c r="L14" s="86">
        <f>IFERROR(INDEX(Inputs!$F$2:$S$481,MATCH(Forecasts!$B14&amp;Forecasts!$B$8,Inputs!$S$2:$S$481,0),MATCH(Forecasts!L$9,Inputs!$F$2:$S$2,0)),"")</f>
        <v>1971.9769999999999</v>
      </c>
      <c r="M14" s="86">
        <f>IFERROR(INDEX(Inputs!$F$2:$S$481,MATCH(Forecasts!$B14&amp;Forecasts!$B$8,Inputs!$S$2:$S$481,0),MATCH(Forecasts!M$9,Inputs!$F$2:$S$2,0)),"")</f>
        <v>1997.6919999999998</v>
      </c>
      <c r="N14" s="86">
        <f>IFERROR(INDEX(Inputs!$F$2:$S$481,MATCH(Forecasts!$B14&amp;Forecasts!$B$8,Inputs!$S$2:$S$481,0),MATCH(Forecasts!N$9,Inputs!$F$2:$S$2,0)),"")</f>
        <v>2021.4490000000001</v>
      </c>
      <c r="O14" s="86">
        <f>IFERROR(INDEX(Inputs!$F$2:$S$481,MATCH(Forecasts!$B14&amp;Forecasts!$B$8,Inputs!$S$2:$S$481,0),MATCH(Forecasts!O$9,Inputs!$F$2:$S$2,0)),"")</f>
        <v>2044.3969999999999</v>
      </c>
      <c r="P14" s="86">
        <f>IFERROR(INDEX(Inputs!$F$2:$S$481,MATCH(Forecasts!$B14&amp;Forecasts!$B$8,Inputs!$S$2:$S$481,0),MATCH(Forecasts!P$9,Inputs!$F$2:$S$2,0)),"")</f>
        <v>2066.0410000000002</v>
      </c>
      <c r="Q14" s="146">
        <f t="shared" si="7"/>
        <v>1931.1635666666664</v>
      </c>
      <c r="R14" s="146">
        <f t="shared" si="0"/>
        <v>1943.5518952380949</v>
      </c>
      <c r="S14" s="146">
        <f t="shared" si="0"/>
        <v>1955.9402238095233</v>
      </c>
      <c r="T14" s="146">
        <f t="shared" si="0"/>
        <v>1968.3285523809518</v>
      </c>
      <c r="U14" s="146">
        <f t="shared" si="0"/>
        <v>1980.7168809523805</v>
      </c>
      <c r="V14" s="146">
        <f t="shared" si="0"/>
        <v>1993.105209523809</v>
      </c>
      <c r="W14" s="78">
        <f t="shared" si="1"/>
        <v>1943.6239999999998</v>
      </c>
      <c r="X14" s="78">
        <f t="shared" si="2"/>
        <v>1971.9769999999999</v>
      </c>
      <c r="Y14" s="78">
        <f t="shared" si="3"/>
        <v>1997.6919999999998</v>
      </c>
      <c r="Z14" s="78">
        <f t="shared" si="4"/>
        <v>2021.4490000000001</v>
      </c>
      <c r="AA14" s="78">
        <f t="shared" si="5"/>
        <v>2044.3969999999999</v>
      </c>
      <c r="AB14" s="78">
        <f t="shared" si="6"/>
        <v>2066.0410000000002</v>
      </c>
      <c r="AC14" s="36"/>
      <c r="AD14" s="105" t="str">
        <f>Controls!$B$5</f>
        <v>Ofwat forecast</v>
      </c>
      <c r="AE14" s="35" t="s">
        <v>55</v>
      </c>
      <c r="AF14" s="55">
        <f t="shared" si="8"/>
        <v>2</v>
      </c>
      <c r="AG14" s="43"/>
      <c r="AL14" s="137"/>
      <c r="AM14" s="137"/>
      <c r="AN14" s="137"/>
      <c r="AO14" s="138"/>
      <c r="AP14" s="135"/>
      <c r="AQ14" s="6"/>
      <c r="AR14" s="9"/>
    </row>
    <row r="15" spans="1:44" s="4" customFormat="1">
      <c r="B15" s="33" t="s">
        <v>35</v>
      </c>
      <c r="C15" s="78" t="str">
        <f>IFERROR(INDEX(Inputs!$F$2:$S$481,MATCH(Forecasts!$B15&amp;Forecasts!$B$8,Inputs!$S$2:$S$481,0),MATCH(Forecasts!C$9,Inputs!$F$2:$S$2,0)),"")</f>
        <v/>
      </c>
      <c r="D15" s="78" t="str">
        <f>IFERROR(INDEX(Inputs!$F$2:$S$481,MATCH(Forecasts!$B15&amp;Forecasts!$B$8,Inputs!$S$2:$S$481,0),MATCH(Forecasts!D$9,Inputs!$F$2:$S$2,0)),"")</f>
        <v/>
      </c>
      <c r="E15" s="78">
        <f>IFERROR(INDEX(Inputs!$F$2:$S$481,MATCH(Forecasts!$B15&amp;Forecasts!$B$8,Inputs!$S$2:$S$481,0),MATCH(Forecasts!E$9,Inputs!$F$2:$S$2,0)),"")</f>
        <v>3848.9540000000002</v>
      </c>
      <c r="F15" s="78">
        <f>IFERROR(INDEX(Inputs!$F$2:$S$481,MATCH(Forecasts!$B15&amp;Forecasts!$B$8,Inputs!$S$2:$S$481,0),MATCH(Forecasts!F$9,Inputs!$F$2:$S$2,0)),"")</f>
        <v>3866.2940000000003</v>
      </c>
      <c r="G15" s="78">
        <f>IFERROR(INDEX(Inputs!$F$2:$S$481,MATCH(Forecasts!$B15&amp;Forecasts!$B$8,Inputs!$S$2:$S$481,0),MATCH(Forecasts!G$9,Inputs!$F$2:$S$2,0)),"")</f>
        <v>3948.2460000000001</v>
      </c>
      <c r="H15" s="78">
        <f>IFERROR(INDEX(Inputs!$F$2:$S$481,MATCH(Forecasts!$B15&amp;Forecasts!$B$8,Inputs!$S$2:$S$481,0),MATCH(Forecasts!H$9,Inputs!$F$2:$S$2,0)),"")</f>
        <v>3979.8119999999999</v>
      </c>
      <c r="I15" s="78">
        <f>IFERROR(INDEX(Inputs!$F$2:$S$481,MATCH(Forecasts!$B15&amp;Forecasts!$B$8,Inputs!$S$2:$S$481,0),MATCH(Forecasts!I$9,Inputs!$F$2:$S$2,0)),"")</f>
        <v>4019.8680000000004</v>
      </c>
      <c r="J15" s="78">
        <f>IFERROR(INDEX(Inputs!$F$2:$S$481,MATCH(Forecasts!$B15&amp;Forecasts!$B$8,Inputs!$S$2:$S$481,0),MATCH(Forecasts!J$9,Inputs!$F$2:$S$2,0)),"")</f>
        <v>3987.3345000000031</v>
      </c>
      <c r="K15" s="86" t="str">
        <f>IFERROR(INDEX(Inputs!$F$2:$S$481,MATCH(Forecasts!$B15&amp;Forecasts!$B$8,Inputs!$S$2:$S$481,0),MATCH(Forecasts!K$9,Inputs!$F$2:$S$2,0)),"")</f>
        <v/>
      </c>
      <c r="L15" s="86" t="str">
        <f>IFERROR(INDEX(Inputs!$F$2:$S$481,MATCH(Forecasts!$B15&amp;Forecasts!$B$8,Inputs!$S$2:$S$481,0),MATCH(Forecasts!L$9,Inputs!$F$2:$S$2,0)),"")</f>
        <v/>
      </c>
      <c r="M15" s="86" t="str">
        <f>IFERROR(INDEX(Inputs!$F$2:$S$481,MATCH(Forecasts!$B15&amp;Forecasts!$B$8,Inputs!$S$2:$S$481,0),MATCH(Forecasts!M$9,Inputs!$F$2:$S$2,0)),"")</f>
        <v/>
      </c>
      <c r="N15" s="86" t="str">
        <f>IFERROR(INDEX(Inputs!$F$2:$S$481,MATCH(Forecasts!$B15&amp;Forecasts!$B$8,Inputs!$S$2:$S$481,0),MATCH(Forecasts!N$9,Inputs!$F$2:$S$2,0)),"")</f>
        <v/>
      </c>
      <c r="O15" s="86" t="str">
        <f>IFERROR(INDEX(Inputs!$F$2:$S$481,MATCH(Forecasts!$B15&amp;Forecasts!$B$8,Inputs!$S$2:$S$481,0),MATCH(Forecasts!O$9,Inputs!$F$2:$S$2,0)),"")</f>
        <v/>
      </c>
      <c r="P15" s="86" t="str">
        <f>IFERROR(INDEX(Inputs!$F$2:$S$481,MATCH(Forecasts!$B15&amp;Forecasts!$B$8,Inputs!$S$2:$S$481,0),MATCH(Forecasts!P$9,Inputs!$F$2:$S$2,0)),"")</f>
        <v/>
      </c>
      <c r="Q15" s="146">
        <f t="shared" si="7"/>
        <v>4060.1704666666687</v>
      </c>
      <c r="R15" s="146">
        <f t="shared" si="0"/>
        <v>4094.0044809523833</v>
      </c>
      <c r="S15" s="146">
        <f t="shared" si="0"/>
        <v>4127.8384952380984</v>
      </c>
      <c r="T15" s="146">
        <f t="shared" si="0"/>
        <v>4161.6725095238126</v>
      </c>
      <c r="U15" s="146">
        <f t="shared" si="0"/>
        <v>4195.5065238095276</v>
      </c>
      <c r="V15" s="146">
        <f t="shared" si="0"/>
        <v>4229.3405380952427</v>
      </c>
      <c r="W15" s="78">
        <f t="shared" si="1"/>
        <v>4060.1704666666687</v>
      </c>
      <c r="X15" s="78">
        <f t="shared" si="2"/>
        <v>4094.0044809523833</v>
      </c>
      <c r="Y15" s="78">
        <f t="shared" si="3"/>
        <v>4127.8384952380984</v>
      </c>
      <c r="Z15" s="78">
        <f t="shared" si="4"/>
        <v>4161.6725095238126</v>
      </c>
      <c r="AA15" s="78">
        <f t="shared" si="5"/>
        <v>4195.5065238095276</v>
      </c>
      <c r="AB15" s="78">
        <f t="shared" si="6"/>
        <v>4229.3405380952427</v>
      </c>
      <c r="AC15" s="36"/>
      <c r="AD15" s="105" t="str">
        <f>Controls!$B$5</f>
        <v>Ofwat forecast</v>
      </c>
      <c r="AE15" s="35"/>
      <c r="AF15" s="55">
        <f t="shared" si="8"/>
        <v>1</v>
      </c>
      <c r="AG15" s="43"/>
      <c r="AL15" s="137"/>
      <c r="AM15" s="137"/>
      <c r="AN15" s="137"/>
      <c r="AO15" s="138"/>
      <c r="AP15" s="135"/>
      <c r="AQ15" s="6"/>
      <c r="AR15" s="9"/>
    </row>
    <row r="16" spans="1:44" s="4" customFormat="1" ht="13">
      <c r="B16" s="33" t="s">
        <v>36</v>
      </c>
      <c r="C16" s="78" t="str">
        <f>IFERROR(INDEX(Inputs!$F$2:$S$481,MATCH(Forecasts!$B16&amp;Forecasts!$B$8,Inputs!$S$2:$S$481,0),MATCH(Forecasts!C$9,Inputs!$F$2:$S$2,0)),"")</f>
        <v/>
      </c>
      <c r="D16" s="78" t="str">
        <f>IFERROR(INDEX(Inputs!$F$2:$S$481,MATCH(Forecasts!$B16&amp;Forecasts!$B$8,Inputs!$S$2:$S$481,0),MATCH(Forecasts!D$9,Inputs!$F$2:$S$2,0)),"")</f>
        <v/>
      </c>
      <c r="E16" s="78" t="str">
        <f>IFERROR(INDEX(Inputs!$F$2:$S$481,MATCH(Forecasts!$B16&amp;Forecasts!$B$8,Inputs!$S$2:$S$481,0),MATCH(Forecasts!E$9,Inputs!$F$2:$S$2,0)),"")</f>
        <v/>
      </c>
      <c r="F16" s="78" t="str">
        <f>IFERROR(INDEX(Inputs!$F$2:$S$481,MATCH(Forecasts!$B16&amp;Forecasts!$B$8,Inputs!$S$2:$S$481,0),MATCH(Forecasts!F$9,Inputs!$F$2:$S$2,0)),"")</f>
        <v/>
      </c>
      <c r="G16" s="78" t="str">
        <f>IFERROR(INDEX(Inputs!$F$2:$S$481,MATCH(Forecasts!$B16&amp;Forecasts!$B$8,Inputs!$S$2:$S$481,0),MATCH(Forecasts!G$9,Inputs!$F$2:$S$2,0)),"")</f>
        <v/>
      </c>
      <c r="H16" s="78">
        <f>IFERROR(INDEX(Inputs!$F$2:$S$481,MATCH(Forecasts!$B16&amp;Forecasts!$B$8,Inputs!$S$2:$S$481,0),MATCH(Forecasts!H$9,Inputs!$F$2:$S$2,0)),"")</f>
        <v>939.37899999999991</v>
      </c>
      <c r="I16" s="78">
        <f>IFERROR(INDEX(Inputs!$F$2:$S$481,MATCH(Forecasts!$B16&amp;Forecasts!$B$8,Inputs!$S$2:$S$481,0),MATCH(Forecasts!I$9,Inputs!$F$2:$S$2,0)),"")</f>
        <v>952.62099999999987</v>
      </c>
      <c r="J16" s="78">
        <f>IFERROR(INDEX(Inputs!$F$2:$S$481,MATCH(Forecasts!$B16&amp;Forecasts!$B$8,Inputs!$S$2:$S$481,0),MATCH(Forecasts!J$9,Inputs!$F$2:$S$2,0)),"")</f>
        <v>960.2829999999999</v>
      </c>
      <c r="K16" s="86">
        <f>IFERROR(INDEX(Inputs!$F$2:$S$481,MATCH(Forecasts!$B16&amp;Forecasts!$B$8,Inputs!$S$2:$S$481,0),MATCH(Forecasts!K$9,Inputs!$F$2:$S$2,0)),"")</f>
        <v>960.51299999999992</v>
      </c>
      <c r="L16" s="86">
        <f>IFERROR(INDEX(Inputs!$F$2:$S$481,MATCH(Forecasts!$B16&amp;Forecasts!$B$8,Inputs!$S$2:$S$481,0),MATCH(Forecasts!L$9,Inputs!$F$2:$S$2,0)),"")</f>
        <v>971.17900000000009</v>
      </c>
      <c r="M16" s="86">
        <f>IFERROR(INDEX(Inputs!$F$2:$S$481,MATCH(Forecasts!$B16&amp;Forecasts!$B$8,Inputs!$S$2:$S$481,0),MATCH(Forecasts!M$9,Inputs!$F$2:$S$2,0)),"")</f>
        <v>983.24900000000002</v>
      </c>
      <c r="N16" s="86">
        <f>IFERROR(INDEX(Inputs!$F$2:$S$481,MATCH(Forecasts!$B16&amp;Forecasts!$B$8,Inputs!$S$2:$S$481,0),MATCH(Forecasts!N$9,Inputs!$F$2:$S$2,0)),"")</f>
        <v>992.06400000000008</v>
      </c>
      <c r="O16" s="86">
        <f>IFERROR(INDEX(Inputs!$F$2:$S$481,MATCH(Forecasts!$B16&amp;Forecasts!$B$8,Inputs!$S$2:$S$481,0),MATCH(Forecasts!O$9,Inputs!$F$2:$S$2,0)),"")</f>
        <v>1001.0229999999999</v>
      </c>
      <c r="P16" s="86">
        <f>IFERROR(INDEX(Inputs!$F$2:$S$481,MATCH(Forecasts!$B16&amp;Forecasts!$B$8,Inputs!$S$2:$S$481,0),MATCH(Forecasts!P$9,Inputs!$F$2:$S$2,0)),"")</f>
        <v>1009.764</v>
      </c>
      <c r="Q16" s="146">
        <f t="shared" si="7"/>
        <v>971.66499999999985</v>
      </c>
      <c r="R16" s="146">
        <f t="shared" si="0"/>
        <v>982.11699999999985</v>
      </c>
      <c r="S16" s="146">
        <f t="shared" si="0"/>
        <v>992.56899999999985</v>
      </c>
      <c r="T16" s="146">
        <f t="shared" si="0"/>
        <v>1003.0209999999998</v>
      </c>
      <c r="U16" s="146">
        <f t="shared" si="0"/>
        <v>1013.4729999999998</v>
      </c>
      <c r="V16" s="146">
        <f t="shared" si="0"/>
        <v>1023.9249999999998</v>
      </c>
      <c r="W16" s="78">
        <f t="shared" si="1"/>
        <v>960.51299999999992</v>
      </c>
      <c r="X16" s="78">
        <f t="shared" si="2"/>
        <v>971.17900000000009</v>
      </c>
      <c r="Y16" s="78">
        <f t="shared" si="3"/>
        <v>983.24900000000002</v>
      </c>
      <c r="Z16" s="78">
        <f t="shared" si="4"/>
        <v>992.06400000000008</v>
      </c>
      <c r="AA16" s="78">
        <f t="shared" si="5"/>
        <v>1001.0229999999999</v>
      </c>
      <c r="AB16" s="78">
        <f t="shared" si="6"/>
        <v>1009.764</v>
      </c>
      <c r="AC16" s="36"/>
      <c r="AD16" s="105" t="str">
        <f>Controls!$B$5</f>
        <v>Ofwat forecast</v>
      </c>
      <c r="AE16" s="35" t="s">
        <v>55</v>
      </c>
      <c r="AF16" s="55">
        <f t="shared" si="8"/>
        <v>2</v>
      </c>
      <c r="AG16" s="43"/>
      <c r="AL16" s="137"/>
      <c r="AM16" s="137"/>
      <c r="AN16" s="137"/>
      <c r="AO16" s="138"/>
      <c r="AP16" s="135"/>
      <c r="AQ16" s="6"/>
      <c r="AR16" s="10"/>
    </row>
    <row r="17" spans="1:44" s="4" customFormat="1" ht="13">
      <c r="B17" s="33" t="s">
        <v>37</v>
      </c>
      <c r="C17" s="78" t="str">
        <f>IFERROR(INDEX(Inputs!$F$2:$S$481,MATCH(Forecasts!$B17&amp;Forecasts!$B$8,Inputs!$S$2:$S$481,0),MATCH(Forecasts!C$9,Inputs!$F$2:$S$2,0)),"")</f>
        <v/>
      </c>
      <c r="D17" s="78" t="str">
        <f>IFERROR(INDEX(Inputs!$F$2:$S$481,MATCH(Forecasts!$B17&amp;Forecasts!$B$8,Inputs!$S$2:$S$481,0),MATCH(Forecasts!D$9,Inputs!$F$2:$S$2,0)),"")</f>
        <v/>
      </c>
      <c r="E17" s="78">
        <f>IFERROR(INDEX(Inputs!$F$2:$S$481,MATCH(Forecasts!$B17&amp;Forecasts!$B$8,Inputs!$S$2:$S$481,0),MATCH(Forecasts!E$9,Inputs!$F$2:$S$2,0)),"")</f>
        <v>5284.5969999999998</v>
      </c>
      <c r="F17" s="78">
        <f>IFERROR(INDEX(Inputs!$F$2:$S$481,MATCH(Forecasts!$B17&amp;Forecasts!$B$8,Inputs!$S$2:$S$481,0),MATCH(Forecasts!F$9,Inputs!$F$2:$S$2,0)),"")</f>
        <v>5325.692</v>
      </c>
      <c r="G17" s="78">
        <f>IFERROR(INDEX(Inputs!$F$2:$S$481,MATCH(Forecasts!$B17&amp;Forecasts!$B$8,Inputs!$S$2:$S$481,0),MATCH(Forecasts!G$9,Inputs!$F$2:$S$2,0)),"")</f>
        <v>5353.6824999999999</v>
      </c>
      <c r="H17" s="78">
        <f>IFERROR(INDEX(Inputs!$F$2:$S$481,MATCH(Forecasts!$B17&amp;Forecasts!$B$8,Inputs!$S$2:$S$481,0),MATCH(Forecasts!H$9,Inputs!$F$2:$S$2,0)),"")</f>
        <v>5388.7960000000003</v>
      </c>
      <c r="I17" s="78">
        <f>IFERROR(INDEX(Inputs!$F$2:$S$481,MATCH(Forecasts!$B17&amp;Forecasts!$B$8,Inputs!$S$2:$S$481,0),MATCH(Forecasts!I$9,Inputs!$F$2:$S$2,0)),"")</f>
        <v>5409.6409999999996</v>
      </c>
      <c r="J17" s="78">
        <f>IFERROR(INDEX(Inputs!$F$2:$S$481,MATCH(Forecasts!$B17&amp;Forecasts!$B$8,Inputs!$S$2:$S$481,0),MATCH(Forecasts!J$9,Inputs!$F$2:$S$2,0)),"")</f>
        <v>5455.7869999999994</v>
      </c>
      <c r="K17" s="86">
        <f>IFERROR(INDEX(Inputs!$F$2:$S$481,MATCH(Forecasts!$B17&amp;Forecasts!$B$8,Inputs!$S$2:$S$481,0),MATCH(Forecasts!K$9,Inputs!$F$2:$S$2,0)),"")</f>
        <v>5497.1550000000007</v>
      </c>
      <c r="L17" s="86">
        <f>IFERROR(INDEX(Inputs!$F$2:$S$481,MATCH(Forecasts!$B17&amp;Forecasts!$B$8,Inputs!$S$2:$S$481,0),MATCH(Forecasts!L$9,Inputs!$F$2:$S$2,0)),"")</f>
        <v>5573.0430000000006</v>
      </c>
      <c r="M17" s="86">
        <f>IFERROR(INDEX(Inputs!$F$2:$S$481,MATCH(Forecasts!$B17&amp;Forecasts!$B$8,Inputs!$S$2:$S$481,0),MATCH(Forecasts!M$9,Inputs!$F$2:$S$2,0)),"")</f>
        <v>5646.0590000000002</v>
      </c>
      <c r="N17" s="86">
        <f>IFERROR(INDEX(Inputs!$F$2:$S$481,MATCH(Forecasts!$B17&amp;Forecasts!$B$8,Inputs!$S$2:$S$481,0),MATCH(Forecasts!N$9,Inputs!$F$2:$S$2,0)),"")</f>
        <v>5714.2910000000002</v>
      </c>
      <c r="O17" s="86">
        <f>IFERROR(INDEX(Inputs!$F$2:$S$481,MATCH(Forecasts!$B17&amp;Forecasts!$B$8,Inputs!$S$2:$S$481,0),MATCH(Forecasts!O$9,Inputs!$F$2:$S$2,0)),"")</f>
        <v>5783.6919999999991</v>
      </c>
      <c r="P17" s="86">
        <f>IFERROR(INDEX(Inputs!$F$2:$S$481,MATCH(Forecasts!$B17&amp;Forecasts!$B$8,Inputs!$S$2:$S$481,0),MATCH(Forecasts!P$9,Inputs!$F$2:$S$2,0)),"")</f>
        <v>5841.9480000000003</v>
      </c>
      <c r="Q17" s="146">
        <f t="shared" si="7"/>
        <v>5483.9903000000004</v>
      </c>
      <c r="R17" s="146">
        <f t="shared" si="0"/>
        <v>5516.6448857142859</v>
      </c>
      <c r="S17" s="146">
        <f t="shared" si="0"/>
        <v>5549.2994714285715</v>
      </c>
      <c r="T17" s="146">
        <f t="shared" si="0"/>
        <v>5581.954057142857</v>
      </c>
      <c r="U17" s="146">
        <f t="shared" si="0"/>
        <v>5614.6086428571434</v>
      </c>
      <c r="V17" s="146">
        <f t="shared" si="0"/>
        <v>5647.263228571429</v>
      </c>
      <c r="W17" s="78">
        <f t="shared" si="1"/>
        <v>5497.1550000000007</v>
      </c>
      <c r="X17" s="78">
        <f t="shared" si="2"/>
        <v>5573.0430000000006</v>
      </c>
      <c r="Y17" s="78">
        <f t="shared" si="3"/>
        <v>5646.0590000000002</v>
      </c>
      <c r="Z17" s="78">
        <f t="shared" si="4"/>
        <v>5714.2910000000002</v>
      </c>
      <c r="AA17" s="78">
        <f t="shared" si="5"/>
        <v>5783.6919999999991</v>
      </c>
      <c r="AB17" s="78">
        <f t="shared" si="6"/>
        <v>5841.9480000000003</v>
      </c>
      <c r="AC17" s="36"/>
      <c r="AD17" s="105" t="str">
        <f>Controls!$B$5</f>
        <v>Ofwat forecast</v>
      </c>
      <c r="AE17" s="35" t="s">
        <v>55</v>
      </c>
      <c r="AF17" s="55">
        <f t="shared" si="8"/>
        <v>2</v>
      </c>
      <c r="AG17" s="43"/>
      <c r="AL17" s="137"/>
      <c r="AM17" s="137"/>
      <c r="AN17" s="137"/>
      <c r="AO17" s="138"/>
      <c r="AP17" s="135"/>
      <c r="AQ17" s="6"/>
      <c r="AR17" s="10"/>
    </row>
    <row r="18" spans="1:44" s="4" customFormat="1" ht="13">
      <c r="B18" s="33" t="s">
        <v>38</v>
      </c>
      <c r="C18" s="78" t="str">
        <f>IFERROR(INDEX(Inputs!$F$2:$S$481,MATCH(Forecasts!$B18&amp;Forecasts!$B$8,Inputs!$S$2:$S$481,0),MATCH(Forecasts!C$9,Inputs!$F$2:$S$2,0)),"")</f>
        <v/>
      </c>
      <c r="D18" s="78" t="str">
        <f>IFERROR(INDEX(Inputs!$F$2:$S$481,MATCH(Forecasts!$B18&amp;Forecasts!$B$8,Inputs!$S$2:$S$481,0),MATCH(Forecasts!D$9,Inputs!$F$2:$S$2,0)),"")</f>
        <v/>
      </c>
      <c r="E18" s="78">
        <f>IFERROR(INDEX(Inputs!$F$2:$S$481,MATCH(Forecasts!$B18&amp;Forecasts!$B$8,Inputs!$S$2:$S$481,0),MATCH(Forecasts!E$9,Inputs!$F$2:$S$2,0)),"")</f>
        <v>1353.7630000000001</v>
      </c>
      <c r="F18" s="78">
        <f>IFERROR(INDEX(Inputs!$F$2:$S$481,MATCH(Forecasts!$B18&amp;Forecasts!$B$8,Inputs!$S$2:$S$481,0),MATCH(Forecasts!F$9,Inputs!$F$2:$S$2,0)),"")</f>
        <v>1348.4736118599203</v>
      </c>
      <c r="G18" s="78">
        <f>IFERROR(INDEX(Inputs!$F$2:$S$481,MATCH(Forecasts!$B18&amp;Forecasts!$B$8,Inputs!$S$2:$S$481,0),MATCH(Forecasts!G$9,Inputs!$F$2:$S$2,0)),"")</f>
        <v>1364.067</v>
      </c>
      <c r="H18" s="78">
        <f>IFERROR(INDEX(Inputs!$F$2:$S$481,MATCH(Forecasts!$B18&amp;Forecasts!$B$8,Inputs!$S$2:$S$481,0),MATCH(Forecasts!H$9,Inputs!$F$2:$S$2,0)),"")</f>
        <v>1380.325</v>
      </c>
      <c r="I18" s="78">
        <f>IFERROR(INDEX(Inputs!$F$2:$S$481,MATCH(Forecasts!$B18&amp;Forecasts!$B$8,Inputs!$S$2:$S$481,0),MATCH(Forecasts!I$9,Inputs!$F$2:$S$2,0)),"")</f>
        <v>1392.4030000000002</v>
      </c>
      <c r="J18" s="78">
        <f>IFERROR(INDEX(Inputs!$F$2:$S$481,MATCH(Forecasts!$B18&amp;Forecasts!$B$8,Inputs!$S$2:$S$481,0),MATCH(Forecasts!J$9,Inputs!$F$2:$S$2,0)),"")</f>
        <v>1401.9429999999998</v>
      </c>
      <c r="K18" s="86">
        <f>IFERROR(INDEX(Inputs!$F$2:$S$481,MATCH(Forecasts!$B18&amp;Forecasts!$B$8,Inputs!$S$2:$S$481,0),MATCH(Forecasts!K$9,Inputs!$F$2:$S$2,0)),"")</f>
        <v>1412.5140000000001</v>
      </c>
      <c r="L18" s="86">
        <f>IFERROR(INDEX(Inputs!$F$2:$S$481,MATCH(Forecasts!$B18&amp;Forecasts!$B$8,Inputs!$S$2:$S$481,0),MATCH(Forecasts!L$9,Inputs!$F$2:$S$2,0)),"")</f>
        <v>1425.0259999999998</v>
      </c>
      <c r="M18" s="86">
        <f>IFERROR(INDEX(Inputs!$F$2:$S$481,MATCH(Forecasts!$B18&amp;Forecasts!$B$8,Inputs!$S$2:$S$481,0),MATCH(Forecasts!M$9,Inputs!$F$2:$S$2,0)),"")</f>
        <v>1436.252</v>
      </c>
      <c r="N18" s="86">
        <f>IFERROR(INDEX(Inputs!$F$2:$S$481,MATCH(Forecasts!$B18&amp;Forecasts!$B$8,Inputs!$S$2:$S$481,0),MATCH(Forecasts!N$9,Inputs!$F$2:$S$2,0)),"")</f>
        <v>1447.66</v>
      </c>
      <c r="O18" s="86">
        <f>IFERROR(INDEX(Inputs!$F$2:$S$481,MATCH(Forecasts!$B18&amp;Forecasts!$B$8,Inputs!$S$2:$S$481,0),MATCH(Forecasts!O$9,Inputs!$F$2:$S$2,0)),"")</f>
        <v>1459.134</v>
      </c>
      <c r="P18" s="86">
        <f>IFERROR(INDEX(Inputs!$F$2:$S$481,MATCH(Forecasts!$B18&amp;Forecasts!$B$8,Inputs!$S$2:$S$481,0),MATCH(Forecasts!P$9,Inputs!$F$2:$S$2,0)),"")</f>
        <v>1470.672</v>
      </c>
      <c r="Q18" s="146">
        <f>INTERCEPT($C18:$J18,$C$10:$J$10)+SLOPE($C18:$J18,$C$10:$J$10)*Q$10</f>
        <v>1412.3903850853437</v>
      </c>
      <c r="R18" s="146">
        <f t="shared" si="0"/>
        <v>1423.5031326402077</v>
      </c>
      <c r="S18" s="146">
        <f>INTERCEPT($C18:$J18,$C$10:$J$10)+SLOPE($C18:$J18,$C$10:$J$10)*S$10</f>
        <v>1434.6158801950714</v>
      </c>
      <c r="T18" s="146">
        <f t="shared" si="0"/>
        <v>1445.7286277499354</v>
      </c>
      <c r="U18" s="146">
        <f t="shared" si="0"/>
        <v>1456.8413753047994</v>
      </c>
      <c r="V18" s="146">
        <f t="shared" si="0"/>
        <v>1467.9541228596634</v>
      </c>
      <c r="W18" s="78">
        <f t="shared" si="1"/>
        <v>1412.5140000000001</v>
      </c>
      <c r="X18" s="78">
        <f t="shared" si="2"/>
        <v>1425.0259999999998</v>
      </c>
      <c r="Y18" s="78">
        <f t="shared" si="3"/>
        <v>1436.252</v>
      </c>
      <c r="Z18" s="78">
        <f t="shared" si="4"/>
        <v>1447.66</v>
      </c>
      <c r="AA18" s="78">
        <f t="shared" si="5"/>
        <v>1459.134</v>
      </c>
      <c r="AB18" s="78">
        <f t="shared" si="6"/>
        <v>1470.672</v>
      </c>
      <c r="AC18" s="36"/>
      <c r="AD18" s="105" t="str">
        <f>Controls!$B$5</f>
        <v>Ofwat forecast</v>
      </c>
      <c r="AE18" s="35" t="s">
        <v>55</v>
      </c>
      <c r="AF18" s="55">
        <f t="shared" si="8"/>
        <v>2</v>
      </c>
      <c r="AG18" s="43"/>
      <c r="AL18" s="137"/>
      <c r="AM18" s="137"/>
      <c r="AN18" s="137"/>
      <c r="AO18" s="138"/>
      <c r="AP18" s="135"/>
      <c r="AQ18" s="6"/>
      <c r="AR18" s="10"/>
    </row>
    <row r="19" spans="1:44" s="4" customFormat="1" ht="13">
      <c r="B19" s="33" t="s">
        <v>39</v>
      </c>
      <c r="C19" s="78" t="str">
        <f>IFERROR(INDEX(Inputs!$F$2:$S$481,MATCH(Forecasts!$B19&amp;Forecasts!$B$8,Inputs!$S$2:$S$481,0),MATCH(Forecasts!C$9,Inputs!$F$2:$S$2,0)),"")</f>
        <v/>
      </c>
      <c r="D19" s="78" t="str">
        <f>IFERROR(INDEX(Inputs!$F$2:$S$481,MATCH(Forecasts!$B19&amp;Forecasts!$B$8,Inputs!$S$2:$S$481,0),MATCH(Forecasts!D$9,Inputs!$F$2:$S$2,0)),"")</f>
        <v/>
      </c>
      <c r="E19" s="78">
        <f>IFERROR(INDEX(Inputs!$F$2:$S$481,MATCH(Forecasts!$B19&amp;Forecasts!$B$8,Inputs!$S$2:$S$481,0),MATCH(Forecasts!E$9,Inputs!$F$2:$S$2,0)),"")</f>
        <v>1131.2399999999998</v>
      </c>
      <c r="F19" s="78">
        <f>IFERROR(INDEX(Inputs!$F$2:$S$481,MATCH(Forecasts!$B19&amp;Forecasts!$B$8,Inputs!$S$2:$S$481,0),MATCH(Forecasts!F$9,Inputs!$F$2:$S$2,0)),"")</f>
        <v>1140.3489999999997</v>
      </c>
      <c r="G19" s="78">
        <f>IFERROR(INDEX(Inputs!$F$2:$S$481,MATCH(Forecasts!$B19&amp;Forecasts!$B$8,Inputs!$S$2:$S$481,0),MATCH(Forecasts!G$9,Inputs!$F$2:$S$2,0)),"")</f>
        <v>1173.317</v>
      </c>
      <c r="H19" s="78">
        <f>IFERROR(INDEX(Inputs!$F$2:$S$481,MATCH(Forecasts!$B19&amp;Forecasts!$B$8,Inputs!$S$2:$S$481,0),MATCH(Forecasts!H$9,Inputs!$F$2:$S$2,0)),"")</f>
        <v>1181.95</v>
      </c>
      <c r="I19" s="78">
        <f>IFERROR(INDEX(Inputs!$F$2:$S$481,MATCH(Forecasts!$B19&amp;Forecasts!$B$8,Inputs!$S$2:$S$481,0),MATCH(Forecasts!I$9,Inputs!$F$2:$S$2,0)),"")</f>
        <v>1191.4110000000001</v>
      </c>
      <c r="J19" s="78">
        <f>IFERROR(INDEX(Inputs!$F$2:$S$481,MATCH(Forecasts!$B19&amp;Forecasts!$B$8,Inputs!$S$2:$S$481,0),MATCH(Forecasts!J$9,Inputs!$F$2:$S$2,0)),"")</f>
        <v>1198.5569999999998</v>
      </c>
      <c r="K19" s="86">
        <f>IFERROR(INDEX(Inputs!$F$2:$S$481,MATCH(Forecasts!$B19&amp;Forecasts!$B$8,Inputs!$S$2:$S$481,0),MATCH(Forecasts!K$9,Inputs!$F$2:$S$2,0)),"")</f>
        <v>1220.0339999999999</v>
      </c>
      <c r="L19" s="86">
        <f>IFERROR(INDEX(Inputs!$F$2:$S$481,MATCH(Forecasts!$B19&amp;Forecasts!$B$8,Inputs!$S$2:$S$481,0),MATCH(Forecasts!L$9,Inputs!$F$2:$S$2,0)),"")</f>
        <v>1233.1279999999999</v>
      </c>
      <c r="M19" s="86">
        <f>IFERROR(INDEX(Inputs!$F$2:$S$481,MATCH(Forecasts!$B19&amp;Forecasts!$B$8,Inputs!$S$2:$S$481,0),MATCH(Forecasts!M$9,Inputs!$F$2:$S$2,0)),"")</f>
        <v>1246.037</v>
      </c>
      <c r="N19" s="86">
        <f>IFERROR(INDEX(Inputs!$F$2:$S$481,MATCH(Forecasts!$B19&amp;Forecasts!$B$8,Inputs!$S$2:$S$481,0),MATCH(Forecasts!N$9,Inputs!$F$2:$S$2,0)),"")</f>
        <v>1258.7070000000001</v>
      </c>
      <c r="O19" s="86">
        <f>IFERROR(INDEX(Inputs!$F$2:$S$481,MATCH(Forecasts!$B19&amp;Forecasts!$B$8,Inputs!$S$2:$S$481,0),MATCH(Forecasts!O$9,Inputs!$F$2:$S$2,0)),"")</f>
        <v>1271.076</v>
      </c>
      <c r="P19" s="86">
        <f>IFERROR(INDEX(Inputs!$F$2:$S$481,MATCH(Forecasts!$B19&amp;Forecasts!$B$8,Inputs!$S$2:$S$481,0),MATCH(Forecasts!P$9,Inputs!$F$2:$S$2,0)),"")</f>
        <v>1282.8720000000001</v>
      </c>
      <c r="Q19" s="146">
        <f t="shared" si="7"/>
        <v>1219.3110666666669</v>
      </c>
      <c r="R19" s="146">
        <f t="shared" si="0"/>
        <v>1233.5511809523812</v>
      </c>
      <c r="S19" s="146">
        <f t="shared" si="0"/>
        <v>1247.7912952380955</v>
      </c>
      <c r="T19" s="146">
        <f t="shared" si="0"/>
        <v>1262.0314095238098</v>
      </c>
      <c r="U19" s="146">
        <f t="shared" si="0"/>
        <v>1276.2715238095241</v>
      </c>
      <c r="V19" s="146">
        <f t="shared" si="0"/>
        <v>1290.5116380952384</v>
      </c>
      <c r="W19" s="78">
        <f t="shared" si="1"/>
        <v>1220.0339999999999</v>
      </c>
      <c r="X19" s="78">
        <f t="shared" si="2"/>
        <v>1233.1279999999999</v>
      </c>
      <c r="Y19" s="78">
        <f t="shared" si="3"/>
        <v>1246.037</v>
      </c>
      <c r="Z19" s="78">
        <f t="shared" si="4"/>
        <v>1258.7070000000001</v>
      </c>
      <c r="AA19" s="78">
        <f t="shared" si="5"/>
        <v>1271.076</v>
      </c>
      <c r="AB19" s="78">
        <f t="shared" si="6"/>
        <v>1282.8720000000001</v>
      </c>
      <c r="AC19" s="36"/>
      <c r="AD19" s="105" t="str">
        <f>Controls!$B$5</f>
        <v>Ofwat forecast</v>
      </c>
      <c r="AE19" s="35" t="s">
        <v>55</v>
      </c>
      <c r="AF19" s="55">
        <f t="shared" si="8"/>
        <v>2</v>
      </c>
      <c r="AG19" s="43"/>
      <c r="AL19" s="137"/>
      <c r="AM19" s="137"/>
      <c r="AN19" s="137"/>
      <c r="AO19" s="138"/>
      <c r="AP19" s="135"/>
      <c r="AQ19" s="6"/>
      <c r="AR19" s="10"/>
    </row>
    <row r="20" spans="1:44" s="4" customFormat="1" ht="13">
      <c r="B20" s="33" t="s">
        <v>40</v>
      </c>
      <c r="C20" s="78" t="str">
        <f>IFERROR(INDEX(Inputs!$F$2:$S$481,MATCH(Forecasts!$B20&amp;Forecasts!$B$8,Inputs!$S$2:$S$481,0),MATCH(Forecasts!C$9,Inputs!$F$2:$S$2,0)),"")</f>
        <v/>
      </c>
      <c r="D20" s="78" t="str">
        <f>IFERROR(INDEX(Inputs!$F$2:$S$481,MATCH(Forecasts!$B20&amp;Forecasts!$B$8,Inputs!$S$2:$S$481,0),MATCH(Forecasts!D$9,Inputs!$F$2:$S$2,0)),"")</f>
        <v/>
      </c>
      <c r="E20" s="78">
        <f>IFERROR(INDEX(Inputs!$F$2:$S$481,MATCH(Forecasts!$B20&amp;Forecasts!$B$8,Inputs!$S$2:$S$481,0),MATCH(Forecasts!E$9,Inputs!$F$2:$S$2,0)),"")</f>
        <v>2107.5749999999998</v>
      </c>
      <c r="F20" s="78">
        <f>IFERROR(INDEX(Inputs!$F$2:$S$481,MATCH(Forecasts!$B20&amp;Forecasts!$B$8,Inputs!$S$2:$S$481,0),MATCH(Forecasts!F$9,Inputs!$F$2:$S$2,0)),"")</f>
        <v>2120.9061273972602</v>
      </c>
      <c r="G20" s="78">
        <f>IFERROR(INDEX(Inputs!$F$2:$S$481,MATCH(Forecasts!$B20&amp;Forecasts!$B$8,Inputs!$S$2:$S$481,0),MATCH(Forecasts!G$9,Inputs!$F$2:$S$2,0)),"")</f>
        <v>2133.4749999999999</v>
      </c>
      <c r="H20" s="78">
        <f>IFERROR(INDEX(Inputs!$F$2:$S$481,MATCH(Forecasts!$B20&amp;Forecasts!$B$8,Inputs!$S$2:$S$481,0),MATCH(Forecasts!H$9,Inputs!$F$2:$S$2,0)),"")</f>
        <v>2153.0641643835615</v>
      </c>
      <c r="I20" s="78">
        <f>IFERROR(INDEX(Inputs!$F$2:$S$481,MATCH(Forecasts!$B20&amp;Forecasts!$B$8,Inputs!$S$2:$S$481,0),MATCH(Forecasts!I$9,Inputs!$F$2:$S$2,0)),"")</f>
        <v>2164.7560000000003</v>
      </c>
      <c r="J20" s="78">
        <f>IFERROR(INDEX(Inputs!$F$2:$S$481,MATCH(Forecasts!$B20&amp;Forecasts!$B$8,Inputs!$S$2:$S$481,0),MATCH(Forecasts!J$9,Inputs!$F$2:$S$2,0)),"")</f>
        <v>2177.8379999999997</v>
      </c>
      <c r="K20" s="86">
        <f>IFERROR(INDEX(Inputs!$F$2:$S$481,MATCH(Forecasts!$B20&amp;Forecasts!$B$8,Inputs!$S$2:$S$481,0),MATCH(Forecasts!K$9,Inputs!$F$2:$S$2,0)),"")</f>
        <v>2194.7600000000002</v>
      </c>
      <c r="L20" s="86">
        <f>IFERROR(INDEX(Inputs!$F$2:$S$481,MATCH(Forecasts!$B20&amp;Forecasts!$B$8,Inputs!$S$2:$S$481,0),MATCH(Forecasts!L$9,Inputs!$F$2:$S$2,0)),"")</f>
        <v>2218.79</v>
      </c>
      <c r="M20" s="86">
        <f>IFERROR(INDEX(Inputs!$F$2:$S$481,MATCH(Forecasts!$B20&amp;Forecasts!$B$8,Inputs!$S$2:$S$481,0),MATCH(Forecasts!M$9,Inputs!$F$2:$S$2,0)),"")</f>
        <v>2239.7139999999999</v>
      </c>
      <c r="N20" s="86">
        <f>IFERROR(INDEX(Inputs!$F$2:$S$481,MATCH(Forecasts!$B20&amp;Forecasts!$B$8,Inputs!$S$2:$S$481,0),MATCH(Forecasts!N$9,Inputs!$F$2:$S$2,0)),"")</f>
        <v>2260.739</v>
      </c>
      <c r="O20" s="86">
        <f>IFERROR(INDEX(Inputs!$F$2:$S$481,MATCH(Forecasts!$B20&amp;Forecasts!$B$8,Inputs!$S$2:$S$481,0),MATCH(Forecasts!O$9,Inputs!$F$2:$S$2,0)),"")</f>
        <v>2281.7280000000001</v>
      </c>
      <c r="P20" s="86">
        <f>IFERROR(INDEX(Inputs!$F$2:$S$481,MATCH(Forecasts!$B20&amp;Forecasts!$B$8,Inputs!$S$2:$S$481,0),MATCH(Forecasts!P$9,Inputs!$F$2:$S$2,0)),"")</f>
        <v>2302.7640000000001</v>
      </c>
      <c r="Q20" s="146">
        <f t="shared" si="7"/>
        <v>2193.181093515982</v>
      </c>
      <c r="R20" s="146">
        <f t="shared" si="0"/>
        <v>2207.5369158643184</v>
      </c>
      <c r="S20" s="146">
        <f t="shared" si="0"/>
        <v>2221.8927382126553</v>
      </c>
      <c r="T20" s="146">
        <f t="shared" si="0"/>
        <v>2236.2485605609918</v>
      </c>
      <c r="U20" s="146">
        <f t="shared" si="0"/>
        <v>2250.6043829093287</v>
      </c>
      <c r="V20" s="146">
        <f t="shared" si="0"/>
        <v>2264.9602052576652</v>
      </c>
      <c r="W20" s="78">
        <f t="shared" si="1"/>
        <v>2194.7600000000002</v>
      </c>
      <c r="X20" s="78">
        <f t="shared" si="2"/>
        <v>2218.79</v>
      </c>
      <c r="Y20" s="78">
        <f t="shared" si="3"/>
        <v>2239.7139999999999</v>
      </c>
      <c r="Z20" s="78">
        <f t="shared" si="4"/>
        <v>2260.739</v>
      </c>
      <c r="AA20" s="78">
        <f t="shared" si="5"/>
        <v>2281.7280000000001</v>
      </c>
      <c r="AB20" s="78">
        <f t="shared" si="6"/>
        <v>2302.7640000000001</v>
      </c>
      <c r="AC20" s="36"/>
      <c r="AD20" s="105" t="str">
        <f>Controls!$B$5</f>
        <v>Ofwat forecast</v>
      </c>
      <c r="AE20" s="35" t="s">
        <v>55</v>
      </c>
      <c r="AF20" s="55">
        <f t="shared" si="8"/>
        <v>2</v>
      </c>
      <c r="AG20" s="43"/>
      <c r="AL20" s="137"/>
      <c r="AM20" s="137"/>
      <c r="AN20" s="137"/>
      <c r="AO20" s="138"/>
      <c r="AP20" s="135"/>
      <c r="AQ20" s="6"/>
      <c r="AR20" s="10"/>
    </row>
    <row r="21" spans="1:44" s="4" customFormat="1" ht="13">
      <c r="B21" s="33" t="s">
        <v>41</v>
      </c>
      <c r="C21" s="78" t="str">
        <f>IFERROR(INDEX(Inputs!$F$2:$S$481,MATCH(Forecasts!$B21&amp;Forecasts!$B$8,Inputs!$S$2:$S$481,0),MATCH(Forecasts!C$9,Inputs!$F$2:$S$2,0)),"")</f>
        <v/>
      </c>
      <c r="D21" s="78" t="str">
        <f>IFERROR(INDEX(Inputs!$F$2:$S$481,MATCH(Forecasts!$B21&amp;Forecasts!$B$8,Inputs!$S$2:$S$481,0),MATCH(Forecasts!D$9,Inputs!$F$2:$S$2,0)),"")</f>
        <v/>
      </c>
      <c r="E21" s="78">
        <f>IFERROR(INDEX(Inputs!$F$2:$S$481,MATCH(Forecasts!$B21&amp;Forecasts!$B$8,Inputs!$S$2:$S$481,0),MATCH(Forecasts!E$9,Inputs!$F$2:$S$2,0)),"")</f>
        <v>1337.7759999999998</v>
      </c>
      <c r="F21" s="78">
        <f>IFERROR(INDEX(Inputs!$F$2:$S$481,MATCH(Forecasts!$B21&amp;Forecasts!$B$8,Inputs!$S$2:$S$481,0),MATCH(Forecasts!F$9,Inputs!$F$2:$S$2,0)),"")</f>
        <v>1340.078</v>
      </c>
      <c r="G21" s="78">
        <f>IFERROR(INDEX(Inputs!$F$2:$S$481,MATCH(Forecasts!$B21&amp;Forecasts!$B$8,Inputs!$S$2:$S$481,0),MATCH(Forecasts!G$9,Inputs!$F$2:$S$2,0)),"")</f>
        <v>1346.154</v>
      </c>
      <c r="H21" s="78">
        <f>IFERROR(INDEX(Inputs!$F$2:$S$481,MATCH(Forecasts!$B21&amp;Forecasts!$B$8,Inputs!$S$2:$S$481,0),MATCH(Forecasts!H$9,Inputs!$F$2:$S$2,0)),"")</f>
        <v>1358.0940000000001</v>
      </c>
      <c r="I21" s="78">
        <f>IFERROR(INDEX(Inputs!$F$2:$S$481,MATCH(Forecasts!$B21&amp;Forecasts!$B$8,Inputs!$S$2:$S$481,0),MATCH(Forecasts!I$9,Inputs!$F$2:$S$2,0)),"")</f>
        <v>1364.5659999999998</v>
      </c>
      <c r="J21" s="78">
        <f>IFERROR(INDEX(Inputs!$F$2:$S$481,MATCH(Forecasts!$B21&amp;Forecasts!$B$8,Inputs!$S$2:$S$481,0),MATCH(Forecasts!J$9,Inputs!$F$2:$S$2,0)),"")</f>
        <v>1373.1569999999999</v>
      </c>
      <c r="K21" s="86">
        <f>IFERROR(INDEX(Inputs!$F$2:$S$481,MATCH(Forecasts!$B21&amp;Forecasts!$B$8,Inputs!$S$2:$S$481,0),MATCH(Forecasts!K$9,Inputs!$F$2:$S$2,0)),"")</f>
        <v>1388.5320000000002</v>
      </c>
      <c r="L21" s="86">
        <f>IFERROR(INDEX(Inputs!$F$2:$S$481,MATCH(Forecasts!$B21&amp;Forecasts!$B$8,Inputs!$S$2:$S$481,0),MATCH(Forecasts!L$9,Inputs!$F$2:$S$2,0)),"")</f>
        <v>1408.6079999999999</v>
      </c>
      <c r="M21" s="86">
        <f>IFERROR(INDEX(Inputs!$F$2:$S$481,MATCH(Forecasts!$B21&amp;Forecasts!$B$8,Inputs!$S$2:$S$481,0),MATCH(Forecasts!M$9,Inputs!$F$2:$S$2,0)),"")</f>
        <v>1428.6849999999999</v>
      </c>
      <c r="N21" s="86">
        <f>IFERROR(INDEX(Inputs!$F$2:$S$481,MATCH(Forecasts!$B21&amp;Forecasts!$B$8,Inputs!$S$2:$S$481,0),MATCH(Forecasts!N$9,Inputs!$F$2:$S$2,0)),"")</f>
        <v>1445.4079999999999</v>
      </c>
      <c r="O21" s="86">
        <f>IFERROR(INDEX(Inputs!$F$2:$S$481,MATCH(Forecasts!$B21&amp;Forecasts!$B$8,Inputs!$S$2:$S$481,0),MATCH(Forecasts!O$9,Inputs!$F$2:$S$2,0)),"")</f>
        <v>1462.1320000000001</v>
      </c>
      <c r="P21" s="86">
        <f>IFERROR(INDEX(Inputs!$F$2:$S$481,MATCH(Forecasts!$B21&amp;Forecasts!$B$8,Inputs!$S$2:$S$481,0),MATCH(Forecasts!P$9,Inputs!$F$2:$S$2,0)),"")</f>
        <v>1478.8559999999998</v>
      </c>
      <c r="Q21" s="146">
        <f t="shared" si="7"/>
        <v>1379.5350666666666</v>
      </c>
      <c r="R21" s="146">
        <f t="shared" si="0"/>
        <v>1387.0296095238093</v>
      </c>
      <c r="S21" s="146">
        <f t="shared" si="0"/>
        <v>1394.5241523809523</v>
      </c>
      <c r="T21" s="146">
        <f t="shared" si="0"/>
        <v>1402.018695238095</v>
      </c>
      <c r="U21" s="146">
        <f t="shared" si="0"/>
        <v>1409.513238095238</v>
      </c>
      <c r="V21" s="146">
        <f t="shared" si="0"/>
        <v>1417.0077809523809</v>
      </c>
      <c r="W21" s="78">
        <f t="shared" si="1"/>
        <v>1388.5320000000002</v>
      </c>
      <c r="X21" s="78">
        <f t="shared" si="2"/>
        <v>1408.6079999999999</v>
      </c>
      <c r="Y21" s="78">
        <f t="shared" si="3"/>
        <v>1428.6849999999999</v>
      </c>
      <c r="Z21" s="78">
        <f t="shared" si="4"/>
        <v>1445.4079999999999</v>
      </c>
      <c r="AA21" s="78">
        <f t="shared" si="5"/>
        <v>1462.1320000000001</v>
      </c>
      <c r="AB21" s="78">
        <f t="shared" si="6"/>
        <v>1478.8559999999998</v>
      </c>
      <c r="AC21" s="36"/>
      <c r="AD21" s="105" t="str">
        <f>Controls!$B$5</f>
        <v>Ofwat forecast</v>
      </c>
      <c r="AE21" s="35" t="s">
        <v>55</v>
      </c>
      <c r="AF21" s="55">
        <f t="shared" si="8"/>
        <v>2</v>
      </c>
      <c r="AG21" s="43"/>
      <c r="AL21" s="137"/>
      <c r="AM21" s="137"/>
      <c r="AN21" s="137"/>
      <c r="AO21" s="138"/>
      <c r="AP21" s="135"/>
      <c r="AQ21" s="6"/>
      <c r="AR21" s="10"/>
    </row>
    <row r="22" spans="1:44" s="4" customFormat="1" ht="13">
      <c r="B22" s="33" t="s">
        <v>42</v>
      </c>
      <c r="C22" s="78" t="str">
        <f>IFERROR(INDEX(Inputs!$F$2:$S$481,MATCH(Forecasts!$B22&amp;Forecasts!$B$8,Inputs!$S$2:$S$481,0),MATCH(Forecasts!C$9,Inputs!$F$2:$S$2,0)),"")</f>
        <v/>
      </c>
      <c r="D22" s="78" t="str">
        <f>IFERROR(INDEX(Inputs!$F$2:$S$481,MATCH(Forecasts!$B22&amp;Forecasts!$B$8,Inputs!$S$2:$S$481,0),MATCH(Forecasts!D$9,Inputs!$F$2:$S$2,0)),"")</f>
        <v/>
      </c>
      <c r="E22" s="78">
        <f>IFERROR(INDEX(Inputs!$F$2:$S$481,MATCH(Forecasts!$B22&amp;Forecasts!$B$8,Inputs!$S$2:$S$481,0),MATCH(Forecasts!E$9,Inputs!$F$2:$S$2,0)),"")</f>
        <v>473.15</v>
      </c>
      <c r="F22" s="78">
        <f>IFERROR(INDEX(Inputs!$F$2:$S$481,MATCH(Forecasts!$B22&amp;Forecasts!$B$8,Inputs!$S$2:$S$481,0),MATCH(Forecasts!F$9,Inputs!$F$2:$S$2,0)),"")</f>
        <v>476.72399999999993</v>
      </c>
      <c r="G22" s="78">
        <f>IFERROR(INDEX(Inputs!$F$2:$S$481,MATCH(Forecasts!$B22&amp;Forecasts!$B$8,Inputs!$S$2:$S$481,0),MATCH(Forecasts!G$9,Inputs!$F$2:$S$2,0)),"")</f>
        <v>481.13800000000003</v>
      </c>
      <c r="H22" s="78">
        <f>IFERROR(INDEX(Inputs!$F$2:$S$481,MATCH(Forecasts!$B22&amp;Forecasts!$B$8,Inputs!$S$2:$S$481,0),MATCH(Forecasts!H$9,Inputs!$F$2:$S$2,0)),"")</f>
        <v>484.59000000000003</v>
      </c>
      <c r="I22" s="78">
        <f>IFERROR(INDEX(Inputs!$F$2:$S$481,MATCH(Forecasts!$B22&amp;Forecasts!$B$8,Inputs!$S$2:$S$481,0),MATCH(Forecasts!I$9,Inputs!$F$2:$S$2,0)),"")</f>
        <v>489.95500000000004</v>
      </c>
      <c r="J22" s="78">
        <f>IFERROR(INDEX(Inputs!$F$2:$S$481,MATCH(Forecasts!$B22&amp;Forecasts!$B$8,Inputs!$S$2:$S$481,0),MATCH(Forecasts!J$9,Inputs!$F$2:$S$2,0)),"")</f>
        <v>493.83199999999999</v>
      </c>
      <c r="K22" s="86">
        <f>IFERROR(INDEX(Inputs!$F$2:$S$481,MATCH(Forecasts!$B22&amp;Forecasts!$B$8,Inputs!$S$2:$S$481,0),MATCH(Forecasts!K$9,Inputs!$F$2:$S$2,0)),"")</f>
        <v>501.97699999999998</v>
      </c>
      <c r="L22" s="86">
        <f>IFERROR(INDEX(Inputs!$F$2:$S$481,MATCH(Forecasts!$B22&amp;Forecasts!$B$8,Inputs!$S$2:$S$481,0),MATCH(Forecasts!L$9,Inputs!$F$2:$S$2,0)),"")</f>
        <v>508.06900000000002</v>
      </c>
      <c r="M22" s="86">
        <f>IFERROR(INDEX(Inputs!$F$2:$S$481,MATCH(Forecasts!$B22&amp;Forecasts!$B$8,Inputs!$S$2:$S$481,0),MATCH(Forecasts!M$9,Inputs!$F$2:$S$2,0)),"")</f>
        <v>514.02</v>
      </c>
      <c r="N22" s="86">
        <f>IFERROR(INDEX(Inputs!$F$2:$S$481,MATCH(Forecasts!$B22&amp;Forecasts!$B$8,Inputs!$S$2:$S$481,0),MATCH(Forecasts!N$9,Inputs!$F$2:$S$2,0)),"")</f>
        <v>519.48599999999999</v>
      </c>
      <c r="O22" s="86">
        <f>IFERROR(INDEX(Inputs!$F$2:$S$481,MATCH(Forecasts!$B22&amp;Forecasts!$B$8,Inputs!$S$2:$S$481,0),MATCH(Forecasts!O$9,Inputs!$F$2:$S$2,0)),"")</f>
        <v>524.86</v>
      </c>
      <c r="P22" s="86">
        <f>IFERROR(INDEX(Inputs!$F$2:$S$481,MATCH(Forecasts!$B22&amp;Forecasts!$B$8,Inputs!$S$2:$S$481,0),MATCH(Forecasts!P$9,Inputs!$F$2:$S$2,0)),"")</f>
        <v>530.11</v>
      </c>
      <c r="Q22" s="146">
        <f t="shared" si="7"/>
        <v>497.88699999999994</v>
      </c>
      <c r="R22" s="146">
        <f t="shared" si="0"/>
        <v>502.07428571428568</v>
      </c>
      <c r="S22" s="146">
        <f t="shared" si="0"/>
        <v>506.26157142857141</v>
      </c>
      <c r="T22" s="146">
        <f t="shared" si="0"/>
        <v>510.44885714285715</v>
      </c>
      <c r="U22" s="146">
        <f t="shared" si="0"/>
        <v>514.63614285714289</v>
      </c>
      <c r="V22" s="146">
        <f t="shared" si="0"/>
        <v>518.82342857142862</v>
      </c>
      <c r="W22" s="78">
        <f t="shared" si="1"/>
        <v>501.97699999999998</v>
      </c>
      <c r="X22" s="78">
        <f t="shared" si="2"/>
        <v>508.06900000000002</v>
      </c>
      <c r="Y22" s="78">
        <f t="shared" si="3"/>
        <v>514.02</v>
      </c>
      <c r="Z22" s="78">
        <f t="shared" si="4"/>
        <v>519.48599999999999</v>
      </c>
      <c r="AA22" s="78">
        <f t="shared" si="5"/>
        <v>524.86</v>
      </c>
      <c r="AB22" s="78">
        <f t="shared" si="6"/>
        <v>530.11</v>
      </c>
      <c r="AC22" s="36"/>
      <c r="AD22" s="105" t="str">
        <f>Controls!$B$5</f>
        <v>Ofwat forecast</v>
      </c>
      <c r="AE22" s="35" t="s">
        <v>55</v>
      </c>
      <c r="AF22" s="55">
        <f t="shared" si="8"/>
        <v>2</v>
      </c>
      <c r="AG22" s="43"/>
      <c r="AL22" s="137"/>
      <c r="AM22" s="137"/>
      <c r="AN22" s="137"/>
      <c r="AO22" s="138"/>
      <c r="AP22" s="135"/>
      <c r="AQ22" s="6"/>
      <c r="AR22" s="10"/>
    </row>
    <row r="23" spans="1:44" s="4" customFormat="1" ht="13">
      <c r="B23" s="33" t="s">
        <v>43</v>
      </c>
      <c r="C23" s="78" t="str">
        <f>IFERROR(INDEX(Inputs!$F$2:$S$481,MATCH(Forecasts!$B23&amp;Forecasts!$B$8,Inputs!$S$2:$S$481,0),MATCH(Forecasts!C$9,Inputs!$F$2:$S$2,0)),"")</f>
        <v/>
      </c>
      <c r="D23" s="78" t="str">
        <f>IFERROR(INDEX(Inputs!$F$2:$S$481,MATCH(Forecasts!$B23&amp;Forecasts!$B$8,Inputs!$S$2:$S$481,0),MATCH(Forecasts!D$9,Inputs!$F$2:$S$2,0)),"")</f>
        <v/>
      </c>
      <c r="E23" s="78">
        <f>IFERROR(INDEX(Inputs!$F$2:$S$481,MATCH(Forecasts!$B23&amp;Forecasts!$B$8,Inputs!$S$2:$S$481,0),MATCH(Forecasts!E$9,Inputs!$F$2:$S$2,0)),"")</f>
        <v>113.51900000000001</v>
      </c>
      <c r="F23" s="78">
        <f>IFERROR(INDEX(Inputs!$F$2:$S$481,MATCH(Forecasts!$B23&amp;Forecasts!$B$8,Inputs!$S$2:$S$481,0),MATCH(Forecasts!F$9,Inputs!$F$2:$S$2,0)),"")</f>
        <v>113.598</v>
      </c>
      <c r="G23" s="78">
        <f>IFERROR(INDEX(Inputs!$F$2:$S$481,MATCH(Forecasts!$B23&amp;Forecasts!$B$8,Inputs!$S$2:$S$481,0),MATCH(Forecasts!G$9,Inputs!$F$2:$S$2,0)),"")</f>
        <v>114.163</v>
      </c>
      <c r="H23" s="78">
        <f>IFERROR(INDEX(Inputs!$F$2:$S$481,MATCH(Forecasts!$B23&amp;Forecasts!$B$8,Inputs!$S$2:$S$481,0),MATCH(Forecasts!H$9,Inputs!$F$2:$S$2,0)),"")</f>
        <v>115.25</v>
      </c>
      <c r="I23" s="78">
        <f>IFERROR(INDEX(Inputs!$F$2:$S$481,MATCH(Forecasts!$B23&amp;Forecasts!$B$8,Inputs!$S$2:$S$481,0),MATCH(Forecasts!I$9,Inputs!$F$2:$S$2,0)),"")</f>
        <v>116.315</v>
      </c>
      <c r="J23" s="78">
        <f>IFERROR(INDEX(Inputs!$F$2:$S$481,MATCH(Forecasts!$B23&amp;Forecasts!$B$8,Inputs!$S$2:$S$481,0),MATCH(Forecasts!J$9,Inputs!$F$2:$S$2,0)),"")</f>
        <v>114.0303333333333</v>
      </c>
      <c r="K23" s="86" t="str">
        <f>IFERROR(INDEX(Inputs!$F$2:$S$481,MATCH(Forecasts!$B23&amp;Forecasts!$B$8,Inputs!$S$2:$S$481,0),MATCH(Forecasts!K$9,Inputs!$F$2:$S$2,0)),"")</f>
        <v/>
      </c>
      <c r="L23" s="86" t="str">
        <f>IFERROR(INDEX(Inputs!$F$2:$S$481,MATCH(Forecasts!$B23&amp;Forecasts!$B$8,Inputs!$S$2:$S$481,0),MATCH(Forecasts!L$9,Inputs!$F$2:$S$2,0)),"")</f>
        <v/>
      </c>
      <c r="M23" s="86" t="str">
        <f>IFERROR(INDEX(Inputs!$F$2:$S$481,MATCH(Forecasts!$B23&amp;Forecasts!$B$8,Inputs!$S$2:$S$481,0),MATCH(Forecasts!M$9,Inputs!$F$2:$S$2,0)),"")</f>
        <v/>
      </c>
      <c r="N23" s="86" t="str">
        <f>IFERROR(INDEX(Inputs!$F$2:$S$481,MATCH(Forecasts!$B23&amp;Forecasts!$B$8,Inputs!$S$2:$S$481,0),MATCH(Forecasts!N$9,Inputs!$F$2:$S$2,0)),"")</f>
        <v/>
      </c>
      <c r="O23" s="86" t="str">
        <f>IFERROR(INDEX(Inputs!$F$2:$S$481,MATCH(Forecasts!$B23&amp;Forecasts!$B$8,Inputs!$S$2:$S$481,0),MATCH(Forecasts!O$9,Inputs!$F$2:$S$2,0)),"")</f>
        <v/>
      </c>
      <c r="P23" s="86" t="str">
        <f>IFERROR(INDEX(Inputs!$F$2:$S$481,MATCH(Forecasts!$B23&amp;Forecasts!$B$8,Inputs!$S$2:$S$481,0),MATCH(Forecasts!P$9,Inputs!$F$2:$S$2,0)),"")</f>
        <v/>
      </c>
      <c r="Q23" s="146">
        <f t="shared" si="7"/>
        <v>115.65868888888888</v>
      </c>
      <c r="R23" s="146">
        <f t="shared" si="0"/>
        <v>115.99567936507934</v>
      </c>
      <c r="S23" s="146">
        <f t="shared" si="0"/>
        <v>116.33266984126982</v>
      </c>
      <c r="T23" s="146">
        <f t="shared" si="0"/>
        <v>116.66966031746028</v>
      </c>
      <c r="U23" s="146">
        <f t="shared" si="0"/>
        <v>117.00665079365076</v>
      </c>
      <c r="V23" s="146">
        <f t="shared" si="0"/>
        <v>117.34364126984123</v>
      </c>
      <c r="W23" s="78">
        <f t="shared" si="1"/>
        <v>115.65868888888888</v>
      </c>
      <c r="X23" s="78">
        <f t="shared" si="2"/>
        <v>115.99567936507934</v>
      </c>
      <c r="Y23" s="78">
        <f t="shared" si="3"/>
        <v>116.33266984126982</v>
      </c>
      <c r="Z23" s="78">
        <f t="shared" si="4"/>
        <v>116.66966031746028</v>
      </c>
      <c r="AA23" s="78">
        <f t="shared" si="5"/>
        <v>117.00665079365076</v>
      </c>
      <c r="AB23" s="78">
        <f t="shared" si="6"/>
        <v>117.34364126984123</v>
      </c>
      <c r="AC23" s="36"/>
      <c r="AD23" s="105" t="str">
        <f>Controls!$B$5</f>
        <v>Ofwat forecast</v>
      </c>
      <c r="AE23" s="35"/>
      <c r="AF23" s="55">
        <f>IF(AE23="Company forecast",2,1)</f>
        <v>1</v>
      </c>
      <c r="AG23" s="43"/>
      <c r="AL23" s="137"/>
      <c r="AM23" s="137"/>
      <c r="AN23" s="137"/>
      <c r="AO23" s="138"/>
      <c r="AP23" s="135"/>
      <c r="AQ23" s="6"/>
      <c r="AR23" s="10"/>
    </row>
    <row r="24" spans="1:44" s="4" customFormat="1" ht="13">
      <c r="B24" s="33" t="s">
        <v>44</v>
      </c>
      <c r="C24" s="78" t="str">
        <f>IFERROR(INDEX(Inputs!$F$2:$S$481,MATCH(Forecasts!$B24&amp;Forecasts!$B$8,Inputs!$S$2:$S$481,0),MATCH(Forecasts!C$9,Inputs!$F$2:$S$2,0)),"")</f>
        <v/>
      </c>
      <c r="D24" s="78" t="str">
        <f>IFERROR(INDEX(Inputs!$F$2:$S$481,MATCH(Forecasts!$B24&amp;Forecasts!$B$8,Inputs!$S$2:$S$481,0),MATCH(Forecasts!D$9,Inputs!$F$2:$S$2,0)),"")</f>
        <v/>
      </c>
      <c r="E24" s="78">
        <f>IFERROR(INDEX(Inputs!$F$2:$S$481,MATCH(Forecasts!$B24&amp;Forecasts!$B$8,Inputs!$S$2:$S$481,0),MATCH(Forecasts!E$9,Inputs!$F$2:$S$2,0)),"")</f>
        <v>284.161</v>
      </c>
      <c r="F24" s="78">
        <f>IFERROR(INDEX(Inputs!$F$2:$S$481,MATCH(Forecasts!$B24&amp;Forecasts!$B$8,Inputs!$S$2:$S$481,0),MATCH(Forecasts!F$9,Inputs!$F$2:$S$2,0)),"")</f>
        <v>285.77700000000004</v>
      </c>
      <c r="G24" s="78">
        <f>IFERROR(INDEX(Inputs!$F$2:$S$481,MATCH(Forecasts!$B24&amp;Forecasts!$B$8,Inputs!$S$2:$S$481,0),MATCH(Forecasts!G$9,Inputs!$F$2:$S$2,0)),"")</f>
        <v>288.66500000000002</v>
      </c>
      <c r="H24" s="78">
        <f>IFERROR(INDEX(Inputs!$F$2:$S$481,MATCH(Forecasts!$B24&amp;Forecasts!$B$8,Inputs!$S$2:$S$481,0),MATCH(Forecasts!H$9,Inputs!$F$2:$S$2,0)),"")</f>
        <v>291.40899999999999</v>
      </c>
      <c r="I24" s="78">
        <f>IFERROR(INDEX(Inputs!$F$2:$S$481,MATCH(Forecasts!$B24&amp;Forecasts!$B$8,Inputs!$S$2:$S$481,0),MATCH(Forecasts!I$9,Inputs!$F$2:$S$2,0)),"")</f>
        <v>293.45</v>
      </c>
      <c r="J24" s="78">
        <f>IFERROR(INDEX(Inputs!$F$2:$S$481,MATCH(Forecasts!$B24&amp;Forecasts!$B$8,Inputs!$S$2:$S$481,0),MATCH(Forecasts!J$9,Inputs!$F$2:$S$2,0)),"")</f>
        <v>294.61400000000003</v>
      </c>
      <c r="K24" s="86">
        <f>IFERROR(INDEX(Inputs!$F$2:$S$481,MATCH(Forecasts!$B24&amp;Forecasts!$B$8,Inputs!$S$2:$S$481,0),MATCH(Forecasts!K$9,Inputs!$F$2:$S$2,0)),"")</f>
        <v>298.32499999999999</v>
      </c>
      <c r="L24" s="86">
        <f>IFERROR(INDEX(Inputs!$F$2:$S$481,MATCH(Forecasts!$B24&amp;Forecasts!$B$8,Inputs!$S$2:$S$481,0),MATCH(Forecasts!L$9,Inputs!$F$2:$S$2,0)),"")</f>
        <v>300.21699999999998</v>
      </c>
      <c r="M24" s="86">
        <f>IFERROR(INDEX(Inputs!$F$2:$S$481,MATCH(Forecasts!$B24&amp;Forecasts!$B$8,Inputs!$S$2:$S$481,0),MATCH(Forecasts!M$9,Inputs!$F$2:$S$2,0)),"")</f>
        <v>302.077</v>
      </c>
      <c r="N24" s="86">
        <f>IFERROR(INDEX(Inputs!$F$2:$S$481,MATCH(Forecasts!$B24&amp;Forecasts!$B$8,Inputs!$S$2:$S$481,0),MATCH(Forecasts!N$9,Inputs!$F$2:$S$2,0)),"")</f>
        <v>303.95</v>
      </c>
      <c r="O24" s="86">
        <f>IFERROR(INDEX(Inputs!$F$2:$S$481,MATCH(Forecasts!$B24&amp;Forecasts!$B$8,Inputs!$S$2:$S$481,0),MATCH(Forecasts!O$9,Inputs!$F$2:$S$2,0)),"")</f>
        <v>305.86</v>
      </c>
      <c r="P24" s="86">
        <f>IFERROR(INDEX(Inputs!$F$2:$S$481,MATCH(Forecasts!$B24&amp;Forecasts!$B$8,Inputs!$S$2:$S$481,0),MATCH(Forecasts!P$9,Inputs!$F$2:$S$2,0)),"")</f>
        <v>307.834</v>
      </c>
      <c r="Q24" s="146">
        <f t="shared" si="7"/>
        <v>297.48213333333337</v>
      </c>
      <c r="R24" s="146">
        <f t="shared" si="0"/>
        <v>299.71150476190479</v>
      </c>
      <c r="S24" s="146">
        <f t="shared" si="0"/>
        <v>301.94087619047622</v>
      </c>
      <c r="T24" s="146">
        <f t="shared" si="0"/>
        <v>304.17024761904764</v>
      </c>
      <c r="U24" s="146">
        <f t="shared" si="0"/>
        <v>306.39961904761907</v>
      </c>
      <c r="V24" s="146">
        <f t="shared" si="0"/>
        <v>308.62899047619049</v>
      </c>
      <c r="W24" s="78">
        <f t="shared" si="1"/>
        <v>298.32499999999999</v>
      </c>
      <c r="X24" s="78">
        <f t="shared" si="2"/>
        <v>300.21699999999998</v>
      </c>
      <c r="Y24" s="78">
        <f t="shared" si="3"/>
        <v>302.077</v>
      </c>
      <c r="Z24" s="78">
        <f t="shared" si="4"/>
        <v>303.95</v>
      </c>
      <c r="AA24" s="78">
        <f t="shared" si="5"/>
        <v>305.86</v>
      </c>
      <c r="AB24" s="78">
        <f t="shared" si="6"/>
        <v>307.834</v>
      </c>
      <c r="AC24" s="36"/>
      <c r="AD24" s="105" t="str">
        <f>Controls!$B$5</f>
        <v>Ofwat forecast</v>
      </c>
      <c r="AE24" s="35" t="s">
        <v>55</v>
      </c>
      <c r="AF24" s="55">
        <f t="shared" si="8"/>
        <v>2</v>
      </c>
      <c r="AG24" s="43"/>
      <c r="AL24" s="137"/>
      <c r="AM24" s="137"/>
      <c r="AN24" s="137"/>
      <c r="AO24" s="138"/>
      <c r="AP24" s="135"/>
      <c r="AQ24" s="6"/>
      <c r="AR24" s="10"/>
    </row>
    <row r="25" spans="1:44" s="4" customFormat="1" ht="13">
      <c r="B25" s="33" t="s">
        <v>45</v>
      </c>
      <c r="C25" s="78" t="str">
        <f>IFERROR(INDEX(Inputs!$F$2:$S$481,MATCH(Forecasts!$B25&amp;Forecasts!$B$8,Inputs!$S$2:$S$481,0),MATCH(Forecasts!C$9,Inputs!$F$2:$S$2,0)),"")</f>
        <v/>
      </c>
      <c r="D25" s="78" t="str">
        <f>IFERROR(INDEX(Inputs!$F$2:$S$481,MATCH(Forecasts!$B25&amp;Forecasts!$B$8,Inputs!$S$2:$S$481,0),MATCH(Forecasts!D$9,Inputs!$F$2:$S$2,0)),"")</f>
        <v/>
      </c>
      <c r="E25" s="78">
        <f>IFERROR(INDEX(Inputs!$F$2:$S$481,MATCH(Forecasts!$B25&amp;Forecasts!$B$8,Inputs!$S$2:$S$481,0),MATCH(Forecasts!E$9,Inputs!$F$2:$S$2,0)),"")</f>
        <v>260.93899999999996</v>
      </c>
      <c r="F25" s="78">
        <f>IFERROR(INDEX(Inputs!$F$2:$S$481,MATCH(Forecasts!$B25&amp;Forecasts!$B$8,Inputs!$S$2:$S$481,0),MATCH(Forecasts!F$9,Inputs!$F$2:$S$2,0)),"")</f>
        <v>262.38300000000004</v>
      </c>
      <c r="G25" s="78">
        <f>IFERROR(INDEX(Inputs!$F$2:$S$481,MATCH(Forecasts!$B25&amp;Forecasts!$B$8,Inputs!$S$2:$S$481,0),MATCH(Forecasts!G$9,Inputs!$F$2:$S$2,0)),"")</f>
        <v>263.142</v>
      </c>
      <c r="H25" s="78">
        <f>IFERROR(INDEX(Inputs!$F$2:$S$481,MATCH(Forecasts!$B25&amp;Forecasts!$B$8,Inputs!$S$2:$S$481,0),MATCH(Forecasts!H$9,Inputs!$F$2:$S$2,0)),"")</f>
        <v>263.61500000000001</v>
      </c>
      <c r="I25" s="78">
        <f>IFERROR(INDEX(Inputs!$F$2:$S$481,MATCH(Forecasts!$B25&amp;Forecasts!$B$8,Inputs!$S$2:$S$481,0),MATCH(Forecasts!I$9,Inputs!$F$2:$S$2,0)),"")</f>
        <v>265.85199999999998</v>
      </c>
      <c r="J25" s="78">
        <f>IFERROR(INDEX(Inputs!$F$2:$S$481,MATCH(Forecasts!$B25&amp;Forecasts!$B$8,Inputs!$S$2:$S$481,0),MATCH(Forecasts!J$9,Inputs!$F$2:$S$2,0)),"")</f>
        <v>268.45</v>
      </c>
      <c r="K25" s="86">
        <f>IFERROR(INDEX(Inputs!$F$2:$S$481,MATCH(Forecasts!$B25&amp;Forecasts!$B$8,Inputs!$S$2:$S$481,0),MATCH(Forecasts!K$9,Inputs!$F$2:$S$2,0)),"")</f>
        <v>274.23599999999999</v>
      </c>
      <c r="L25" s="86">
        <f>IFERROR(INDEX(Inputs!$F$2:$S$481,MATCH(Forecasts!$B25&amp;Forecasts!$B$8,Inputs!$S$2:$S$481,0),MATCH(Forecasts!L$9,Inputs!$F$2:$S$2,0)),"")</f>
        <v>276.642</v>
      </c>
      <c r="M25" s="86">
        <f>IFERROR(INDEX(Inputs!$F$2:$S$481,MATCH(Forecasts!$B25&amp;Forecasts!$B$8,Inputs!$S$2:$S$481,0),MATCH(Forecasts!M$9,Inputs!$F$2:$S$2,0)),"")</f>
        <v>279.09100000000001</v>
      </c>
      <c r="N25" s="86">
        <f>IFERROR(INDEX(Inputs!$F$2:$S$481,MATCH(Forecasts!$B25&amp;Forecasts!$B$8,Inputs!$S$2:$S$481,0),MATCH(Forecasts!N$9,Inputs!$F$2:$S$2,0)),"")</f>
        <v>281.63099999999997</v>
      </c>
      <c r="O25" s="86">
        <f>IFERROR(INDEX(Inputs!$F$2:$S$481,MATCH(Forecasts!$B25&amp;Forecasts!$B$8,Inputs!$S$2:$S$481,0),MATCH(Forecasts!O$9,Inputs!$F$2:$S$2,0)),"")</f>
        <v>284.25099999999998</v>
      </c>
      <c r="P25" s="86">
        <f>IFERROR(INDEX(Inputs!$F$2:$S$481,MATCH(Forecasts!$B25&amp;Forecasts!$B$8,Inputs!$S$2:$S$481,0),MATCH(Forecasts!P$9,Inputs!$F$2:$S$2,0)),"")</f>
        <v>286.86200000000002</v>
      </c>
      <c r="Q25" s="146">
        <f t="shared" si="7"/>
        <v>268.90700000000004</v>
      </c>
      <c r="R25" s="146">
        <f t="shared" si="0"/>
        <v>270.29085714285719</v>
      </c>
      <c r="S25" s="146">
        <f t="shared" si="0"/>
        <v>271.67471428571434</v>
      </c>
      <c r="T25" s="146">
        <f t="shared" si="0"/>
        <v>273.0585714285715</v>
      </c>
      <c r="U25" s="146">
        <f t="shared" si="0"/>
        <v>274.44242857142859</v>
      </c>
      <c r="V25" s="146">
        <f t="shared" si="0"/>
        <v>275.82628571428575</v>
      </c>
      <c r="W25" s="78">
        <f t="shared" si="1"/>
        <v>274.23599999999999</v>
      </c>
      <c r="X25" s="78">
        <f t="shared" si="2"/>
        <v>276.642</v>
      </c>
      <c r="Y25" s="78">
        <f t="shared" si="3"/>
        <v>279.09100000000001</v>
      </c>
      <c r="Z25" s="78">
        <f t="shared" si="4"/>
        <v>281.63099999999997</v>
      </c>
      <c r="AA25" s="78">
        <f t="shared" si="5"/>
        <v>284.25099999999998</v>
      </c>
      <c r="AB25" s="78">
        <f t="shared" si="6"/>
        <v>286.86200000000002</v>
      </c>
      <c r="AC25" s="36"/>
      <c r="AD25" s="105" t="str">
        <f>Controls!$B$5</f>
        <v>Ofwat forecast</v>
      </c>
      <c r="AE25" s="35" t="s">
        <v>55</v>
      </c>
      <c r="AF25" s="55">
        <f t="shared" si="8"/>
        <v>2</v>
      </c>
      <c r="AG25" s="43"/>
      <c r="AL25" s="137"/>
      <c r="AM25" s="137"/>
      <c r="AN25" s="137"/>
      <c r="AO25" s="138"/>
      <c r="AP25" s="135"/>
      <c r="AQ25" s="6"/>
      <c r="AR25" s="10"/>
    </row>
    <row r="26" spans="1:44" s="4" customFormat="1" ht="13">
      <c r="B26" s="33" t="s">
        <v>46</v>
      </c>
      <c r="C26" s="78" t="str">
        <f>IFERROR(INDEX(Inputs!$F$2:$S$481,MATCH(Forecasts!$B26&amp;Forecasts!$B$8,Inputs!$S$2:$S$481,0),MATCH(Forecasts!C$9,Inputs!$F$2:$S$2,0)),"")</f>
        <v/>
      </c>
      <c r="D26" s="78" t="str">
        <f>IFERROR(INDEX(Inputs!$F$2:$S$481,MATCH(Forecasts!$B26&amp;Forecasts!$B$8,Inputs!$S$2:$S$481,0),MATCH(Forecasts!D$9,Inputs!$F$2:$S$2,0)),"")</f>
        <v/>
      </c>
      <c r="E26" s="78">
        <f>IFERROR(INDEX(Inputs!$F$2:$S$481,MATCH(Forecasts!$B26&amp;Forecasts!$B$8,Inputs!$S$2:$S$481,0),MATCH(Forecasts!E$9,Inputs!$F$2:$S$2,0)),"")</f>
        <v>819.99700000000007</v>
      </c>
      <c r="F26" s="78">
        <f>IFERROR(INDEX(Inputs!$F$2:$S$481,MATCH(Forecasts!$B26&amp;Forecasts!$B$8,Inputs!$S$2:$S$481,0),MATCH(Forecasts!F$9,Inputs!$F$2:$S$2,0)),"")</f>
        <v>829.80399999999997</v>
      </c>
      <c r="G26" s="78">
        <f>IFERROR(INDEX(Inputs!$F$2:$S$481,MATCH(Forecasts!$B26&amp;Forecasts!$B$8,Inputs!$S$2:$S$481,0),MATCH(Forecasts!G$9,Inputs!$F$2:$S$2,0)),"")</f>
        <v>837.42200000000003</v>
      </c>
      <c r="H26" s="78">
        <f>IFERROR(INDEX(Inputs!$F$2:$S$481,MATCH(Forecasts!$B26&amp;Forecasts!$B$8,Inputs!$S$2:$S$481,0),MATCH(Forecasts!H$9,Inputs!$F$2:$S$2,0)),"")</f>
        <v>845.88800000000003</v>
      </c>
      <c r="I26" s="78">
        <f>IFERROR(INDEX(Inputs!$F$2:$S$481,MATCH(Forecasts!$B26&amp;Forecasts!$B$8,Inputs!$S$2:$S$481,0),MATCH(Forecasts!I$9,Inputs!$F$2:$S$2,0)),"")</f>
        <v>854.36900000000003</v>
      </c>
      <c r="J26" s="78">
        <f>IFERROR(INDEX(Inputs!$F$2:$S$481,MATCH(Forecasts!$B26&amp;Forecasts!$B$8,Inputs!$S$2:$S$481,0),MATCH(Forecasts!J$9,Inputs!$F$2:$S$2,0)),"")</f>
        <v>861.52200000000005</v>
      </c>
      <c r="K26" s="86">
        <f>IFERROR(INDEX(Inputs!$F$2:$S$481,MATCH(Forecasts!$B26&amp;Forecasts!$B$8,Inputs!$S$2:$S$481,0),MATCH(Forecasts!K$9,Inputs!$F$2:$S$2,0)),"")</f>
        <v>870.59299999999996</v>
      </c>
      <c r="L26" s="86">
        <f>IFERROR(INDEX(Inputs!$F$2:$S$481,MATCH(Forecasts!$B26&amp;Forecasts!$B$8,Inputs!$S$2:$S$481,0),MATCH(Forecasts!L$9,Inputs!$F$2:$S$2,0)),"")</f>
        <v>879.05399999999997</v>
      </c>
      <c r="M26" s="86">
        <f>IFERROR(INDEX(Inputs!$F$2:$S$481,MATCH(Forecasts!$B26&amp;Forecasts!$B$8,Inputs!$S$2:$S$481,0),MATCH(Forecasts!M$9,Inputs!$F$2:$S$2,0)),"")</f>
        <v>887.64100000000008</v>
      </c>
      <c r="N26" s="86">
        <f>IFERROR(INDEX(Inputs!$F$2:$S$481,MATCH(Forecasts!$B26&amp;Forecasts!$B$8,Inputs!$S$2:$S$481,0),MATCH(Forecasts!N$9,Inputs!$F$2:$S$2,0)),"")</f>
        <v>896.35699999999997</v>
      </c>
      <c r="O26" s="86">
        <f>IFERROR(INDEX(Inputs!$F$2:$S$481,MATCH(Forecasts!$B26&amp;Forecasts!$B$8,Inputs!$S$2:$S$481,0),MATCH(Forecasts!O$9,Inputs!$F$2:$S$2,0)),"")</f>
        <v>905.202</v>
      </c>
      <c r="P26" s="86">
        <f>IFERROR(INDEX(Inputs!$F$2:$S$481,MATCH(Forecasts!$B26&amp;Forecasts!$B$8,Inputs!$S$2:$S$481,0),MATCH(Forecasts!P$9,Inputs!$F$2:$S$2,0)),"")</f>
        <v>914.18200000000002</v>
      </c>
      <c r="Q26" s="146">
        <f t="shared" si="7"/>
        <v>870.4789333333332</v>
      </c>
      <c r="R26" s="146">
        <f t="shared" si="7"/>
        <v>878.75853333333328</v>
      </c>
      <c r="S26" s="146">
        <f t="shared" si="7"/>
        <v>887.03813333333323</v>
      </c>
      <c r="T26" s="146">
        <f t="shared" si="7"/>
        <v>895.31773333333331</v>
      </c>
      <c r="U26" s="146">
        <f t="shared" si="7"/>
        <v>903.59733333333327</v>
      </c>
      <c r="V26" s="146">
        <f t="shared" si="7"/>
        <v>911.87693333333323</v>
      </c>
      <c r="W26" s="78">
        <f t="shared" si="1"/>
        <v>870.59299999999996</v>
      </c>
      <c r="X26" s="78">
        <f t="shared" si="2"/>
        <v>879.05399999999997</v>
      </c>
      <c r="Y26" s="78">
        <f t="shared" si="3"/>
        <v>887.64100000000008</v>
      </c>
      <c r="Z26" s="78">
        <f t="shared" si="4"/>
        <v>896.35699999999997</v>
      </c>
      <c r="AA26" s="78">
        <f t="shared" si="5"/>
        <v>905.202</v>
      </c>
      <c r="AB26" s="78">
        <f t="shared" si="6"/>
        <v>914.18200000000002</v>
      </c>
      <c r="AC26" s="36"/>
      <c r="AD26" s="105" t="str">
        <f>Controls!$B$5</f>
        <v>Ofwat forecast</v>
      </c>
      <c r="AE26" s="35" t="s">
        <v>55</v>
      </c>
      <c r="AF26" s="55">
        <f t="shared" si="8"/>
        <v>2</v>
      </c>
      <c r="AG26" s="43"/>
      <c r="AL26" s="137"/>
      <c r="AM26" s="137"/>
      <c r="AN26" s="137"/>
      <c r="AO26" s="138"/>
      <c r="AP26" s="135"/>
      <c r="AQ26" s="6"/>
      <c r="AR26" s="10"/>
    </row>
    <row r="27" spans="1:44" s="4" customFormat="1" ht="13">
      <c r="B27" s="33" t="s">
        <v>47</v>
      </c>
      <c r="C27" s="78" t="str">
        <f>IFERROR(INDEX(Inputs!$F$2:$S$481,MATCH(Forecasts!$B27&amp;Forecasts!$B$8,Inputs!$S$2:$S$481,0),MATCH(Forecasts!C$9,Inputs!$F$2:$S$2,0)),"")</f>
        <v/>
      </c>
      <c r="D27" s="78" t="str">
        <f>IFERROR(INDEX(Inputs!$F$2:$S$481,MATCH(Forecasts!$B27&amp;Forecasts!$B$8,Inputs!$S$2:$S$481,0),MATCH(Forecasts!D$9,Inputs!$F$2:$S$2,0)),"")</f>
        <v/>
      </c>
      <c r="E27" s="78">
        <f>IFERROR(INDEX(Inputs!$F$2:$S$481,MATCH(Forecasts!$B27&amp;Forecasts!$B$8,Inputs!$S$2:$S$481,0),MATCH(Forecasts!E$9,Inputs!$F$2:$S$2,0)),"")</f>
        <v>648.31650000000002</v>
      </c>
      <c r="F27" s="78">
        <f>IFERROR(INDEX(Inputs!$F$2:$S$481,MATCH(Forecasts!$B27&amp;Forecasts!$B$8,Inputs!$S$2:$S$481,0),MATCH(Forecasts!F$9,Inputs!$F$2:$S$2,0)),"")</f>
        <v>653.25250000000005</v>
      </c>
      <c r="G27" s="78">
        <f>IFERROR(INDEX(Inputs!$F$2:$S$481,MATCH(Forecasts!$B27&amp;Forecasts!$B$8,Inputs!$S$2:$S$481,0),MATCH(Forecasts!G$9,Inputs!$F$2:$S$2,0)),"")</f>
        <v>659.35900000000004</v>
      </c>
      <c r="H27" s="78">
        <f>IFERROR(INDEX(Inputs!$F$2:$S$481,MATCH(Forecasts!$B27&amp;Forecasts!$B$8,Inputs!$S$2:$S$481,0),MATCH(Forecasts!H$9,Inputs!$F$2:$S$2,0)),"")</f>
        <v>660.10500000000002</v>
      </c>
      <c r="I27" s="78">
        <f>IFERROR(INDEX(Inputs!$F$2:$S$481,MATCH(Forecasts!$B27&amp;Forecasts!$B$8,Inputs!$S$2:$S$481,0),MATCH(Forecasts!I$9,Inputs!$F$2:$S$2,0)),"")</f>
        <v>670.66071506818105</v>
      </c>
      <c r="J27" s="78">
        <f>IFERROR(INDEX(Inputs!$F$2:$S$481,MATCH(Forecasts!$B27&amp;Forecasts!$B$8,Inputs!$S$2:$S$481,0),MATCH(Forecasts!J$9,Inputs!$F$2:$S$2,0)),"")</f>
        <v>678.58100000000002</v>
      </c>
      <c r="K27" s="86">
        <f>IFERROR(INDEX(Inputs!$F$2:$S$481,MATCH(Forecasts!$B27&amp;Forecasts!$B$8,Inputs!$S$2:$S$481,0),MATCH(Forecasts!K$9,Inputs!$F$2:$S$2,0)),"")</f>
        <v>686.22067574509606</v>
      </c>
      <c r="L27" s="86">
        <f>IFERROR(INDEX(Inputs!$F$2:$S$481,MATCH(Forecasts!$B27&amp;Forecasts!$B$8,Inputs!$S$2:$S$481,0),MATCH(Forecasts!L$9,Inputs!$F$2:$S$2,0)),"")</f>
        <v>697.763939836845</v>
      </c>
      <c r="M27" s="86">
        <f>IFERROR(INDEX(Inputs!$F$2:$S$481,MATCH(Forecasts!$B27&amp;Forecasts!$B$8,Inputs!$S$2:$S$481,0),MATCH(Forecasts!M$9,Inputs!$F$2:$S$2,0)),"")</f>
        <v>706.45158898644104</v>
      </c>
      <c r="N27" s="86">
        <f>IFERROR(INDEX(Inputs!$F$2:$S$481,MATCH(Forecasts!$B27&amp;Forecasts!$B$8,Inputs!$S$2:$S$481,0),MATCH(Forecasts!N$9,Inputs!$F$2:$S$2,0)),"")</f>
        <v>714.77319526440601</v>
      </c>
      <c r="O27" s="86">
        <f>IFERROR(INDEX(Inputs!$F$2:$S$481,MATCH(Forecasts!$B27&amp;Forecasts!$B$8,Inputs!$S$2:$S$481,0),MATCH(Forecasts!O$9,Inputs!$F$2:$S$2,0)),"")</f>
        <v>723.6010861031059</v>
      </c>
      <c r="P27" s="86">
        <f>IFERROR(INDEX(Inputs!$F$2:$S$481,MATCH(Forecasts!$B27&amp;Forecasts!$B$8,Inputs!$S$2:$S$481,0),MATCH(Forecasts!P$9,Inputs!$F$2:$S$2,0)),"")</f>
        <v>732.25126722597599</v>
      </c>
      <c r="Q27" s="146">
        <f t="shared" ref="Q27:V27" si="9">INTERCEPT($C27:$J27,$C$10:$J$10)+SLOPE($C27:$J27,$C$10:$J$10)*Q$10</f>
        <v>682.14176703181772</v>
      </c>
      <c r="R27" s="146">
        <f t="shared" si="9"/>
        <v>687.9787140376618</v>
      </c>
      <c r="S27" s="146">
        <f t="shared" si="9"/>
        <v>693.81566104350588</v>
      </c>
      <c r="T27" s="146">
        <f t="shared" si="9"/>
        <v>699.65260804934996</v>
      </c>
      <c r="U27" s="146">
        <f t="shared" si="9"/>
        <v>705.48955505519405</v>
      </c>
      <c r="V27" s="146">
        <f t="shared" si="9"/>
        <v>711.32650206103813</v>
      </c>
      <c r="W27" s="78">
        <f t="shared" si="1"/>
        <v>686.22067574509606</v>
      </c>
      <c r="X27" s="78">
        <f t="shared" si="2"/>
        <v>697.763939836845</v>
      </c>
      <c r="Y27" s="78">
        <f t="shared" si="3"/>
        <v>706.45158898644104</v>
      </c>
      <c r="Z27" s="78">
        <f t="shared" si="4"/>
        <v>714.77319526440601</v>
      </c>
      <c r="AA27" s="78">
        <f t="shared" si="5"/>
        <v>723.6010861031059</v>
      </c>
      <c r="AB27" s="78">
        <f t="shared" si="6"/>
        <v>732.25126722597599</v>
      </c>
      <c r="AC27" s="36"/>
      <c r="AD27" s="105" t="str">
        <f>Controls!$B$5</f>
        <v>Ofwat forecast</v>
      </c>
      <c r="AE27" s="35" t="s">
        <v>55</v>
      </c>
      <c r="AF27" s="55">
        <f t="shared" si="8"/>
        <v>2</v>
      </c>
      <c r="AG27" s="49"/>
      <c r="AL27" s="137"/>
      <c r="AM27" s="137"/>
      <c r="AN27" s="137"/>
      <c r="AO27" s="138"/>
      <c r="AP27" s="135"/>
      <c r="AQ27" s="6"/>
      <c r="AR27" s="10"/>
    </row>
    <row r="28" spans="1:44" s="4" customFormat="1" ht="13">
      <c r="B28" s="34" t="s">
        <v>52</v>
      </c>
      <c r="C28" s="79">
        <f t="shared" ref="C28:AB28" si="10">SUM(C11:C27)</f>
        <v>0</v>
      </c>
      <c r="D28" s="79">
        <f t="shared" si="10"/>
        <v>0</v>
      </c>
      <c r="E28" s="79">
        <f t="shared" si="10"/>
        <v>26994.371000000003</v>
      </c>
      <c r="F28" s="79">
        <f t="shared" si="10"/>
        <v>27131.082239257186</v>
      </c>
      <c r="G28" s="79">
        <f t="shared" si="10"/>
        <v>27361.07604733295</v>
      </c>
      <c r="H28" s="79">
        <f t="shared" si="10"/>
        <v>28536.826950356233</v>
      </c>
      <c r="I28" s="79">
        <f t="shared" si="10"/>
        <v>28717.95971506818</v>
      </c>
      <c r="J28" s="79">
        <f t="shared" si="10"/>
        <v>28876.243020333332</v>
      </c>
      <c r="K28" s="87">
        <f t="shared" si="10"/>
        <v>25070.792194969163</v>
      </c>
      <c r="L28" s="87">
        <f t="shared" si="10"/>
        <v>25377.208993495249</v>
      </c>
      <c r="M28" s="87">
        <f t="shared" si="10"/>
        <v>25666.986801451225</v>
      </c>
      <c r="N28" s="87">
        <f t="shared" si="10"/>
        <v>25939.350274327102</v>
      </c>
      <c r="O28" s="87">
        <f t="shared" si="10"/>
        <v>26211.101697156682</v>
      </c>
      <c r="P28" s="87">
        <f t="shared" si="10"/>
        <v>26468.585528227584</v>
      </c>
      <c r="Q28" s="80">
        <f t="shared" si="10"/>
        <v>29107.252971936938</v>
      </c>
      <c r="R28" s="80">
        <f t="shared" si="10"/>
        <v>29310.478869997598</v>
      </c>
      <c r="S28" s="80">
        <f t="shared" si="10"/>
        <v>29513.704768058255</v>
      </c>
      <c r="T28" s="80">
        <f t="shared" si="10"/>
        <v>29716.930666118908</v>
      </c>
      <c r="U28" s="80">
        <f t="shared" si="10"/>
        <v>29920.156564179568</v>
      </c>
      <c r="V28" s="80">
        <f t="shared" si="10"/>
        <v>30123.382462240228</v>
      </c>
      <c r="W28" s="79">
        <f t="shared" si="10"/>
        <v>29246.621350524714</v>
      </c>
      <c r="X28" s="79">
        <f t="shared" si="10"/>
        <v>29587.209153812717</v>
      </c>
      <c r="Y28" s="79">
        <f t="shared" si="10"/>
        <v>29911.157966530594</v>
      </c>
      <c r="Z28" s="79">
        <f t="shared" si="10"/>
        <v>30217.692444168373</v>
      </c>
      <c r="AA28" s="79">
        <f t="shared" si="10"/>
        <v>30523.614871759859</v>
      </c>
      <c r="AB28" s="79">
        <f t="shared" si="10"/>
        <v>30815.26970759267</v>
      </c>
      <c r="AC28" s="3"/>
      <c r="AD28" s="3"/>
      <c r="AE28" s="3"/>
      <c r="AF28" s="3"/>
      <c r="AG28" s="3"/>
      <c r="AH28" s="3"/>
      <c r="AI28" s="3"/>
      <c r="AQ28" s="7"/>
      <c r="AR28" s="10"/>
    </row>
    <row r="29" spans="1:44">
      <c r="C29" s="13"/>
      <c r="K29" s="142"/>
      <c r="L29" s="142"/>
      <c r="M29" s="142"/>
      <c r="N29" s="142"/>
      <c r="O29" s="142"/>
      <c r="P29" s="142"/>
    </row>
    <row r="30" spans="1:44" s="22" customFormat="1" ht="18">
      <c r="A30" s="23" t="s">
        <v>125</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1"/>
    </row>
    <row r="31" spans="1:44" s="51" customFormat="1">
      <c r="A31" s="56"/>
      <c r="B31" s="58"/>
      <c r="C31" s="57"/>
      <c r="D31" s="57"/>
      <c r="E31" s="57"/>
      <c r="F31" s="57"/>
      <c r="G31" s="57"/>
      <c r="H31" s="57"/>
      <c r="I31" s="57"/>
      <c r="J31" s="57"/>
      <c r="K31" s="57"/>
      <c r="L31" s="57"/>
      <c r="M31" s="57"/>
      <c r="N31" s="57"/>
      <c r="O31" s="57"/>
      <c r="P31" s="57"/>
      <c r="Q31" s="57"/>
      <c r="R31" s="57"/>
      <c r="S31" s="57"/>
      <c r="T31" s="57"/>
      <c r="U31" s="57"/>
      <c r="V31" s="57"/>
      <c r="W31" s="59"/>
      <c r="X31" s="59"/>
      <c r="Y31" s="59"/>
      <c r="Z31" s="59"/>
      <c r="AA31" s="59"/>
      <c r="AB31" s="59"/>
      <c r="AC31" s="57"/>
      <c r="AD31" s="59"/>
      <c r="AE31" s="59"/>
      <c r="AF31" s="59"/>
      <c r="AG31" s="59"/>
      <c r="AH31" s="59"/>
      <c r="AI31" s="59"/>
      <c r="AJ31" s="57"/>
      <c r="AK31" s="59"/>
      <c r="AL31" s="59"/>
      <c r="AM31" s="59"/>
      <c r="AN31" s="59"/>
      <c r="AO31" s="59"/>
      <c r="AP31" s="59"/>
      <c r="AQ31" s="59"/>
      <c r="AR31" s="60"/>
    </row>
    <row r="32" spans="1:44" s="51" customFormat="1" ht="15.5">
      <c r="A32" s="56"/>
      <c r="B32" s="24" t="s">
        <v>118</v>
      </c>
      <c r="C32" s="26"/>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144"/>
      <c r="AM32" s="3"/>
      <c r="AN32" s="3"/>
      <c r="AO32" s="3"/>
      <c r="AP32" s="3"/>
      <c r="AQ32" s="3"/>
      <c r="AR32" s="9"/>
    </row>
    <row r="33" spans="1:44" s="51" customFormat="1">
      <c r="A33" s="56"/>
      <c r="B33" s="25" t="s">
        <v>11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9"/>
    </row>
    <row r="34" spans="1:44" s="51" customFormat="1" ht="15" customHeight="1">
      <c r="A34" s="56"/>
      <c r="B34" s="26" t="s">
        <v>91</v>
      </c>
      <c r="C34" s="68" t="s">
        <v>49</v>
      </c>
      <c r="D34" s="71"/>
      <c r="E34" s="71"/>
      <c r="F34" s="71"/>
      <c r="G34" s="71"/>
      <c r="H34" s="71"/>
      <c r="I34" s="72"/>
      <c r="J34" s="72"/>
      <c r="K34" s="150" t="s">
        <v>55</v>
      </c>
      <c r="L34" s="84"/>
      <c r="M34" s="84"/>
      <c r="N34" s="84"/>
      <c r="O34" s="84"/>
      <c r="P34" s="85"/>
      <c r="Q34" s="147" t="s">
        <v>51</v>
      </c>
      <c r="R34" s="37"/>
      <c r="S34" s="37"/>
      <c r="T34" s="37"/>
      <c r="U34" s="37"/>
      <c r="V34" s="38"/>
      <c r="W34" s="155" t="s">
        <v>4</v>
      </c>
      <c r="X34" s="44"/>
      <c r="Y34" s="44"/>
      <c r="Z34" s="44"/>
      <c r="AA34" s="44"/>
      <c r="AB34" s="45"/>
      <c r="AC34" s="3"/>
      <c r="AD34" s="159" t="s">
        <v>4</v>
      </c>
      <c r="AE34" s="159" t="s">
        <v>66</v>
      </c>
      <c r="AF34" s="159" t="s">
        <v>67</v>
      </c>
      <c r="AG34" s="48"/>
      <c r="AH34" s="3"/>
      <c r="AI34" s="3"/>
      <c r="AJ34" s="3"/>
      <c r="AK34" s="3"/>
      <c r="AL34" s="3"/>
      <c r="AM34" s="3"/>
      <c r="AN34" s="3"/>
      <c r="AO34" s="1"/>
      <c r="AP34" s="1"/>
      <c r="AQ34" s="1"/>
      <c r="AR34" s="1"/>
    </row>
    <row r="35" spans="1:44" s="52" customFormat="1" ht="17.25" customHeight="1">
      <c r="A35" s="69"/>
      <c r="B35" s="31"/>
      <c r="C35" s="73" t="s">
        <v>18</v>
      </c>
      <c r="D35" s="73" t="s">
        <v>19</v>
      </c>
      <c r="E35" s="73" t="s">
        <v>20</v>
      </c>
      <c r="F35" s="73" t="s">
        <v>21</v>
      </c>
      <c r="G35" s="73" t="s">
        <v>22</v>
      </c>
      <c r="H35" s="73" t="s">
        <v>23</v>
      </c>
      <c r="I35" s="73" t="s">
        <v>24</v>
      </c>
      <c r="J35" s="73" t="s">
        <v>25</v>
      </c>
      <c r="K35" s="88" t="s">
        <v>26</v>
      </c>
      <c r="L35" s="88" t="s">
        <v>27</v>
      </c>
      <c r="M35" s="88" t="s">
        <v>28</v>
      </c>
      <c r="N35" s="88" t="s">
        <v>29</v>
      </c>
      <c r="O35" s="88" t="s">
        <v>30</v>
      </c>
      <c r="P35" s="88" t="s">
        <v>31</v>
      </c>
      <c r="Q35" s="74" t="s">
        <v>26</v>
      </c>
      <c r="R35" s="74" t="s">
        <v>27</v>
      </c>
      <c r="S35" s="74" t="s">
        <v>28</v>
      </c>
      <c r="T35" s="74" t="s">
        <v>29</v>
      </c>
      <c r="U35" s="74" t="s">
        <v>30</v>
      </c>
      <c r="V35" s="74" t="s">
        <v>31</v>
      </c>
      <c r="W35" s="75" t="s">
        <v>26</v>
      </c>
      <c r="X35" s="75" t="s">
        <v>27</v>
      </c>
      <c r="Y35" s="75" t="s">
        <v>28</v>
      </c>
      <c r="Z35" s="75" t="s">
        <v>29</v>
      </c>
      <c r="AA35" s="75" t="s">
        <v>30</v>
      </c>
      <c r="AB35" s="75" t="s">
        <v>31</v>
      </c>
      <c r="AC35" s="3"/>
      <c r="AD35" s="159"/>
      <c r="AE35" s="159"/>
      <c r="AF35" s="159"/>
      <c r="AG35" s="48"/>
      <c r="AH35" s="3"/>
      <c r="AI35" s="3"/>
      <c r="AJ35" s="3"/>
      <c r="AK35" s="3"/>
      <c r="AL35" s="3"/>
      <c r="AM35" s="3"/>
      <c r="AN35" s="3"/>
      <c r="AO35" s="1"/>
      <c r="AP35" s="1"/>
      <c r="AQ35" s="1"/>
      <c r="AR35" s="1"/>
    </row>
    <row r="36" spans="1:44" s="53" customFormat="1" ht="14.25" customHeight="1">
      <c r="A36" s="70"/>
      <c r="B36" s="32" t="s">
        <v>50</v>
      </c>
      <c r="C36" s="76">
        <v>1</v>
      </c>
      <c r="D36" s="76">
        <v>2</v>
      </c>
      <c r="E36" s="76">
        <v>3</v>
      </c>
      <c r="F36" s="76">
        <v>4</v>
      </c>
      <c r="G36" s="76">
        <v>5</v>
      </c>
      <c r="H36" s="76">
        <v>6</v>
      </c>
      <c r="I36" s="76">
        <v>7</v>
      </c>
      <c r="J36" s="76">
        <v>8</v>
      </c>
      <c r="K36" s="89">
        <v>9</v>
      </c>
      <c r="L36" s="89">
        <v>10</v>
      </c>
      <c r="M36" s="89">
        <v>11</v>
      </c>
      <c r="N36" s="89">
        <v>12</v>
      </c>
      <c r="O36" s="89">
        <v>13</v>
      </c>
      <c r="P36" s="89">
        <v>14</v>
      </c>
      <c r="Q36" s="77">
        <v>9</v>
      </c>
      <c r="R36" s="77">
        <v>10</v>
      </c>
      <c r="S36" s="77">
        <v>11</v>
      </c>
      <c r="T36" s="77">
        <v>12</v>
      </c>
      <c r="U36" s="77">
        <v>13</v>
      </c>
      <c r="V36" s="77">
        <v>14</v>
      </c>
      <c r="W36" s="83">
        <v>9</v>
      </c>
      <c r="X36" s="83">
        <v>10</v>
      </c>
      <c r="Y36" s="83">
        <v>11</v>
      </c>
      <c r="Z36" s="83">
        <v>12</v>
      </c>
      <c r="AA36" s="83">
        <v>13</v>
      </c>
      <c r="AB36" s="83">
        <v>14</v>
      </c>
      <c r="AC36" s="3"/>
      <c r="AD36" s="12"/>
      <c r="AE36" s="12"/>
      <c r="AF36" s="12"/>
      <c r="AG36" s="43"/>
      <c r="AH36" s="3"/>
      <c r="AI36" s="3"/>
      <c r="AJ36" s="3"/>
      <c r="AK36" s="3"/>
      <c r="AL36" s="3"/>
      <c r="AM36" s="3"/>
      <c r="AN36" s="3"/>
      <c r="AO36" s="1"/>
      <c r="AP36" s="1"/>
      <c r="AQ36" s="1"/>
      <c r="AR36" s="1"/>
    </row>
    <row r="37" spans="1:44" s="52" customFormat="1">
      <c r="A37" s="69"/>
      <c r="B37" s="33" t="s">
        <v>17</v>
      </c>
      <c r="C37" s="78" t="str">
        <f>IFERROR(INDEX(Inputs!$F$2:$S$481,MATCH(Forecasts!$B37&amp;Forecasts!$B$34,Inputs!$S$2:$S$481,0),MATCH(Forecasts!C$9,Inputs!$F$2:$S$2,0)),"")</f>
        <v/>
      </c>
      <c r="D37" s="78" t="str">
        <f>IFERROR(INDEX(Inputs!$F$2:$S$481,MATCH(Forecasts!$B37&amp;Forecasts!$B$34,Inputs!$S$2:$S$481,0),MATCH(Forecasts!D$9,Inputs!$F$2:$S$2,0)),"")</f>
        <v/>
      </c>
      <c r="E37" s="78">
        <f>IFERROR(INDEX(Inputs!$F$2:$S$481,MATCH(Forecasts!$B37&amp;Forecasts!$B$34,Inputs!$S$2:$S$481,0),MATCH(Forecasts!E$9,Inputs!$F$2:$S$2,0)),"")</f>
        <v>374.62141353750809</v>
      </c>
      <c r="F37" s="78">
        <f>IFERROR(INDEX(Inputs!$F$2:$S$481,MATCH(Forecasts!$B37&amp;Forecasts!$B$34,Inputs!$S$2:$S$481,0),MATCH(Forecasts!F$9,Inputs!$F$2:$S$2,0)),"")</f>
        <v>380.40797967159915</v>
      </c>
      <c r="G37" s="78">
        <f>IFERROR(INDEX(Inputs!$F$2:$S$481,MATCH(Forecasts!$B37&amp;Forecasts!$B$34,Inputs!$S$2:$S$481,0),MATCH(Forecasts!G$9,Inputs!$F$2:$S$2,0)),"")</f>
        <v>346.27171276096834</v>
      </c>
      <c r="H37" s="78">
        <f>IFERROR(INDEX(Inputs!$F$2:$S$481,MATCH(Forecasts!$B37&amp;Forecasts!$B$34,Inputs!$S$2:$S$481,0),MATCH(Forecasts!H$9,Inputs!$F$2:$S$2,0)),"")</f>
        <v>352.01525068609919</v>
      </c>
      <c r="I37" s="78">
        <f>IFERROR(INDEX(Inputs!$F$2:$S$481,MATCH(Forecasts!$B37&amp;Forecasts!$B$34,Inputs!$S$2:$S$481,0),MATCH(Forecasts!I$9,Inputs!$F$2:$S$2,0)),"")</f>
        <v>351.72653763983669</v>
      </c>
      <c r="J37" s="78">
        <f>IFERROR(INDEX(Inputs!$F$2:$S$481,MATCH(Forecasts!$B37&amp;Forecasts!$B$34,Inputs!$S$2:$S$481,0),MATCH(Forecasts!J$9,Inputs!$F$2:$S$2,0)),"")</f>
        <v>346.8059307831341</v>
      </c>
      <c r="K37" s="86">
        <f>IFERROR(INDEX(Inputs!$F$2:$S$481,MATCH(Forecasts!$B37&amp;Forecasts!$B$34,Inputs!$S$2:$S$481,0),MATCH(Forecasts!K$9,Inputs!$F$2:$S$2,0)),"")</f>
        <v>347.51409919583728</v>
      </c>
      <c r="L37" s="86">
        <f>IFERROR(INDEX(Inputs!$F$2:$S$481,MATCH(Forecasts!$B37&amp;Forecasts!$B$34,Inputs!$S$2:$S$481,0),MATCH(Forecasts!L$9,Inputs!$F$2:$S$2,0)),"")</f>
        <v>349.49051484818369</v>
      </c>
      <c r="M37" s="86">
        <f>IFERROR(INDEX(Inputs!$F$2:$S$481,MATCH(Forecasts!$B37&amp;Forecasts!$B$34,Inputs!$S$2:$S$481,0),MATCH(Forecasts!M$9,Inputs!$F$2:$S$2,0)),"")</f>
        <v>345.68618325257404</v>
      </c>
      <c r="N37" s="86">
        <f>IFERROR(INDEX(Inputs!$F$2:$S$481,MATCH(Forecasts!$B37&amp;Forecasts!$B$34,Inputs!$S$2:$S$481,0),MATCH(Forecasts!N$9,Inputs!$F$2:$S$2,0)),"")</f>
        <v>346.76635728669748</v>
      </c>
      <c r="O37" s="86">
        <f>IFERROR(INDEX(Inputs!$F$2:$S$481,MATCH(Forecasts!$B37&amp;Forecasts!$B$34,Inputs!$S$2:$S$481,0),MATCH(Forecasts!O$9,Inputs!$F$2:$S$2,0)),"")</f>
        <v>347.98025079461087</v>
      </c>
      <c r="P37" s="86">
        <f>IFERROR(INDEX(Inputs!$F$2:$S$481,MATCH(Forecasts!$B37&amp;Forecasts!$B$34,Inputs!$S$2:$S$481,0),MATCH(Forecasts!P$9,Inputs!$F$2:$S$2,0)),"")</f>
        <v>347.28886947276226</v>
      </c>
      <c r="Q37" s="146">
        <f t="shared" ref="Q37:V46" si="11">INTERCEPT($C37:$J37,$C$36:$J$36)+SLOPE($C37:$J37,$C$36:$J$36)*Q$10</f>
        <v>336.70365065232164</v>
      </c>
      <c r="R37" s="146">
        <f t="shared" si="11"/>
        <v>330.43570202540661</v>
      </c>
      <c r="S37" s="146">
        <f t="shared" si="11"/>
        <v>324.16775339849153</v>
      </c>
      <c r="T37" s="146">
        <f t="shared" si="11"/>
        <v>317.8998047715765</v>
      </c>
      <c r="U37" s="146">
        <f t="shared" si="11"/>
        <v>311.63185614466147</v>
      </c>
      <c r="V37" s="146">
        <f t="shared" si="11"/>
        <v>305.36390751774644</v>
      </c>
      <c r="W37" s="78">
        <f t="shared" ref="W37:W53" si="12">CHOOSE($AF37,Q37,K37)</f>
        <v>347.51409919583728</v>
      </c>
      <c r="X37" s="78">
        <f t="shared" ref="X37:X53" si="13">CHOOSE($AF37,R37,L37)</f>
        <v>349.49051484818369</v>
      </c>
      <c r="Y37" s="78">
        <f t="shared" ref="Y37:Y53" si="14">CHOOSE($AF37,S37,M37)</f>
        <v>345.68618325257404</v>
      </c>
      <c r="Z37" s="78">
        <f t="shared" ref="Z37:Z53" si="15">CHOOSE($AF37,T37,N37)</f>
        <v>346.76635728669748</v>
      </c>
      <c r="AA37" s="78">
        <f t="shared" ref="AA37:AA53" si="16">CHOOSE($AF37,U37,O37)</f>
        <v>347.98025079461087</v>
      </c>
      <c r="AB37" s="78">
        <f t="shared" ref="AB37:AB53" si="17">CHOOSE($AF37,V37,P37)</f>
        <v>347.28886947276226</v>
      </c>
      <c r="AC37" s="3"/>
      <c r="AD37" s="105" t="str">
        <f>Controls!$B$5</f>
        <v>Ofwat forecast</v>
      </c>
      <c r="AE37" s="35" t="s">
        <v>55</v>
      </c>
      <c r="AF37" s="55">
        <f>IF(AE37="Company forecast",2,1)</f>
        <v>2</v>
      </c>
      <c r="AG37" s="43"/>
      <c r="AH37" s="3"/>
      <c r="AI37" s="3"/>
      <c r="AJ37" s="3"/>
      <c r="AK37" s="3"/>
      <c r="AL37" s="3"/>
      <c r="AM37" s="3"/>
      <c r="AN37" s="3"/>
      <c r="AO37" s="1"/>
      <c r="AP37" s="1"/>
      <c r="AQ37" s="1"/>
      <c r="AR37" s="1"/>
    </row>
    <row r="38" spans="1:44" s="52" customFormat="1">
      <c r="A38" s="69"/>
      <c r="B38" s="33" t="s">
        <v>32</v>
      </c>
      <c r="C38" s="78" t="str">
        <f>IFERROR(INDEX(Inputs!$F$2:$S$481,MATCH(Forecasts!$B38&amp;Forecasts!$B$34,Inputs!$S$2:$S$481,0),MATCH(Forecasts!C$9,Inputs!$F$2:$S$2,0)),"")</f>
        <v/>
      </c>
      <c r="D38" s="78" t="str">
        <f>IFERROR(INDEX(Inputs!$F$2:$S$481,MATCH(Forecasts!$B38&amp;Forecasts!$B$34,Inputs!$S$2:$S$481,0),MATCH(Forecasts!D$9,Inputs!$F$2:$S$2,0)),"")</f>
        <v/>
      </c>
      <c r="E38" s="78">
        <f>IFERROR(INDEX(Inputs!$F$2:$S$481,MATCH(Forecasts!$B38&amp;Forecasts!$B$34,Inputs!$S$2:$S$481,0),MATCH(Forecasts!E$9,Inputs!$F$2:$S$2,0)),"")</f>
        <v>322.66514502492396</v>
      </c>
      <c r="F38" s="78">
        <f>IFERROR(INDEX(Inputs!$F$2:$S$481,MATCH(Forecasts!$B38&amp;Forecasts!$B$34,Inputs!$S$2:$S$481,0),MATCH(Forecasts!F$9,Inputs!$F$2:$S$2,0)),"")</f>
        <v>330.6929477438099</v>
      </c>
      <c r="G38" s="78">
        <f>IFERROR(INDEX(Inputs!$F$2:$S$481,MATCH(Forecasts!$B38&amp;Forecasts!$B$34,Inputs!$S$2:$S$481,0),MATCH(Forecasts!G$9,Inputs!$F$2:$S$2,0)),"")</f>
        <v>325.97384608391724</v>
      </c>
      <c r="H38" s="78">
        <f>IFERROR(INDEX(Inputs!$F$2:$S$481,MATCH(Forecasts!$B38&amp;Forecasts!$B$34,Inputs!$S$2:$S$481,0),MATCH(Forecasts!H$9,Inputs!$F$2:$S$2,0)),"")</f>
        <v>325.1344554988064</v>
      </c>
      <c r="I38" s="78">
        <f>IFERROR(INDEX(Inputs!$F$2:$S$481,MATCH(Forecasts!$B38&amp;Forecasts!$B$34,Inputs!$S$2:$S$481,0),MATCH(Forecasts!I$9,Inputs!$F$2:$S$2,0)),"")</f>
        <v>326.74240827216721</v>
      </c>
      <c r="J38" s="78">
        <f>IFERROR(INDEX(Inputs!$F$2:$S$481,MATCH(Forecasts!$B38&amp;Forecasts!$B$34,Inputs!$S$2:$S$481,0),MATCH(Forecasts!J$9,Inputs!$F$2:$S$2,0)),"")</f>
        <v>330.09861538020834</v>
      </c>
      <c r="K38" s="86">
        <f>IFERROR(INDEX(Inputs!$F$2:$S$481,MATCH(Forecasts!$B38&amp;Forecasts!$B$34,Inputs!$S$2:$S$481,0),MATCH(Forecasts!K$9,Inputs!$F$2:$S$2,0)),"")</f>
        <v>322.29459732763803</v>
      </c>
      <c r="L38" s="86">
        <f>IFERROR(INDEX(Inputs!$F$2:$S$481,MATCH(Forecasts!$B38&amp;Forecasts!$B$34,Inputs!$S$2:$S$481,0),MATCH(Forecasts!L$9,Inputs!$F$2:$S$2,0)),"")</f>
        <v>276.08678538644824</v>
      </c>
      <c r="M38" s="86">
        <f>IFERROR(INDEX(Inputs!$F$2:$S$481,MATCH(Forecasts!$B38&amp;Forecasts!$B$34,Inputs!$S$2:$S$481,0),MATCH(Forecasts!M$9,Inputs!$F$2:$S$2,0)),"")</f>
        <v>273.69810386024392</v>
      </c>
      <c r="N38" s="86">
        <f>IFERROR(INDEX(Inputs!$F$2:$S$481,MATCH(Forecasts!$B38&amp;Forecasts!$B$34,Inputs!$S$2:$S$481,0),MATCH(Forecasts!N$9,Inputs!$F$2:$S$2,0)),"")</f>
        <v>271.50654019073278</v>
      </c>
      <c r="O38" s="86">
        <f>IFERROR(INDEX(Inputs!$F$2:$S$481,MATCH(Forecasts!$B38&amp;Forecasts!$B$34,Inputs!$S$2:$S$481,0),MATCH(Forecasts!O$9,Inputs!$F$2:$S$2,0)),"")</f>
        <v>269.26570393105567</v>
      </c>
      <c r="P38" s="86">
        <f>IFERROR(INDEX(Inputs!$F$2:$S$481,MATCH(Forecasts!$B38&amp;Forecasts!$B$34,Inputs!$S$2:$S$481,0),MATCH(Forecasts!P$9,Inputs!$F$2:$S$2,0)),"")</f>
        <v>267.03965024127331</v>
      </c>
      <c r="Q38" s="146">
        <f t="shared" si="11"/>
        <v>329.33220394494373</v>
      </c>
      <c r="R38" s="146">
        <f t="shared" si="11"/>
        <v>330.03152802426899</v>
      </c>
      <c r="S38" s="146">
        <f t="shared" si="11"/>
        <v>330.7308521035942</v>
      </c>
      <c r="T38" s="146">
        <f t="shared" si="11"/>
        <v>331.43017618291941</v>
      </c>
      <c r="U38" s="146">
        <f t="shared" si="11"/>
        <v>332.12950026224468</v>
      </c>
      <c r="V38" s="146">
        <f t="shared" si="11"/>
        <v>332.82882434156988</v>
      </c>
      <c r="W38" s="78">
        <f t="shared" si="12"/>
        <v>322.29459732763803</v>
      </c>
      <c r="X38" s="78">
        <f t="shared" si="13"/>
        <v>276.08678538644824</v>
      </c>
      <c r="Y38" s="78">
        <f t="shared" si="14"/>
        <v>273.69810386024392</v>
      </c>
      <c r="Z38" s="78">
        <f t="shared" si="15"/>
        <v>271.50654019073278</v>
      </c>
      <c r="AA38" s="78">
        <f t="shared" si="16"/>
        <v>269.26570393105567</v>
      </c>
      <c r="AB38" s="78">
        <f t="shared" si="17"/>
        <v>267.03965024127331</v>
      </c>
      <c r="AC38" s="3"/>
      <c r="AD38" s="105" t="str">
        <f>Controls!$B$5</f>
        <v>Ofwat forecast</v>
      </c>
      <c r="AE38" s="35" t="s">
        <v>55</v>
      </c>
      <c r="AF38" s="55">
        <f t="shared" ref="AF38:AF53" si="18">IF(AE38="Company forecast",2,1)</f>
        <v>2</v>
      </c>
      <c r="AG38" s="43"/>
      <c r="AH38" s="3"/>
      <c r="AI38" s="3"/>
      <c r="AJ38" s="3"/>
      <c r="AK38" s="3"/>
      <c r="AL38" s="3"/>
      <c r="AM38" s="3"/>
      <c r="AN38" s="3"/>
      <c r="AO38" s="1"/>
      <c r="AP38" s="1"/>
      <c r="AQ38" s="1"/>
      <c r="AR38" s="1"/>
    </row>
    <row r="39" spans="1:44" s="52" customFormat="1">
      <c r="A39" s="69"/>
      <c r="B39" s="33" t="s">
        <v>33</v>
      </c>
      <c r="C39" s="78" t="str">
        <f>IFERROR(INDEX(Inputs!$F$2:$S$481,MATCH(Forecasts!$B39&amp;Forecasts!$B$34,Inputs!$S$2:$S$481,0),MATCH(Forecasts!C$9,Inputs!$F$2:$S$2,0)),"")</f>
        <v/>
      </c>
      <c r="D39" s="78" t="str">
        <f>IFERROR(INDEX(Inputs!$F$2:$S$481,MATCH(Forecasts!$B39&amp;Forecasts!$B$34,Inputs!$S$2:$S$481,0),MATCH(Forecasts!D$9,Inputs!$F$2:$S$2,0)),"")</f>
        <v/>
      </c>
      <c r="E39" s="78">
        <f>IFERROR(INDEX(Inputs!$F$2:$S$481,MATCH(Forecasts!$B39&amp;Forecasts!$B$34,Inputs!$S$2:$S$481,0),MATCH(Forecasts!E$9,Inputs!$F$2:$S$2,0)),"")</f>
        <v>429.59985240927966</v>
      </c>
      <c r="F39" s="78">
        <f>IFERROR(INDEX(Inputs!$F$2:$S$481,MATCH(Forecasts!$B39&amp;Forecasts!$B$34,Inputs!$S$2:$S$481,0),MATCH(Forecasts!F$9,Inputs!$F$2:$S$2,0)),"")</f>
        <v>438.81051961960873</v>
      </c>
      <c r="G39" s="78">
        <f>IFERROR(INDEX(Inputs!$F$2:$S$481,MATCH(Forecasts!$B39&amp;Forecasts!$B$34,Inputs!$S$2:$S$481,0),MATCH(Forecasts!G$9,Inputs!$F$2:$S$2,0)),"")</f>
        <v>417.63311002036289</v>
      </c>
      <c r="H39" s="78">
        <f>IFERROR(INDEX(Inputs!$F$2:$S$481,MATCH(Forecasts!$B39&amp;Forecasts!$B$34,Inputs!$S$2:$S$481,0),MATCH(Forecasts!H$9,Inputs!$F$2:$S$2,0)),"")</f>
        <v>408.72145454426879</v>
      </c>
      <c r="I39" s="78">
        <f>IFERROR(INDEX(Inputs!$F$2:$S$481,MATCH(Forecasts!$B39&amp;Forecasts!$B$34,Inputs!$S$2:$S$481,0),MATCH(Forecasts!I$9,Inputs!$F$2:$S$2,0)),"")</f>
        <v>404.66628553413841</v>
      </c>
      <c r="J39" s="78">
        <f>IFERROR(INDEX(Inputs!$F$2:$S$481,MATCH(Forecasts!$B39&amp;Forecasts!$B$34,Inputs!$S$2:$S$481,0),MATCH(Forecasts!J$9,Inputs!$F$2:$S$2,0)),"")</f>
        <v>415.90432439223292</v>
      </c>
      <c r="K39" s="86">
        <f>IFERROR(INDEX(Inputs!$F$2:$S$481,MATCH(Forecasts!$B39&amp;Forecasts!$B$34,Inputs!$S$2:$S$481,0),MATCH(Forecasts!K$9,Inputs!$F$2:$S$2,0)),"")</f>
        <v>418.45875001309992</v>
      </c>
      <c r="L39" s="86">
        <f>IFERROR(INDEX(Inputs!$F$2:$S$481,MATCH(Forecasts!$B39&amp;Forecasts!$B$34,Inputs!$S$2:$S$481,0),MATCH(Forecasts!L$9,Inputs!$F$2:$S$2,0)),"")</f>
        <v>385.22408006367397</v>
      </c>
      <c r="M39" s="86">
        <f>IFERROR(INDEX(Inputs!$F$2:$S$481,MATCH(Forecasts!$B39&amp;Forecasts!$B$34,Inputs!$S$2:$S$481,0),MATCH(Forecasts!M$9,Inputs!$F$2:$S$2,0)),"")</f>
        <v>383.33722578269345</v>
      </c>
      <c r="N39" s="86">
        <f>IFERROR(INDEX(Inputs!$F$2:$S$481,MATCH(Forecasts!$B39&amp;Forecasts!$B$34,Inputs!$S$2:$S$481,0),MATCH(Forecasts!N$9,Inputs!$F$2:$S$2,0)),"")</f>
        <v>377.72023745931455</v>
      </c>
      <c r="O39" s="86">
        <f>IFERROR(INDEX(Inputs!$F$2:$S$481,MATCH(Forecasts!$B39&amp;Forecasts!$B$34,Inputs!$S$2:$S$481,0),MATCH(Forecasts!O$9,Inputs!$F$2:$S$2,0)),"")</f>
        <v>374.38765978617579</v>
      </c>
      <c r="P39" s="86">
        <f>IFERROR(INDEX(Inputs!$F$2:$S$481,MATCH(Forecasts!$B39&amp;Forecasts!$B$34,Inputs!$S$2:$S$481,0),MATCH(Forecasts!P$9,Inputs!$F$2:$S$2,0)),"")</f>
        <v>373.50831402740772</v>
      </c>
      <c r="Q39" s="146">
        <f t="shared" si="11"/>
        <v>401.24039130487461</v>
      </c>
      <c r="R39" s="146">
        <f t="shared" si="11"/>
        <v>396.1026199386535</v>
      </c>
      <c r="S39" s="146">
        <f t="shared" si="11"/>
        <v>390.9648485724324</v>
      </c>
      <c r="T39" s="146">
        <f t="shared" si="11"/>
        <v>385.8270772062113</v>
      </c>
      <c r="U39" s="146">
        <f t="shared" si="11"/>
        <v>380.6893058399902</v>
      </c>
      <c r="V39" s="146">
        <f t="shared" si="11"/>
        <v>375.5515344737691</v>
      </c>
      <c r="W39" s="78">
        <f t="shared" si="12"/>
        <v>418.45875001309992</v>
      </c>
      <c r="X39" s="78">
        <f t="shared" si="13"/>
        <v>385.22408006367397</v>
      </c>
      <c r="Y39" s="78">
        <f t="shared" si="14"/>
        <v>383.33722578269345</v>
      </c>
      <c r="Z39" s="78">
        <f t="shared" si="15"/>
        <v>377.72023745931455</v>
      </c>
      <c r="AA39" s="78">
        <f t="shared" si="16"/>
        <v>374.38765978617579</v>
      </c>
      <c r="AB39" s="78">
        <f t="shared" si="17"/>
        <v>373.50831402740772</v>
      </c>
      <c r="AC39" s="3"/>
      <c r="AD39" s="105" t="str">
        <f>Controls!$B$5</f>
        <v>Ofwat forecast</v>
      </c>
      <c r="AE39" s="35" t="s">
        <v>55</v>
      </c>
      <c r="AF39" s="55">
        <f t="shared" si="18"/>
        <v>2</v>
      </c>
      <c r="AG39" s="43"/>
      <c r="AH39" s="3"/>
      <c r="AI39" s="3"/>
      <c r="AJ39" s="3"/>
      <c r="AK39" s="3"/>
      <c r="AL39" s="3"/>
      <c r="AM39" s="3"/>
      <c r="AN39" s="3"/>
      <c r="AO39" s="1"/>
      <c r="AP39" s="1"/>
      <c r="AQ39" s="1"/>
      <c r="AR39" s="1"/>
    </row>
    <row r="40" spans="1:44" s="52" customFormat="1">
      <c r="A40" s="69"/>
      <c r="B40" s="33" t="s">
        <v>34</v>
      </c>
      <c r="C40" s="78" t="str">
        <f>IFERROR(INDEX(Inputs!$F$2:$S$481,MATCH(Forecasts!$B40&amp;Forecasts!$B$34,Inputs!$S$2:$S$481,0),MATCH(Forecasts!C$9,Inputs!$F$2:$S$2,0)),"")</f>
        <v/>
      </c>
      <c r="D40" s="78" t="str">
        <f>IFERROR(INDEX(Inputs!$F$2:$S$481,MATCH(Forecasts!$B40&amp;Forecasts!$B$34,Inputs!$S$2:$S$481,0),MATCH(Forecasts!D$9,Inputs!$F$2:$S$2,0)),"")</f>
        <v/>
      </c>
      <c r="E40" s="78">
        <f>IFERROR(INDEX(Inputs!$F$2:$S$481,MATCH(Forecasts!$B40&amp;Forecasts!$B$34,Inputs!$S$2:$S$481,0),MATCH(Forecasts!E$9,Inputs!$F$2:$S$2,0)),"")</f>
        <v>368.65098898782389</v>
      </c>
      <c r="F40" s="78">
        <f>IFERROR(INDEX(Inputs!$F$2:$S$481,MATCH(Forecasts!$B40&amp;Forecasts!$B$34,Inputs!$S$2:$S$481,0),MATCH(Forecasts!F$9,Inputs!$F$2:$S$2,0)),"")</f>
        <v>379.85251381353567</v>
      </c>
      <c r="G40" s="78">
        <f>IFERROR(INDEX(Inputs!$F$2:$S$481,MATCH(Forecasts!$B40&amp;Forecasts!$B$34,Inputs!$S$2:$S$481,0),MATCH(Forecasts!G$9,Inputs!$F$2:$S$2,0)),"")</f>
        <v>350.77959224751146</v>
      </c>
      <c r="H40" s="78">
        <f>IFERROR(INDEX(Inputs!$F$2:$S$481,MATCH(Forecasts!$B40&amp;Forecasts!$B$34,Inputs!$S$2:$S$481,0),MATCH(Forecasts!H$9,Inputs!$F$2:$S$2,0)),"")</f>
        <v>340.63946227594545</v>
      </c>
      <c r="I40" s="78">
        <f>IFERROR(INDEX(Inputs!$F$2:$S$481,MATCH(Forecasts!$B40&amp;Forecasts!$B$34,Inputs!$S$2:$S$481,0),MATCH(Forecasts!I$9,Inputs!$F$2:$S$2,0)),"")</f>
        <v>337.37004785472664</v>
      </c>
      <c r="J40" s="78">
        <f>IFERROR(INDEX(Inputs!$F$2:$S$481,MATCH(Forecasts!$B40&amp;Forecasts!$B$34,Inputs!$S$2:$S$481,0),MATCH(Forecasts!J$9,Inputs!$F$2:$S$2,0)),"")</f>
        <v>342.71347342607385</v>
      </c>
      <c r="K40" s="86">
        <f>IFERROR(INDEX(Inputs!$F$2:$S$481,MATCH(Forecasts!$B40&amp;Forecasts!$B$34,Inputs!$S$2:$S$481,0),MATCH(Forecasts!K$9,Inputs!$F$2:$S$2,0)),"")</f>
        <v>340.06937591353</v>
      </c>
      <c r="L40" s="86">
        <f>IFERROR(INDEX(Inputs!$F$2:$S$481,MATCH(Forecasts!$B40&amp;Forecasts!$B$34,Inputs!$S$2:$S$481,0),MATCH(Forecasts!L$9,Inputs!$F$2:$S$2,0)),"")</f>
        <v>316.59740584611006</v>
      </c>
      <c r="M40" s="86">
        <f>IFERROR(INDEX(Inputs!$F$2:$S$481,MATCH(Forecasts!$B40&amp;Forecasts!$B$34,Inputs!$S$2:$S$481,0),MATCH(Forecasts!M$9,Inputs!$F$2:$S$2,0)),"")</f>
        <v>316.59200107348011</v>
      </c>
      <c r="N40" s="86">
        <f>IFERROR(INDEX(Inputs!$F$2:$S$481,MATCH(Forecasts!$B40&amp;Forecasts!$B$34,Inputs!$S$2:$S$481,0),MATCH(Forecasts!N$9,Inputs!$F$2:$S$2,0)),"")</f>
        <v>316.48844221664609</v>
      </c>
      <c r="O40" s="86">
        <f>IFERROR(INDEX(Inputs!$F$2:$S$481,MATCH(Forecasts!$B40&amp;Forecasts!$B$34,Inputs!$S$2:$S$481,0),MATCH(Forecasts!O$9,Inputs!$F$2:$S$2,0)),"")</f>
        <v>316.40953364319762</v>
      </c>
      <c r="P40" s="86">
        <f>IFERROR(INDEX(Inputs!$F$2:$S$481,MATCH(Forecasts!$B40&amp;Forecasts!$B$34,Inputs!$S$2:$S$481,0),MATCH(Forecasts!P$9,Inputs!$F$2:$S$2,0)),"")</f>
        <v>316.33274007054587</v>
      </c>
      <c r="Q40" s="146">
        <f t="shared" si="11"/>
        <v>326.60683586859517</v>
      </c>
      <c r="R40" s="146">
        <f t="shared" si="11"/>
        <v>318.9704042784025</v>
      </c>
      <c r="S40" s="146">
        <f t="shared" si="11"/>
        <v>311.33397268820983</v>
      </c>
      <c r="T40" s="146">
        <f t="shared" si="11"/>
        <v>303.69754109801715</v>
      </c>
      <c r="U40" s="146">
        <f t="shared" si="11"/>
        <v>296.06110950782448</v>
      </c>
      <c r="V40" s="146">
        <f t="shared" si="11"/>
        <v>288.42467791763181</v>
      </c>
      <c r="W40" s="78">
        <f t="shared" si="12"/>
        <v>340.06937591353</v>
      </c>
      <c r="X40" s="78">
        <f t="shared" si="13"/>
        <v>316.59740584611006</v>
      </c>
      <c r="Y40" s="78">
        <f t="shared" si="14"/>
        <v>316.59200107348011</v>
      </c>
      <c r="Z40" s="78">
        <f t="shared" si="15"/>
        <v>316.48844221664609</v>
      </c>
      <c r="AA40" s="78">
        <f t="shared" si="16"/>
        <v>316.40953364319762</v>
      </c>
      <c r="AB40" s="78">
        <f t="shared" si="17"/>
        <v>316.33274007054587</v>
      </c>
      <c r="AC40" s="3"/>
      <c r="AD40" s="105" t="str">
        <f>Controls!$B$5</f>
        <v>Ofwat forecast</v>
      </c>
      <c r="AE40" s="35" t="s">
        <v>55</v>
      </c>
      <c r="AF40" s="55">
        <f t="shared" si="18"/>
        <v>2</v>
      </c>
      <c r="AG40" s="43"/>
      <c r="AH40" s="3"/>
      <c r="AI40" s="3"/>
      <c r="AJ40" s="3"/>
      <c r="AK40" s="3"/>
      <c r="AL40" s="3"/>
      <c r="AM40" s="3"/>
      <c r="AN40" s="3"/>
      <c r="AO40" s="1"/>
      <c r="AP40" s="1"/>
      <c r="AQ40" s="1"/>
      <c r="AR40" s="1"/>
    </row>
    <row r="41" spans="1:44" s="52" customFormat="1">
      <c r="A41" s="69"/>
      <c r="B41" s="33" t="s">
        <v>35</v>
      </c>
      <c r="C41" s="78" t="str">
        <f>IFERROR(INDEX(Inputs!$F$2:$S$481,MATCH(Forecasts!$B41&amp;Forecasts!$B$34,Inputs!$S$2:$S$481,0),MATCH(Forecasts!C$9,Inputs!$F$2:$S$2,0)),"")</f>
        <v/>
      </c>
      <c r="D41" s="78" t="str">
        <f>IFERROR(INDEX(Inputs!$F$2:$S$481,MATCH(Forecasts!$B41&amp;Forecasts!$B$34,Inputs!$S$2:$S$481,0),MATCH(Forecasts!D$9,Inputs!$F$2:$S$2,0)),"")</f>
        <v/>
      </c>
      <c r="E41" s="78">
        <f>IFERROR(INDEX(Inputs!$F$2:$S$481,MATCH(Forecasts!$B41&amp;Forecasts!$B$34,Inputs!$S$2:$S$481,0),MATCH(Forecasts!E$9,Inputs!$F$2:$S$2,0)),"")</f>
        <v>311.14977847891373</v>
      </c>
      <c r="F41" s="78">
        <f>IFERROR(INDEX(Inputs!$F$2:$S$481,MATCH(Forecasts!$B41&amp;Forecasts!$B$34,Inputs!$S$2:$S$481,0),MATCH(Forecasts!F$9,Inputs!$F$2:$S$2,0)),"")</f>
        <v>315.64776445051911</v>
      </c>
      <c r="G41" s="78">
        <f>IFERROR(INDEX(Inputs!$F$2:$S$481,MATCH(Forecasts!$B41&amp;Forecasts!$B$34,Inputs!$S$2:$S$481,0),MATCH(Forecasts!G$9,Inputs!$F$2:$S$2,0)),"")</f>
        <v>294.90236829383366</v>
      </c>
      <c r="H41" s="78">
        <f>IFERROR(INDEX(Inputs!$F$2:$S$481,MATCH(Forecasts!$B41&amp;Forecasts!$B$34,Inputs!$S$2:$S$481,0),MATCH(Forecasts!H$9,Inputs!$F$2:$S$2,0)),"")</f>
        <v>293.60365742100629</v>
      </c>
      <c r="I41" s="78">
        <f>IFERROR(INDEX(Inputs!$F$2:$S$481,MATCH(Forecasts!$B41&amp;Forecasts!$B$34,Inputs!$S$2:$S$481,0),MATCH(Forecasts!I$9,Inputs!$F$2:$S$2,0)),"")</f>
        <v>287.79278324561903</v>
      </c>
      <c r="J41" s="78">
        <f>IFERROR(INDEX(Inputs!$F$2:$S$481,MATCH(Forecasts!$B41&amp;Forecasts!$B$34,Inputs!$S$2:$S$481,0),MATCH(Forecasts!J$9,Inputs!$F$2:$S$2,0)),"")</f>
        <v>297.85265936996529</v>
      </c>
      <c r="K41" s="86" t="str">
        <f>IFERROR(INDEX(Inputs!$F$2:$S$481,MATCH(Forecasts!$B41&amp;Forecasts!$B$34,Inputs!$S$2:$S$481,0),MATCH(Forecasts!K$9,Inputs!$F$2:$S$2,0)),"")</f>
        <v/>
      </c>
      <c r="L41" s="86" t="str">
        <f>IFERROR(INDEX(Inputs!$F$2:$S$481,MATCH(Forecasts!$B41&amp;Forecasts!$B$34,Inputs!$S$2:$S$481,0),MATCH(Forecasts!L$9,Inputs!$F$2:$S$2,0)),"")</f>
        <v/>
      </c>
      <c r="M41" s="86" t="str">
        <f>IFERROR(INDEX(Inputs!$F$2:$S$481,MATCH(Forecasts!$B41&amp;Forecasts!$B$34,Inputs!$S$2:$S$481,0),MATCH(Forecasts!M$9,Inputs!$F$2:$S$2,0)),"")</f>
        <v/>
      </c>
      <c r="N41" s="86" t="str">
        <f>IFERROR(INDEX(Inputs!$F$2:$S$481,MATCH(Forecasts!$B41&amp;Forecasts!$B$34,Inputs!$S$2:$S$481,0),MATCH(Forecasts!N$9,Inputs!$F$2:$S$2,0)),"")</f>
        <v/>
      </c>
      <c r="O41" s="86" t="str">
        <f>IFERROR(INDEX(Inputs!$F$2:$S$481,MATCH(Forecasts!$B41&amp;Forecasts!$B$34,Inputs!$S$2:$S$481,0),MATCH(Forecasts!O$9,Inputs!$F$2:$S$2,0)),"")</f>
        <v/>
      </c>
      <c r="P41" s="86" t="str">
        <f>IFERROR(INDEX(Inputs!$F$2:$S$481,MATCH(Forecasts!$B41&amp;Forecasts!$B$34,Inputs!$S$2:$S$481,0),MATCH(Forecasts!P$9,Inputs!$F$2:$S$2,0)),"")</f>
        <v/>
      </c>
      <c r="Q41" s="146">
        <f t="shared" si="11"/>
        <v>285.0232435400826</v>
      </c>
      <c r="R41" s="146">
        <f t="shared" si="11"/>
        <v>280.69897925344628</v>
      </c>
      <c r="S41" s="146">
        <f t="shared" si="11"/>
        <v>276.37471496681002</v>
      </c>
      <c r="T41" s="146">
        <f t="shared" si="11"/>
        <v>272.05045068017375</v>
      </c>
      <c r="U41" s="146">
        <f t="shared" si="11"/>
        <v>267.72618639353749</v>
      </c>
      <c r="V41" s="146">
        <f t="shared" si="11"/>
        <v>263.40192210690122</v>
      </c>
      <c r="W41" s="78">
        <f t="shared" si="12"/>
        <v>285.0232435400826</v>
      </c>
      <c r="X41" s="78">
        <f t="shared" si="13"/>
        <v>280.69897925344628</v>
      </c>
      <c r="Y41" s="78">
        <f t="shared" si="14"/>
        <v>276.37471496681002</v>
      </c>
      <c r="Z41" s="78">
        <f t="shared" si="15"/>
        <v>272.05045068017375</v>
      </c>
      <c r="AA41" s="78">
        <f t="shared" si="16"/>
        <v>267.72618639353749</v>
      </c>
      <c r="AB41" s="78">
        <f t="shared" si="17"/>
        <v>263.40192210690122</v>
      </c>
      <c r="AC41" s="3"/>
      <c r="AD41" s="105" t="str">
        <f>Controls!$B$5</f>
        <v>Ofwat forecast</v>
      </c>
      <c r="AE41" s="35"/>
      <c r="AF41" s="55">
        <f t="shared" si="18"/>
        <v>1</v>
      </c>
      <c r="AG41" s="43"/>
      <c r="AH41" s="3"/>
      <c r="AI41" s="3"/>
      <c r="AJ41" s="3"/>
      <c r="AK41" s="3"/>
      <c r="AL41" s="3"/>
      <c r="AM41" s="3"/>
      <c r="AN41" s="3"/>
      <c r="AO41" s="1"/>
      <c r="AP41" s="1"/>
      <c r="AQ41" s="1"/>
      <c r="AR41" s="1"/>
    </row>
    <row r="42" spans="1:44" s="52" customFormat="1">
      <c r="A42" s="69"/>
      <c r="B42" s="33" t="s">
        <v>36</v>
      </c>
      <c r="C42" s="78" t="str">
        <f>IFERROR(INDEX(Inputs!$F$2:$S$481,MATCH(Forecasts!$B42&amp;Forecasts!$B$34,Inputs!$S$2:$S$481,0),MATCH(Forecasts!C$9,Inputs!$F$2:$S$2,0)),"")</f>
        <v/>
      </c>
      <c r="D42" s="78" t="str">
        <f>IFERROR(INDEX(Inputs!$F$2:$S$481,MATCH(Forecasts!$B42&amp;Forecasts!$B$34,Inputs!$S$2:$S$481,0),MATCH(Forecasts!D$9,Inputs!$F$2:$S$2,0)),"")</f>
        <v/>
      </c>
      <c r="E42" s="78" t="str">
        <f>IFERROR(INDEX(Inputs!$F$2:$S$481,MATCH(Forecasts!$B42&amp;Forecasts!$B$34,Inputs!$S$2:$S$481,0),MATCH(Forecasts!E$9,Inputs!$F$2:$S$2,0)),"")</f>
        <v/>
      </c>
      <c r="F42" s="78" t="str">
        <f>IFERROR(INDEX(Inputs!$F$2:$S$481,MATCH(Forecasts!$B42&amp;Forecasts!$B$34,Inputs!$S$2:$S$481,0),MATCH(Forecasts!F$9,Inputs!$F$2:$S$2,0)),"")</f>
        <v/>
      </c>
      <c r="G42" s="78" t="str">
        <f>IFERROR(INDEX(Inputs!$F$2:$S$481,MATCH(Forecasts!$B42&amp;Forecasts!$B$34,Inputs!$S$2:$S$481,0),MATCH(Forecasts!G$9,Inputs!$F$2:$S$2,0)),"")</f>
        <v/>
      </c>
      <c r="H42" s="78">
        <f>IFERROR(INDEX(Inputs!$F$2:$S$481,MATCH(Forecasts!$B42&amp;Forecasts!$B$34,Inputs!$S$2:$S$481,0),MATCH(Forecasts!H$9,Inputs!$F$2:$S$2,0)),"")</f>
        <v>452.23181310497785</v>
      </c>
      <c r="I42" s="78">
        <f>IFERROR(INDEX(Inputs!$F$2:$S$481,MATCH(Forecasts!$B42&amp;Forecasts!$B$34,Inputs!$S$2:$S$481,0),MATCH(Forecasts!I$9,Inputs!$F$2:$S$2,0)),"")</f>
        <v>441.32031521455025</v>
      </c>
      <c r="J42" s="78">
        <f>IFERROR(INDEX(Inputs!$F$2:$S$481,MATCH(Forecasts!$B42&amp;Forecasts!$B$34,Inputs!$S$2:$S$481,0),MATCH(Forecasts!J$9,Inputs!$F$2:$S$2,0)),"")</f>
        <v>435.93199204290698</v>
      </c>
      <c r="K42" s="86">
        <f>IFERROR(INDEX(Inputs!$F$2:$S$481,MATCH(Forecasts!$B42&amp;Forecasts!$B$34,Inputs!$S$2:$S$481,0),MATCH(Forecasts!K$9,Inputs!$F$2:$S$2,0)),"")</f>
        <v>413.92825376883172</v>
      </c>
      <c r="L42" s="86">
        <f>IFERROR(INDEX(Inputs!$F$2:$S$481,MATCH(Forecasts!$B42&amp;Forecasts!$B$34,Inputs!$S$2:$S$481,0),MATCH(Forecasts!L$9,Inputs!$F$2:$S$2,0)),"")</f>
        <v>407.15028388362612</v>
      </c>
      <c r="M42" s="86">
        <f>IFERROR(INDEX(Inputs!$F$2:$S$481,MATCH(Forecasts!$B42&amp;Forecasts!$B$34,Inputs!$S$2:$S$481,0),MATCH(Forecasts!M$9,Inputs!$F$2:$S$2,0)),"")</f>
        <v>402.43710902083609</v>
      </c>
      <c r="N42" s="86">
        <f>IFERROR(INDEX(Inputs!$F$2:$S$481,MATCH(Forecasts!$B42&amp;Forecasts!$B$34,Inputs!$S$2:$S$481,0),MATCH(Forecasts!N$9,Inputs!$F$2:$S$2,0)),"")</f>
        <v>394.19595505413986</v>
      </c>
      <c r="O42" s="86">
        <f>IFERROR(INDEX(Inputs!$F$2:$S$481,MATCH(Forecasts!$B42&amp;Forecasts!$B$34,Inputs!$S$2:$S$481,0),MATCH(Forecasts!O$9,Inputs!$F$2:$S$2,0)),"")</f>
        <v>387.29107740497773</v>
      </c>
      <c r="P42" s="86">
        <f>IFERROR(INDEX(Inputs!$F$2:$S$481,MATCH(Forecasts!$B42&amp;Forecasts!$B$34,Inputs!$S$2:$S$481,0),MATCH(Forecasts!P$9,Inputs!$F$2:$S$2,0)),"")</f>
        <v>379.47975585893613</v>
      </c>
      <c r="Q42" s="146">
        <f t="shared" si="11"/>
        <v>426.86155239207415</v>
      </c>
      <c r="R42" s="146">
        <f t="shared" si="11"/>
        <v>418.71164186103869</v>
      </c>
      <c r="S42" s="146">
        <f t="shared" si="11"/>
        <v>410.56173133000323</v>
      </c>
      <c r="T42" s="146">
        <f t="shared" si="11"/>
        <v>402.41182079896782</v>
      </c>
      <c r="U42" s="146">
        <f t="shared" si="11"/>
        <v>394.26191026793242</v>
      </c>
      <c r="V42" s="146">
        <f t="shared" si="11"/>
        <v>386.11199973689696</v>
      </c>
      <c r="W42" s="78">
        <f t="shared" si="12"/>
        <v>413.92825376883172</v>
      </c>
      <c r="X42" s="78">
        <f t="shared" si="13"/>
        <v>407.15028388362612</v>
      </c>
      <c r="Y42" s="78">
        <f t="shared" si="14"/>
        <v>402.43710902083609</v>
      </c>
      <c r="Z42" s="78">
        <f t="shared" si="15"/>
        <v>394.19595505413986</v>
      </c>
      <c r="AA42" s="78">
        <f t="shared" si="16"/>
        <v>387.29107740497773</v>
      </c>
      <c r="AB42" s="78">
        <f t="shared" si="17"/>
        <v>379.47975585893613</v>
      </c>
      <c r="AC42" s="3"/>
      <c r="AD42" s="105" t="str">
        <f>Controls!$B$5</f>
        <v>Ofwat forecast</v>
      </c>
      <c r="AE42" s="35" t="s">
        <v>55</v>
      </c>
      <c r="AF42" s="55">
        <f t="shared" si="18"/>
        <v>2</v>
      </c>
      <c r="AG42" s="43"/>
      <c r="AH42" s="3"/>
      <c r="AI42" s="3"/>
      <c r="AJ42" s="3"/>
      <c r="AK42" s="3"/>
      <c r="AL42" s="3"/>
      <c r="AM42" s="3"/>
      <c r="AN42" s="3"/>
      <c r="AO42" s="1"/>
      <c r="AP42" s="1"/>
      <c r="AQ42" s="1"/>
      <c r="AR42" s="1"/>
    </row>
    <row r="43" spans="1:44" s="52" customFormat="1">
      <c r="A43" s="69"/>
      <c r="B43" s="33" t="s">
        <v>37</v>
      </c>
      <c r="C43" s="78" t="str">
        <f>IFERROR(INDEX(Inputs!$F$2:$S$481,MATCH(Forecasts!$B43&amp;Forecasts!$B$34,Inputs!$S$2:$S$481,0),MATCH(Forecasts!C$9,Inputs!$F$2:$S$2,0)),"")</f>
        <v/>
      </c>
      <c r="D43" s="78" t="str">
        <f>IFERROR(INDEX(Inputs!$F$2:$S$481,MATCH(Forecasts!$B43&amp;Forecasts!$B$34,Inputs!$S$2:$S$481,0),MATCH(Forecasts!D$9,Inputs!$F$2:$S$2,0)),"")</f>
        <v/>
      </c>
      <c r="E43" s="78">
        <f>IFERROR(INDEX(Inputs!$F$2:$S$481,MATCH(Forecasts!$B43&amp;Forecasts!$B$34,Inputs!$S$2:$S$481,0),MATCH(Forecasts!E$9,Inputs!$F$2:$S$2,0)),"")</f>
        <v>303.45869790903737</v>
      </c>
      <c r="F43" s="78">
        <f>IFERROR(INDEX(Inputs!$F$2:$S$481,MATCH(Forecasts!$B43&amp;Forecasts!$B$34,Inputs!$S$2:$S$481,0),MATCH(Forecasts!F$9,Inputs!$F$2:$S$2,0)),"")</f>
        <v>313.27418655886817</v>
      </c>
      <c r="G43" s="78">
        <f>IFERROR(INDEX(Inputs!$F$2:$S$481,MATCH(Forecasts!$B43&amp;Forecasts!$B$34,Inputs!$S$2:$S$481,0),MATCH(Forecasts!G$9,Inputs!$F$2:$S$2,0)),"")</f>
        <v>309.76459963242104</v>
      </c>
      <c r="H43" s="78">
        <f>IFERROR(INDEX(Inputs!$F$2:$S$481,MATCH(Forecasts!$B43&amp;Forecasts!$B$34,Inputs!$S$2:$S$481,0),MATCH(Forecasts!H$9,Inputs!$F$2:$S$2,0)),"")</f>
        <v>304.11192393346738</v>
      </c>
      <c r="I43" s="78">
        <f>IFERROR(INDEX(Inputs!$F$2:$S$481,MATCH(Forecasts!$B43&amp;Forecasts!$B$34,Inputs!$S$2:$S$481,0),MATCH(Forecasts!I$9,Inputs!$F$2:$S$2,0)),"")</f>
        <v>295.45361697754066</v>
      </c>
      <c r="J43" s="78">
        <f>IFERROR(INDEX(Inputs!$F$2:$S$481,MATCH(Forecasts!$B43&amp;Forecasts!$B$34,Inputs!$S$2:$S$481,0),MATCH(Forecasts!J$9,Inputs!$F$2:$S$2,0)),"")</f>
        <v>296.8922001274172</v>
      </c>
      <c r="K43" s="86">
        <f>IFERROR(INDEX(Inputs!$F$2:$S$481,MATCH(Forecasts!$B43&amp;Forecasts!$B$34,Inputs!$S$2:$S$481,0),MATCH(Forecasts!K$9,Inputs!$F$2:$S$2,0)),"")</f>
        <v>290.41240638364138</v>
      </c>
      <c r="L43" s="86">
        <f>IFERROR(INDEX(Inputs!$F$2:$S$481,MATCH(Forecasts!$B43&amp;Forecasts!$B$34,Inputs!$S$2:$S$481,0),MATCH(Forecasts!L$9,Inputs!$F$2:$S$2,0)),"")</f>
        <v>288.47350455307452</v>
      </c>
      <c r="M43" s="86">
        <f>IFERROR(INDEX(Inputs!$F$2:$S$481,MATCH(Forecasts!$B43&amp;Forecasts!$B$34,Inputs!$S$2:$S$481,0),MATCH(Forecasts!M$9,Inputs!$F$2:$S$2,0)),"")</f>
        <v>293.18504431080015</v>
      </c>
      <c r="N43" s="86">
        <f>IFERROR(INDEX(Inputs!$F$2:$S$481,MATCH(Forecasts!$B43&amp;Forecasts!$B$34,Inputs!$S$2:$S$481,0),MATCH(Forecasts!N$9,Inputs!$F$2:$S$2,0)),"")</f>
        <v>295.20534717700724</v>
      </c>
      <c r="O43" s="86">
        <f>IFERROR(INDEX(Inputs!$F$2:$S$481,MATCH(Forecasts!$B43&amp;Forecasts!$B$34,Inputs!$S$2:$S$481,0),MATCH(Forecasts!O$9,Inputs!$F$2:$S$2,0)),"")</f>
        <v>295.28443833561727</v>
      </c>
      <c r="P43" s="86">
        <f>IFERROR(INDEX(Inputs!$F$2:$S$481,MATCH(Forecasts!$B43&amp;Forecasts!$B$34,Inputs!$S$2:$S$481,0),MATCH(Forecasts!P$9,Inputs!$F$2:$S$2,0)),"")</f>
        <v>295.48130290185702</v>
      </c>
      <c r="Q43" s="146">
        <f t="shared" si="11"/>
        <v>294.6311835213549</v>
      </c>
      <c r="R43" s="146">
        <f t="shared" si="11"/>
        <v>292.00412999703951</v>
      </c>
      <c r="S43" s="146">
        <f t="shared" si="11"/>
        <v>289.37707647272418</v>
      </c>
      <c r="T43" s="146">
        <f t="shared" si="11"/>
        <v>286.75002294840885</v>
      </c>
      <c r="U43" s="146">
        <f t="shared" si="11"/>
        <v>284.12296942409353</v>
      </c>
      <c r="V43" s="146">
        <f t="shared" si="11"/>
        <v>281.49591589977814</v>
      </c>
      <c r="W43" s="78">
        <f t="shared" si="12"/>
        <v>290.41240638364138</v>
      </c>
      <c r="X43" s="78">
        <f t="shared" si="13"/>
        <v>288.47350455307452</v>
      </c>
      <c r="Y43" s="78">
        <f t="shared" si="14"/>
        <v>293.18504431080015</v>
      </c>
      <c r="Z43" s="78">
        <f t="shared" si="15"/>
        <v>295.20534717700724</v>
      </c>
      <c r="AA43" s="78">
        <f t="shared" si="16"/>
        <v>295.28443833561727</v>
      </c>
      <c r="AB43" s="78">
        <f t="shared" si="17"/>
        <v>295.48130290185702</v>
      </c>
      <c r="AC43" s="3"/>
      <c r="AD43" s="105" t="str">
        <f>Controls!$B$5</f>
        <v>Ofwat forecast</v>
      </c>
      <c r="AE43" s="35" t="s">
        <v>55</v>
      </c>
      <c r="AF43" s="55">
        <f t="shared" si="18"/>
        <v>2</v>
      </c>
      <c r="AG43" s="43"/>
      <c r="AH43" s="3"/>
      <c r="AI43" s="3"/>
      <c r="AJ43" s="3"/>
      <c r="AK43" s="3"/>
      <c r="AL43" s="3"/>
      <c r="AM43" s="3"/>
      <c r="AN43" s="3"/>
      <c r="AO43" s="1"/>
      <c r="AP43" s="1"/>
      <c r="AQ43" s="1"/>
      <c r="AR43" s="1"/>
    </row>
    <row r="44" spans="1:44" s="52" customFormat="1">
      <c r="A44" s="69"/>
      <c r="B44" s="33" t="s">
        <v>38</v>
      </c>
      <c r="C44" s="78" t="str">
        <f>IFERROR(INDEX(Inputs!$F$2:$S$481,MATCH(Forecasts!$B44&amp;Forecasts!$B$34,Inputs!$S$2:$S$481,0),MATCH(Forecasts!C$9,Inputs!$F$2:$S$2,0)),"")</f>
        <v/>
      </c>
      <c r="D44" s="78" t="str">
        <f>IFERROR(INDEX(Inputs!$F$2:$S$481,MATCH(Forecasts!$B44&amp;Forecasts!$B$34,Inputs!$S$2:$S$481,0),MATCH(Forecasts!D$9,Inputs!$F$2:$S$2,0)),"")</f>
        <v/>
      </c>
      <c r="E44" s="78">
        <f>IFERROR(INDEX(Inputs!$F$2:$S$481,MATCH(Forecasts!$B44&amp;Forecasts!$B$34,Inputs!$S$2:$S$481,0),MATCH(Forecasts!E$9,Inputs!$F$2:$S$2,0)),"")</f>
        <v>434.27873688511818</v>
      </c>
      <c r="F44" s="78">
        <f>IFERROR(INDEX(Inputs!$F$2:$S$481,MATCH(Forecasts!$B44&amp;Forecasts!$B$34,Inputs!$S$2:$S$481,0),MATCH(Forecasts!F$9,Inputs!$F$2:$S$2,0)),"")</f>
        <v>441.69040359964822</v>
      </c>
      <c r="G44" s="78">
        <f>IFERROR(INDEX(Inputs!$F$2:$S$481,MATCH(Forecasts!$B44&amp;Forecasts!$B$34,Inputs!$S$2:$S$481,0),MATCH(Forecasts!G$9,Inputs!$F$2:$S$2,0)),"")</f>
        <v>423.38722115970563</v>
      </c>
      <c r="H44" s="78">
        <f>IFERROR(INDEX(Inputs!$F$2:$S$481,MATCH(Forecasts!$B44&amp;Forecasts!$B$34,Inputs!$S$2:$S$481,0),MATCH(Forecasts!H$9,Inputs!$F$2:$S$2,0)),"")</f>
        <v>410.48475394811612</v>
      </c>
      <c r="I44" s="78">
        <f>IFERROR(INDEX(Inputs!$F$2:$S$481,MATCH(Forecasts!$B44&amp;Forecasts!$B$34,Inputs!$S$2:$S$481,0),MATCH(Forecasts!I$9,Inputs!$F$2:$S$2,0)),"")</f>
        <v>401.65526790735146</v>
      </c>
      <c r="J44" s="78">
        <f>IFERROR(INDEX(Inputs!$F$2:$S$481,MATCH(Forecasts!$B44&amp;Forecasts!$B$34,Inputs!$S$2:$S$481,0),MATCH(Forecasts!J$9,Inputs!$F$2:$S$2,0)),"")</f>
        <v>403.44623360703059</v>
      </c>
      <c r="K44" s="86">
        <f>IFERROR(INDEX(Inputs!$F$2:$S$481,MATCH(Forecasts!$B44&amp;Forecasts!$B$34,Inputs!$S$2:$S$481,0),MATCH(Forecasts!K$9,Inputs!$F$2:$S$2,0)),"")</f>
        <v>383.67719900514658</v>
      </c>
      <c r="L44" s="86">
        <f>IFERROR(INDEX(Inputs!$F$2:$S$481,MATCH(Forecasts!$B44&amp;Forecasts!$B$34,Inputs!$S$2:$S$481,0),MATCH(Forecasts!L$9,Inputs!$F$2:$S$2,0)),"")</f>
        <v>387.48214501183651</v>
      </c>
      <c r="M44" s="86">
        <f>IFERROR(INDEX(Inputs!$F$2:$S$481,MATCH(Forecasts!$B44&amp;Forecasts!$B$34,Inputs!$S$2:$S$481,0),MATCH(Forecasts!M$9,Inputs!$F$2:$S$2,0)),"")</f>
        <v>387.21153396367362</v>
      </c>
      <c r="N44" s="86">
        <f>IFERROR(INDEX(Inputs!$F$2:$S$481,MATCH(Forecasts!$B44&amp;Forecasts!$B$34,Inputs!$S$2:$S$481,0),MATCH(Forecasts!N$9,Inputs!$F$2:$S$2,0)),"")</f>
        <v>386.99237499253962</v>
      </c>
      <c r="O44" s="86">
        <f>IFERROR(INDEX(Inputs!$F$2:$S$481,MATCH(Forecasts!$B44&amp;Forecasts!$B$34,Inputs!$S$2:$S$481,0),MATCH(Forecasts!O$9,Inputs!$F$2:$S$2,0)),"")</f>
        <v>386.76163949524795</v>
      </c>
      <c r="P44" s="86">
        <f>IFERROR(INDEX(Inputs!$F$2:$S$481,MATCH(Forecasts!$B44&amp;Forecasts!$B$34,Inputs!$S$2:$S$481,0),MATCH(Forecasts!P$9,Inputs!$F$2:$S$2,0)),"")</f>
        <v>386.5006935928771</v>
      </c>
      <c r="Q44" s="146">
        <f t="shared" si="11"/>
        <v>390.44006378326992</v>
      </c>
      <c r="R44" s="146">
        <f t="shared" si="11"/>
        <v>382.23519547815795</v>
      </c>
      <c r="S44" s="146">
        <f t="shared" si="11"/>
        <v>374.03032717304603</v>
      </c>
      <c r="T44" s="146">
        <f t="shared" si="11"/>
        <v>365.82545886793412</v>
      </c>
      <c r="U44" s="146">
        <f t="shared" si="11"/>
        <v>357.62059056282214</v>
      </c>
      <c r="V44" s="146">
        <f t="shared" si="11"/>
        <v>349.41572225771023</v>
      </c>
      <c r="W44" s="78">
        <f t="shared" si="12"/>
        <v>383.67719900514658</v>
      </c>
      <c r="X44" s="78">
        <f t="shared" si="13"/>
        <v>387.48214501183651</v>
      </c>
      <c r="Y44" s="78">
        <f t="shared" si="14"/>
        <v>387.21153396367362</v>
      </c>
      <c r="Z44" s="78">
        <f t="shared" si="15"/>
        <v>386.99237499253962</v>
      </c>
      <c r="AA44" s="78">
        <f t="shared" si="16"/>
        <v>386.76163949524795</v>
      </c>
      <c r="AB44" s="78">
        <f t="shared" si="17"/>
        <v>386.5006935928771</v>
      </c>
      <c r="AC44" s="3"/>
      <c r="AD44" s="105" t="str">
        <f>Controls!$B$5</f>
        <v>Ofwat forecast</v>
      </c>
      <c r="AE44" s="35" t="s">
        <v>55</v>
      </c>
      <c r="AF44" s="55">
        <f t="shared" si="18"/>
        <v>2</v>
      </c>
      <c r="AG44" s="43"/>
      <c r="AH44" s="3"/>
      <c r="AI44" s="3"/>
      <c r="AJ44" s="3"/>
      <c r="AK44" s="3"/>
      <c r="AL44" s="3"/>
      <c r="AM44" s="3"/>
      <c r="AN44" s="3"/>
      <c r="AO44" s="1"/>
      <c r="AP44" s="1"/>
      <c r="AQ44" s="1"/>
      <c r="AR44" s="1"/>
    </row>
    <row r="45" spans="1:44" s="52" customFormat="1">
      <c r="A45" s="69"/>
      <c r="B45" s="33" t="s">
        <v>39</v>
      </c>
      <c r="C45" s="78" t="str">
        <f>IFERROR(INDEX(Inputs!$F$2:$S$481,MATCH(Forecasts!$B45&amp;Forecasts!$B$34,Inputs!$S$2:$S$481,0),MATCH(Forecasts!C$9,Inputs!$F$2:$S$2,0)),"")</f>
        <v/>
      </c>
      <c r="D45" s="78" t="str">
        <f>IFERROR(INDEX(Inputs!$F$2:$S$481,MATCH(Forecasts!$B45&amp;Forecasts!$B$34,Inputs!$S$2:$S$481,0),MATCH(Forecasts!D$9,Inputs!$F$2:$S$2,0)),"")</f>
        <v/>
      </c>
      <c r="E45" s="78">
        <f>IFERROR(INDEX(Inputs!$F$2:$S$481,MATCH(Forecasts!$B45&amp;Forecasts!$B$34,Inputs!$S$2:$S$481,0),MATCH(Forecasts!E$9,Inputs!$F$2:$S$2,0)),"")</f>
        <v>368.09084316189688</v>
      </c>
      <c r="F45" s="78">
        <f>IFERROR(INDEX(Inputs!$F$2:$S$481,MATCH(Forecasts!$B45&amp;Forecasts!$B$34,Inputs!$S$2:$S$481,0),MATCH(Forecasts!F$9,Inputs!$F$2:$S$2,0)),"")</f>
        <v>381.01886328124112</v>
      </c>
      <c r="G45" s="78">
        <f>IFERROR(INDEX(Inputs!$F$2:$S$481,MATCH(Forecasts!$B45&amp;Forecasts!$B$34,Inputs!$S$2:$S$481,0),MATCH(Forecasts!G$9,Inputs!$F$2:$S$2,0)),"")</f>
        <v>343.66865226225241</v>
      </c>
      <c r="H45" s="78">
        <f>IFERROR(INDEX(Inputs!$F$2:$S$481,MATCH(Forecasts!$B45&amp;Forecasts!$B$34,Inputs!$S$2:$S$481,0),MATCH(Forecasts!H$9,Inputs!$F$2:$S$2,0)),"")</f>
        <v>341.06356359675726</v>
      </c>
      <c r="I45" s="78">
        <f>IFERROR(INDEX(Inputs!$F$2:$S$481,MATCH(Forecasts!$B45&amp;Forecasts!$B$34,Inputs!$S$2:$S$481,0),MATCH(Forecasts!I$9,Inputs!$F$2:$S$2,0)),"")</f>
        <v>340.53417838176762</v>
      </c>
      <c r="J45" s="78">
        <f>IFERROR(INDEX(Inputs!$F$2:$S$481,MATCH(Forecasts!$B45&amp;Forecasts!$B$34,Inputs!$S$2:$S$481,0),MATCH(Forecasts!J$9,Inputs!$F$2:$S$2,0)),"")</f>
        <v>338.824378846098</v>
      </c>
      <c r="K45" s="86">
        <f>IFERROR(INDEX(Inputs!$F$2:$S$481,MATCH(Forecasts!$B45&amp;Forecasts!$B$34,Inputs!$S$2:$S$481,0),MATCH(Forecasts!K$9,Inputs!$F$2:$S$2,0)),"")</f>
        <v>326.55118121090186</v>
      </c>
      <c r="L45" s="86">
        <f>IFERROR(INDEX(Inputs!$F$2:$S$481,MATCH(Forecasts!$B45&amp;Forecasts!$B$34,Inputs!$S$2:$S$481,0),MATCH(Forecasts!L$9,Inputs!$F$2:$S$2,0)),"")</f>
        <v>296.0698512089881</v>
      </c>
      <c r="M45" s="86">
        <f>IFERROR(INDEX(Inputs!$F$2:$S$481,MATCH(Forecasts!$B45&amp;Forecasts!$B$34,Inputs!$S$2:$S$481,0),MATCH(Forecasts!M$9,Inputs!$F$2:$S$2,0)),"")</f>
        <v>301.07273148150517</v>
      </c>
      <c r="N45" s="86">
        <f>IFERROR(INDEX(Inputs!$F$2:$S$481,MATCH(Forecasts!$B45&amp;Forecasts!$B$34,Inputs!$S$2:$S$481,0),MATCH(Forecasts!N$9,Inputs!$F$2:$S$2,0)),"")</f>
        <v>307.00424656426776</v>
      </c>
      <c r="O45" s="86">
        <f>IFERROR(INDEX(Inputs!$F$2:$S$481,MATCH(Forecasts!$B45&amp;Forecasts!$B$34,Inputs!$S$2:$S$481,0),MATCH(Forecasts!O$9,Inputs!$F$2:$S$2,0)),"")</f>
        <v>311.19677735908158</v>
      </c>
      <c r="P45" s="86">
        <f>IFERROR(INDEX(Inputs!$F$2:$S$481,MATCH(Forecasts!$B45&amp;Forecasts!$B$34,Inputs!$S$2:$S$481,0),MATCH(Forecasts!P$9,Inputs!$F$2:$S$2,0)),"")</f>
        <v>315.99805137767157</v>
      </c>
      <c r="Q45" s="146">
        <f t="shared" si="11"/>
        <v>325.16093342737793</v>
      </c>
      <c r="R45" s="146">
        <f t="shared" si="11"/>
        <v>317.43546300043761</v>
      </c>
      <c r="S45" s="146">
        <f t="shared" si="11"/>
        <v>309.70999257349735</v>
      </c>
      <c r="T45" s="146">
        <f t="shared" si="11"/>
        <v>301.98452214655708</v>
      </c>
      <c r="U45" s="146">
        <f t="shared" si="11"/>
        <v>294.25905171961676</v>
      </c>
      <c r="V45" s="146">
        <f t="shared" si="11"/>
        <v>286.5335812926765</v>
      </c>
      <c r="W45" s="78">
        <f t="shared" si="12"/>
        <v>326.55118121090186</v>
      </c>
      <c r="X45" s="78">
        <f t="shared" si="13"/>
        <v>296.0698512089881</v>
      </c>
      <c r="Y45" s="78">
        <f t="shared" si="14"/>
        <v>301.07273148150517</v>
      </c>
      <c r="Z45" s="78">
        <f t="shared" si="15"/>
        <v>307.00424656426776</v>
      </c>
      <c r="AA45" s="78">
        <f t="shared" si="16"/>
        <v>311.19677735908158</v>
      </c>
      <c r="AB45" s="78">
        <f t="shared" si="17"/>
        <v>315.99805137767157</v>
      </c>
      <c r="AC45" s="3"/>
      <c r="AD45" s="105" t="str">
        <f>Controls!$B$5</f>
        <v>Ofwat forecast</v>
      </c>
      <c r="AE45" s="35" t="s">
        <v>55</v>
      </c>
      <c r="AF45" s="55">
        <f t="shared" si="18"/>
        <v>2</v>
      </c>
      <c r="AG45" s="43"/>
      <c r="AH45" s="3"/>
      <c r="AI45" s="3"/>
      <c r="AJ45" s="3"/>
      <c r="AK45" s="3"/>
      <c r="AL45" s="3"/>
      <c r="AM45" s="3"/>
      <c r="AN45" s="3"/>
      <c r="AO45" s="1"/>
      <c r="AP45" s="1"/>
      <c r="AQ45" s="1"/>
      <c r="AR45" s="1"/>
    </row>
    <row r="46" spans="1:44" s="52" customFormat="1">
      <c r="A46" s="69"/>
      <c r="B46" s="33" t="s">
        <v>40</v>
      </c>
      <c r="C46" s="78" t="str">
        <f>IFERROR(INDEX(Inputs!$F$2:$S$481,MATCH(Forecasts!$B46&amp;Forecasts!$B$34,Inputs!$S$2:$S$481,0),MATCH(Forecasts!C$9,Inputs!$F$2:$S$2,0)),"")</f>
        <v/>
      </c>
      <c r="D46" s="78" t="str">
        <f>IFERROR(INDEX(Inputs!$F$2:$S$481,MATCH(Forecasts!$B46&amp;Forecasts!$B$34,Inputs!$S$2:$S$481,0),MATCH(Forecasts!D$9,Inputs!$F$2:$S$2,0)),"")</f>
        <v/>
      </c>
      <c r="E46" s="78">
        <f>IFERROR(INDEX(Inputs!$F$2:$S$481,MATCH(Forecasts!$B46&amp;Forecasts!$B$34,Inputs!$S$2:$S$481,0),MATCH(Forecasts!E$9,Inputs!$F$2:$S$2,0)),"")</f>
        <v>377.52034325994288</v>
      </c>
      <c r="F46" s="78">
        <f>IFERROR(INDEX(Inputs!$F$2:$S$481,MATCH(Forecasts!$B46&amp;Forecasts!$B$34,Inputs!$S$2:$S$481,0),MATCH(Forecasts!F$9,Inputs!$F$2:$S$2,0)),"")</f>
        <v>390.77310637870158</v>
      </c>
      <c r="G46" s="78">
        <f>IFERROR(INDEX(Inputs!$F$2:$S$481,MATCH(Forecasts!$B46&amp;Forecasts!$B$34,Inputs!$S$2:$S$481,0),MATCH(Forecasts!G$9,Inputs!$F$2:$S$2,0)),"")</f>
        <v>358.42652953506951</v>
      </c>
      <c r="H46" s="78">
        <f>IFERROR(INDEX(Inputs!$F$2:$S$481,MATCH(Forecasts!$B46&amp;Forecasts!$B$34,Inputs!$S$2:$S$481,0),MATCH(Forecasts!H$9,Inputs!$F$2:$S$2,0)),"")</f>
        <v>358.29392638367233</v>
      </c>
      <c r="I46" s="78">
        <f>IFERROR(INDEX(Inputs!$F$2:$S$481,MATCH(Forecasts!$B46&amp;Forecasts!$B$34,Inputs!$S$2:$S$481,0),MATCH(Forecasts!I$9,Inputs!$F$2:$S$2,0)),"")</f>
        <v>354.81170150693953</v>
      </c>
      <c r="J46" s="78">
        <f>IFERROR(INDEX(Inputs!$F$2:$S$481,MATCH(Forecasts!$B46&amp;Forecasts!$B$34,Inputs!$S$2:$S$481,0),MATCH(Forecasts!J$9,Inputs!$F$2:$S$2,0)),"")</f>
        <v>359.44580925397418</v>
      </c>
      <c r="K46" s="86">
        <f>IFERROR(INDEX(Inputs!$F$2:$S$481,MATCH(Forecasts!$B46&amp;Forecasts!$B$34,Inputs!$S$2:$S$481,0),MATCH(Forecasts!K$9,Inputs!$F$2:$S$2,0)),"")</f>
        <v>363.66086573621362</v>
      </c>
      <c r="L46" s="86">
        <f>IFERROR(INDEX(Inputs!$F$2:$S$481,MATCH(Forecasts!$B46&amp;Forecasts!$B$34,Inputs!$S$2:$S$481,0),MATCH(Forecasts!L$9,Inputs!$F$2:$S$2,0)),"")</f>
        <v>360.83132827339415</v>
      </c>
      <c r="M46" s="86">
        <f>IFERROR(INDEX(Inputs!$F$2:$S$481,MATCH(Forecasts!$B46&amp;Forecasts!$B$34,Inputs!$S$2:$S$481,0),MATCH(Forecasts!M$9,Inputs!$F$2:$S$2,0)),"")</f>
        <v>360.88513179309342</v>
      </c>
      <c r="N46" s="86">
        <f>IFERROR(INDEX(Inputs!$F$2:$S$481,MATCH(Forecasts!$B46&amp;Forecasts!$B$34,Inputs!$S$2:$S$481,0),MATCH(Forecasts!N$9,Inputs!$F$2:$S$2,0)),"")</f>
        <v>360.90394099196249</v>
      </c>
      <c r="O46" s="86">
        <f>IFERROR(INDEX(Inputs!$F$2:$S$481,MATCH(Forecasts!$B46&amp;Forecasts!$B$34,Inputs!$S$2:$S$481,0),MATCH(Forecasts!O$9,Inputs!$F$2:$S$2,0)),"")</f>
        <v>360.91820465205518</v>
      </c>
      <c r="P46" s="86">
        <f>IFERROR(INDEX(Inputs!$F$2:$S$481,MATCH(Forecasts!$B46&amp;Forecasts!$B$34,Inputs!$S$2:$S$481,0),MATCH(Forecasts!P$9,Inputs!$F$2:$S$2,0)),"")</f>
        <v>360.94514556161363</v>
      </c>
      <c r="Q46" s="146">
        <f t="shared" si="11"/>
        <v>346.70628727339732</v>
      </c>
      <c r="R46" s="146">
        <f t="shared" si="11"/>
        <v>341.03801619349656</v>
      </c>
      <c r="S46" s="146">
        <f t="shared" si="11"/>
        <v>335.3697451135958</v>
      </c>
      <c r="T46" s="146">
        <f t="shared" si="11"/>
        <v>329.70147403369504</v>
      </c>
      <c r="U46" s="146">
        <f t="shared" si="11"/>
        <v>324.03320295379427</v>
      </c>
      <c r="V46" s="146">
        <f t="shared" si="11"/>
        <v>318.36493187389351</v>
      </c>
      <c r="W46" s="78">
        <f t="shared" si="12"/>
        <v>363.66086573621362</v>
      </c>
      <c r="X46" s="78">
        <f t="shared" si="13"/>
        <v>360.83132827339415</v>
      </c>
      <c r="Y46" s="78">
        <f t="shared" si="14"/>
        <v>360.88513179309342</v>
      </c>
      <c r="Z46" s="78">
        <f t="shared" si="15"/>
        <v>360.90394099196249</v>
      </c>
      <c r="AA46" s="78">
        <f t="shared" si="16"/>
        <v>360.91820465205518</v>
      </c>
      <c r="AB46" s="78">
        <f t="shared" si="17"/>
        <v>360.94514556161363</v>
      </c>
      <c r="AC46" s="3"/>
      <c r="AD46" s="105" t="str">
        <f>Controls!$B$5</f>
        <v>Ofwat forecast</v>
      </c>
      <c r="AE46" s="35" t="s">
        <v>55</v>
      </c>
      <c r="AF46" s="55">
        <f t="shared" si="18"/>
        <v>2</v>
      </c>
      <c r="AG46" s="43"/>
      <c r="AH46" s="3"/>
      <c r="AI46" s="3"/>
      <c r="AJ46" s="3"/>
      <c r="AK46" s="3"/>
      <c r="AL46" s="3"/>
      <c r="AM46" s="3"/>
      <c r="AN46" s="3"/>
      <c r="AO46" s="1"/>
      <c r="AP46" s="1"/>
      <c r="AQ46" s="1"/>
      <c r="AR46" s="1"/>
    </row>
    <row r="47" spans="1:44" s="52" customFormat="1">
      <c r="A47" s="69"/>
      <c r="B47" s="33" t="s">
        <v>41</v>
      </c>
      <c r="C47" s="78" t="str">
        <f>IFERROR(INDEX(Inputs!$F$2:$S$481,MATCH(Forecasts!$B47&amp;Forecasts!$B$34,Inputs!$S$2:$S$481,0),MATCH(Forecasts!C$9,Inputs!$F$2:$S$2,0)),"")</f>
        <v/>
      </c>
      <c r="D47" s="78" t="str">
        <f>IFERROR(INDEX(Inputs!$F$2:$S$481,MATCH(Forecasts!$B47&amp;Forecasts!$B$34,Inputs!$S$2:$S$481,0),MATCH(Forecasts!D$9,Inputs!$F$2:$S$2,0)),"")</f>
        <v/>
      </c>
      <c r="E47" s="78">
        <f>IFERROR(INDEX(Inputs!$F$2:$S$481,MATCH(Forecasts!$B47&amp;Forecasts!$B$34,Inputs!$S$2:$S$481,0),MATCH(Forecasts!E$9,Inputs!$F$2:$S$2,0)),"")</f>
        <v>187.1009194258605</v>
      </c>
      <c r="F47" s="78">
        <f>IFERROR(INDEX(Inputs!$F$2:$S$481,MATCH(Forecasts!$B47&amp;Forecasts!$B$34,Inputs!$S$2:$S$481,0),MATCH(Forecasts!F$9,Inputs!$F$2:$S$2,0)),"")</f>
        <v>185.70731917694053</v>
      </c>
      <c r="G47" s="78">
        <f>IFERROR(INDEX(Inputs!$F$2:$S$481,MATCH(Forecasts!$B47&amp;Forecasts!$B$34,Inputs!$S$2:$S$481,0),MATCH(Forecasts!G$9,Inputs!$F$2:$S$2,0)),"")</f>
        <v>181.14363719185619</v>
      </c>
      <c r="H47" s="78">
        <f>IFERROR(INDEX(Inputs!$F$2:$S$481,MATCH(Forecasts!$B47&amp;Forecasts!$B$34,Inputs!$S$2:$S$481,0),MATCH(Forecasts!H$9,Inputs!$F$2:$S$2,0)),"")</f>
        <v>182.15133527980717</v>
      </c>
      <c r="I47" s="78">
        <f>IFERROR(INDEX(Inputs!$F$2:$S$481,MATCH(Forecasts!$B47&amp;Forecasts!$B$34,Inputs!$S$2:$S$481,0),MATCH(Forecasts!I$9,Inputs!$F$2:$S$2,0)),"")</f>
        <v>178.90889850692454</v>
      </c>
      <c r="J47" s="78">
        <f>IFERROR(INDEX(Inputs!$F$2:$S$481,MATCH(Forecasts!$B47&amp;Forecasts!$B$34,Inputs!$S$2:$S$481,0),MATCH(Forecasts!J$9,Inputs!$F$2:$S$2,0)),"")</f>
        <v>174.93677938461013</v>
      </c>
      <c r="K47" s="86">
        <f>IFERROR(INDEX(Inputs!$F$2:$S$481,MATCH(Forecasts!$B47&amp;Forecasts!$B$34,Inputs!$S$2:$S$481,0),MATCH(Forecasts!K$9,Inputs!$F$2:$S$2,0)),"")</f>
        <v>164.98727106991359</v>
      </c>
      <c r="L47" s="86">
        <f>IFERROR(INDEX(Inputs!$F$2:$S$481,MATCH(Forecasts!$B47&amp;Forecasts!$B$34,Inputs!$S$2:$S$481,0),MATCH(Forecasts!L$9,Inputs!$F$2:$S$2,0)),"")</f>
        <v>172.27205640616987</v>
      </c>
      <c r="M47" s="86">
        <f>IFERROR(INDEX(Inputs!$F$2:$S$481,MATCH(Forecasts!$B47&amp;Forecasts!$B$34,Inputs!$S$2:$S$481,0),MATCH(Forecasts!M$9,Inputs!$F$2:$S$2,0)),"")</f>
        <v>171.69855040696564</v>
      </c>
      <c r="N47" s="86">
        <f>IFERROR(INDEX(Inputs!$F$2:$S$481,MATCH(Forecasts!$B47&amp;Forecasts!$B$34,Inputs!$S$2:$S$481,0),MATCH(Forecasts!N$9,Inputs!$F$2:$S$2,0)),"")</f>
        <v>171.19445202905192</v>
      </c>
      <c r="O47" s="86">
        <f>IFERROR(INDEX(Inputs!$F$2:$S$481,MATCH(Forecasts!$B47&amp;Forecasts!$B$34,Inputs!$S$2:$S$481,0),MATCH(Forecasts!O$9,Inputs!$F$2:$S$2,0)),"")</f>
        <v>170.73493368206221</v>
      </c>
      <c r="P47" s="86">
        <f>IFERROR(INDEX(Inputs!$F$2:$S$481,MATCH(Forecasts!$B47&amp;Forecasts!$B$34,Inputs!$S$2:$S$481,0),MATCH(Forecasts!P$9,Inputs!$F$2:$S$2,0)),"")</f>
        <v>170.15888368872203</v>
      </c>
      <c r="Q47" s="146">
        <f t="shared" ref="Q47:V53" si="19">INTERCEPT($C47:$J47,$C$36:$J$36)+SLOPE($C47:$J47,$C$36:$J$36)*Q$10</f>
        <v>173.63732174816496</v>
      </c>
      <c r="R47" s="146">
        <f t="shared" si="19"/>
        <v>171.34565705878356</v>
      </c>
      <c r="S47" s="146">
        <f t="shared" si="19"/>
        <v>169.05399236940218</v>
      </c>
      <c r="T47" s="146">
        <f t="shared" si="19"/>
        <v>166.76232768002077</v>
      </c>
      <c r="U47" s="146">
        <f t="shared" si="19"/>
        <v>164.47066299063937</v>
      </c>
      <c r="V47" s="146">
        <f t="shared" si="19"/>
        <v>162.17899830125799</v>
      </c>
      <c r="W47" s="78">
        <f t="shared" si="12"/>
        <v>164.98727106991359</v>
      </c>
      <c r="X47" s="78">
        <f t="shared" si="13"/>
        <v>172.27205640616987</v>
      </c>
      <c r="Y47" s="78">
        <f t="shared" si="14"/>
        <v>171.69855040696564</v>
      </c>
      <c r="Z47" s="78">
        <f t="shared" si="15"/>
        <v>171.19445202905192</v>
      </c>
      <c r="AA47" s="78">
        <f t="shared" si="16"/>
        <v>170.73493368206221</v>
      </c>
      <c r="AB47" s="78">
        <f t="shared" si="17"/>
        <v>170.15888368872203</v>
      </c>
      <c r="AC47" s="3"/>
      <c r="AD47" s="105" t="str">
        <f>Controls!$B$5</f>
        <v>Ofwat forecast</v>
      </c>
      <c r="AE47" s="35" t="s">
        <v>55</v>
      </c>
      <c r="AF47" s="55">
        <f t="shared" si="18"/>
        <v>2</v>
      </c>
      <c r="AG47" s="43"/>
      <c r="AH47" s="3"/>
      <c r="AI47" s="3"/>
      <c r="AJ47" s="3"/>
      <c r="AK47" s="3"/>
      <c r="AL47" s="3"/>
      <c r="AM47" s="3"/>
      <c r="AN47" s="3"/>
      <c r="AO47" s="1"/>
      <c r="AP47" s="1"/>
      <c r="AQ47" s="1"/>
      <c r="AR47" s="1"/>
    </row>
    <row r="48" spans="1:44" s="52" customFormat="1">
      <c r="A48" s="69"/>
      <c r="B48" s="33" t="s">
        <v>42</v>
      </c>
      <c r="C48" s="78" t="str">
        <f>IFERROR(INDEX(Inputs!$F$2:$S$481,MATCH(Forecasts!$B48&amp;Forecasts!$B$34,Inputs!$S$2:$S$481,0),MATCH(Forecasts!C$9,Inputs!$F$2:$S$2,0)),"")</f>
        <v/>
      </c>
      <c r="D48" s="78" t="str">
        <f>IFERROR(INDEX(Inputs!$F$2:$S$481,MATCH(Forecasts!$B48&amp;Forecasts!$B$34,Inputs!$S$2:$S$481,0),MATCH(Forecasts!D$9,Inputs!$F$2:$S$2,0)),"")</f>
        <v/>
      </c>
      <c r="E48" s="78">
        <f>IFERROR(INDEX(Inputs!$F$2:$S$481,MATCH(Forecasts!$B48&amp;Forecasts!$B$34,Inputs!$S$2:$S$481,0),MATCH(Forecasts!E$9,Inputs!$F$2:$S$2,0)),"")</f>
        <v>210.38362517582445</v>
      </c>
      <c r="F48" s="78">
        <f>IFERROR(INDEX(Inputs!$F$2:$S$481,MATCH(Forecasts!$B48&amp;Forecasts!$B$34,Inputs!$S$2:$S$481,0),MATCH(Forecasts!F$9,Inputs!$F$2:$S$2,0)),"")</f>
        <v>222.32587459743502</v>
      </c>
      <c r="G48" s="78">
        <f>IFERROR(INDEX(Inputs!$F$2:$S$481,MATCH(Forecasts!$B48&amp;Forecasts!$B$34,Inputs!$S$2:$S$481,0),MATCH(Forecasts!G$9,Inputs!$F$2:$S$2,0)),"")</f>
        <v>179.49036291123466</v>
      </c>
      <c r="H48" s="78">
        <f>IFERROR(INDEX(Inputs!$F$2:$S$481,MATCH(Forecasts!$B48&amp;Forecasts!$B$34,Inputs!$S$2:$S$481,0),MATCH(Forecasts!H$9,Inputs!$F$2:$S$2,0)),"")</f>
        <v>174.72562344371013</v>
      </c>
      <c r="I48" s="78">
        <f>IFERROR(INDEX(Inputs!$F$2:$S$481,MATCH(Forecasts!$B48&amp;Forecasts!$B$34,Inputs!$S$2:$S$481,0),MATCH(Forecasts!I$9,Inputs!$F$2:$S$2,0)),"")</f>
        <v>176.67336796236387</v>
      </c>
      <c r="J48" s="78">
        <f>IFERROR(INDEX(Inputs!$F$2:$S$481,MATCH(Forecasts!$B48&amp;Forecasts!$B$34,Inputs!$S$2:$S$481,0),MATCH(Forecasts!J$9,Inputs!$F$2:$S$2,0)),"")</f>
        <v>179.81277039827003</v>
      </c>
      <c r="K48" s="86">
        <f>IFERROR(INDEX(Inputs!$F$2:$S$481,MATCH(Forecasts!$B48&amp;Forecasts!$B$34,Inputs!$S$2:$S$481,0),MATCH(Forecasts!K$9,Inputs!$F$2:$S$2,0)),"")</f>
        <v>181.53174033709058</v>
      </c>
      <c r="L48" s="86">
        <f>IFERROR(INDEX(Inputs!$F$2:$S$481,MATCH(Forecasts!$B48&amp;Forecasts!$B$34,Inputs!$S$2:$S$481,0),MATCH(Forecasts!L$9,Inputs!$F$2:$S$2,0)),"")</f>
        <v>174.88874225260395</v>
      </c>
      <c r="M48" s="86">
        <f>IFERROR(INDEX(Inputs!$F$2:$S$481,MATCH(Forecasts!$B48&amp;Forecasts!$B$34,Inputs!$S$2:$S$481,0),MATCH(Forecasts!M$9,Inputs!$F$2:$S$2,0)),"")</f>
        <v>174.34442021738883</v>
      </c>
      <c r="N48" s="86">
        <f>IFERROR(INDEX(Inputs!$F$2:$S$481,MATCH(Forecasts!$B48&amp;Forecasts!$B$34,Inputs!$S$2:$S$481,0),MATCH(Forecasts!N$9,Inputs!$F$2:$S$2,0)),"")</f>
        <v>173.55655605184654</v>
      </c>
      <c r="O48" s="86">
        <f>IFERROR(INDEX(Inputs!$F$2:$S$481,MATCH(Forecasts!$B48&amp;Forecasts!$B$34,Inputs!$S$2:$S$481,0),MATCH(Forecasts!O$9,Inputs!$F$2:$S$2,0)),"")</f>
        <v>172.97459705647344</v>
      </c>
      <c r="P48" s="86">
        <f>IFERROR(INDEX(Inputs!$F$2:$S$481,MATCH(Forecasts!$B48&amp;Forecasts!$B$34,Inputs!$S$2:$S$481,0),MATCH(Forecasts!P$9,Inputs!$F$2:$S$2,0)),"")</f>
        <v>172.04682598427462</v>
      </c>
      <c r="Q48" s="146">
        <f t="shared" si="19"/>
        <v>161.11095075542204</v>
      </c>
      <c r="R48" s="146">
        <f t="shared" si="19"/>
        <v>152.69447837655031</v>
      </c>
      <c r="S48" s="146">
        <f t="shared" si="19"/>
        <v>144.2780059976786</v>
      </c>
      <c r="T48" s="146">
        <f t="shared" si="19"/>
        <v>135.8615336188069</v>
      </c>
      <c r="U48" s="146">
        <f t="shared" si="19"/>
        <v>127.44506123993519</v>
      </c>
      <c r="V48" s="146">
        <f t="shared" si="19"/>
        <v>119.02858886106347</v>
      </c>
      <c r="W48" s="78">
        <f t="shared" si="12"/>
        <v>181.53174033709058</v>
      </c>
      <c r="X48" s="78">
        <f t="shared" si="13"/>
        <v>174.88874225260395</v>
      </c>
      <c r="Y48" s="78">
        <f t="shared" si="14"/>
        <v>174.34442021738883</v>
      </c>
      <c r="Z48" s="78">
        <f t="shared" si="15"/>
        <v>173.55655605184654</v>
      </c>
      <c r="AA48" s="78">
        <f t="shared" si="16"/>
        <v>172.97459705647344</v>
      </c>
      <c r="AB48" s="78">
        <f t="shared" si="17"/>
        <v>172.04682598427462</v>
      </c>
      <c r="AC48" s="3"/>
      <c r="AD48" s="105" t="str">
        <f>Controls!$B$5</f>
        <v>Ofwat forecast</v>
      </c>
      <c r="AE48" s="35" t="s">
        <v>55</v>
      </c>
      <c r="AF48" s="55">
        <f t="shared" si="18"/>
        <v>2</v>
      </c>
      <c r="AG48" s="43"/>
      <c r="AH48" s="3"/>
      <c r="AI48" s="3"/>
      <c r="AJ48" s="3"/>
      <c r="AK48" s="3"/>
      <c r="AL48" s="3"/>
      <c r="AM48" s="3"/>
      <c r="AN48" s="3"/>
      <c r="AO48" s="1"/>
      <c r="AP48" s="1"/>
      <c r="AQ48" s="1"/>
      <c r="AR48" s="1"/>
    </row>
    <row r="49" spans="1:44" s="52" customFormat="1">
      <c r="A49" s="69"/>
      <c r="B49" s="33" t="s">
        <v>43</v>
      </c>
      <c r="C49" s="78" t="str">
        <f>IFERROR(INDEX(Inputs!$F$2:$S$481,MATCH(Forecasts!$B49&amp;Forecasts!$B$34,Inputs!$S$2:$S$481,0),MATCH(Forecasts!C$9,Inputs!$F$2:$S$2,0)),"")</f>
        <v/>
      </c>
      <c r="D49" s="78" t="str">
        <f>IFERROR(INDEX(Inputs!$F$2:$S$481,MATCH(Forecasts!$B49&amp;Forecasts!$B$34,Inputs!$S$2:$S$481,0),MATCH(Forecasts!D$9,Inputs!$F$2:$S$2,0)),"")</f>
        <v/>
      </c>
      <c r="E49" s="78">
        <f>IFERROR(INDEX(Inputs!$F$2:$S$481,MATCH(Forecasts!$B49&amp;Forecasts!$B$34,Inputs!$S$2:$S$481,0),MATCH(Forecasts!E$9,Inputs!$F$2:$S$2,0)),"")</f>
        <v>156.59052973621252</v>
      </c>
      <c r="F49" s="78">
        <f>IFERROR(INDEX(Inputs!$F$2:$S$481,MATCH(Forecasts!$B49&amp;Forecasts!$B$34,Inputs!$S$2:$S$481,0),MATCH(Forecasts!F$9,Inputs!$F$2:$S$2,0)),"")</f>
        <v>159.00828620173581</v>
      </c>
      <c r="G49" s="78">
        <f>IFERROR(INDEX(Inputs!$F$2:$S$481,MATCH(Forecasts!$B49&amp;Forecasts!$B$34,Inputs!$S$2:$S$481,0),MATCH(Forecasts!G$9,Inputs!$F$2:$S$2,0)),"")</f>
        <v>146.12930475293339</v>
      </c>
      <c r="H49" s="78">
        <f>IFERROR(INDEX(Inputs!$F$2:$S$481,MATCH(Forecasts!$B49&amp;Forecasts!$B$34,Inputs!$S$2:$S$481,0),MATCH(Forecasts!H$9,Inputs!$F$2:$S$2,0)),"")</f>
        <v>150.14453423673535</v>
      </c>
      <c r="I49" s="78">
        <f>IFERROR(INDEX(Inputs!$F$2:$S$481,MATCH(Forecasts!$B49&amp;Forecasts!$B$34,Inputs!$S$2:$S$481,0),MATCH(Forecasts!I$9,Inputs!$F$2:$S$2,0)),"")</f>
        <v>150.98654515754632</v>
      </c>
      <c r="J49" s="78">
        <f>IFERROR(INDEX(Inputs!$F$2:$S$481,MATCH(Forecasts!$B49&amp;Forecasts!$B$34,Inputs!$S$2:$S$481,0),MATCH(Forecasts!J$9,Inputs!$F$2:$S$2,0)),"")</f>
        <v>149.77364622541617</v>
      </c>
      <c r="K49" s="86" t="str">
        <f>IFERROR(INDEX(Inputs!$F$2:$S$481,MATCH(Forecasts!$B49&amp;Forecasts!$B$34,Inputs!$S$2:$S$481,0),MATCH(Forecasts!K$9,Inputs!$F$2:$S$2,0)),"")</f>
        <v/>
      </c>
      <c r="L49" s="86" t="str">
        <f>IFERROR(INDEX(Inputs!$F$2:$S$481,MATCH(Forecasts!$B49&amp;Forecasts!$B$34,Inputs!$S$2:$S$481,0),MATCH(Forecasts!L$9,Inputs!$F$2:$S$2,0)),"")</f>
        <v/>
      </c>
      <c r="M49" s="86" t="str">
        <f>IFERROR(INDEX(Inputs!$F$2:$S$481,MATCH(Forecasts!$B49&amp;Forecasts!$B$34,Inputs!$S$2:$S$481,0),MATCH(Forecasts!M$9,Inputs!$F$2:$S$2,0)),"")</f>
        <v/>
      </c>
      <c r="N49" s="86" t="str">
        <f>IFERROR(INDEX(Inputs!$F$2:$S$481,MATCH(Forecasts!$B49&amp;Forecasts!$B$34,Inputs!$S$2:$S$481,0),MATCH(Forecasts!N$9,Inputs!$F$2:$S$2,0)),"")</f>
        <v/>
      </c>
      <c r="O49" s="86" t="str">
        <f>IFERROR(INDEX(Inputs!$F$2:$S$481,MATCH(Forecasts!$B49&amp;Forecasts!$B$34,Inputs!$S$2:$S$481,0),MATCH(Forecasts!O$9,Inputs!$F$2:$S$2,0)),"")</f>
        <v/>
      </c>
      <c r="P49" s="86" t="str">
        <f>IFERROR(INDEX(Inputs!$F$2:$S$481,MATCH(Forecasts!$B49&amp;Forecasts!$B$34,Inputs!$S$2:$S$481,0),MATCH(Forecasts!P$9,Inputs!$F$2:$S$2,0)),"")</f>
        <v/>
      </c>
      <c r="Q49" s="146">
        <f t="shared" si="19"/>
        <v>146.69203326482176</v>
      </c>
      <c r="R49" s="146">
        <f t="shared" si="19"/>
        <v>145.14533580188609</v>
      </c>
      <c r="S49" s="146">
        <f t="shared" si="19"/>
        <v>143.59863833895042</v>
      </c>
      <c r="T49" s="146">
        <f t="shared" si="19"/>
        <v>142.05194087601478</v>
      </c>
      <c r="U49" s="146">
        <f t="shared" si="19"/>
        <v>140.50524341307911</v>
      </c>
      <c r="V49" s="146">
        <f t="shared" si="19"/>
        <v>138.95854595014345</v>
      </c>
      <c r="W49" s="78">
        <f t="shared" si="12"/>
        <v>146.69203326482176</v>
      </c>
      <c r="X49" s="78">
        <f t="shared" si="13"/>
        <v>145.14533580188609</v>
      </c>
      <c r="Y49" s="78">
        <f t="shared" si="14"/>
        <v>143.59863833895042</v>
      </c>
      <c r="Z49" s="78">
        <f t="shared" si="15"/>
        <v>142.05194087601478</v>
      </c>
      <c r="AA49" s="78">
        <f t="shared" si="16"/>
        <v>140.50524341307911</v>
      </c>
      <c r="AB49" s="78">
        <f t="shared" si="17"/>
        <v>138.95854595014345</v>
      </c>
      <c r="AC49" s="3"/>
      <c r="AD49" s="105" t="str">
        <f>Controls!$B$5</f>
        <v>Ofwat forecast</v>
      </c>
      <c r="AE49" s="35"/>
      <c r="AF49" s="55">
        <f>IF(AE49="Company forecast",2,1)</f>
        <v>1</v>
      </c>
      <c r="AG49" s="43"/>
      <c r="AH49" s="3"/>
      <c r="AI49" s="3"/>
      <c r="AJ49" s="3"/>
      <c r="AK49" s="3"/>
      <c r="AL49" s="3"/>
      <c r="AM49" s="3"/>
      <c r="AN49" s="3"/>
      <c r="AO49" s="1"/>
      <c r="AP49" s="1"/>
      <c r="AQ49" s="1"/>
      <c r="AR49" s="1"/>
    </row>
    <row r="50" spans="1:44" s="52" customFormat="1">
      <c r="A50" s="69"/>
      <c r="B50" s="33" t="s">
        <v>44</v>
      </c>
      <c r="C50" s="78" t="str">
        <f>IFERROR(INDEX(Inputs!$F$2:$S$481,MATCH(Forecasts!$B50&amp;Forecasts!$B$34,Inputs!$S$2:$S$481,0),MATCH(Forecasts!C$9,Inputs!$F$2:$S$2,0)),"")</f>
        <v/>
      </c>
      <c r="D50" s="78" t="str">
        <f>IFERROR(INDEX(Inputs!$F$2:$S$481,MATCH(Forecasts!$B50&amp;Forecasts!$B$34,Inputs!$S$2:$S$481,0),MATCH(Forecasts!D$9,Inputs!$F$2:$S$2,0)),"")</f>
        <v/>
      </c>
      <c r="E50" s="78">
        <f>IFERROR(INDEX(Inputs!$F$2:$S$481,MATCH(Forecasts!$B50&amp;Forecasts!$B$34,Inputs!$S$2:$S$481,0),MATCH(Forecasts!E$9,Inputs!$F$2:$S$2,0)),"")</f>
        <v>101.55016660933074</v>
      </c>
      <c r="F50" s="78">
        <f>IFERROR(INDEX(Inputs!$F$2:$S$481,MATCH(Forecasts!$B50&amp;Forecasts!$B$34,Inputs!$S$2:$S$481,0),MATCH(Forecasts!F$9,Inputs!$F$2:$S$2,0)),"")</f>
        <v>103.26405303992632</v>
      </c>
      <c r="G50" s="78">
        <f>IFERROR(INDEX(Inputs!$F$2:$S$481,MATCH(Forecasts!$B50&amp;Forecasts!$B$34,Inputs!$S$2:$S$481,0),MATCH(Forecasts!G$9,Inputs!$F$2:$S$2,0)),"")</f>
        <v>103.65219567627472</v>
      </c>
      <c r="H50" s="78">
        <f>IFERROR(INDEX(Inputs!$F$2:$S$481,MATCH(Forecasts!$B50&amp;Forecasts!$B$34,Inputs!$S$2:$S$481,0),MATCH(Forecasts!H$9,Inputs!$F$2:$S$2,0)),"")</f>
        <v>104.63523740658269</v>
      </c>
      <c r="I50" s="78">
        <f>IFERROR(INDEX(Inputs!$F$2:$S$481,MATCH(Forecasts!$B50&amp;Forecasts!$B$34,Inputs!$S$2:$S$481,0),MATCH(Forecasts!I$9,Inputs!$F$2:$S$2,0)),"")</f>
        <v>101.81632305333106</v>
      </c>
      <c r="J50" s="78">
        <f>IFERROR(INDEX(Inputs!$F$2:$S$481,MATCH(Forecasts!$B50&amp;Forecasts!$B$34,Inputs!$S$2:$S$481,0),MATCH(Forecasts!J$9,Inputs!$F$2:$S$2,0)),"")</f>
        <v>102.45267637227988</v>
      </c>
      <c r="K50" s="86">
        <f>IFERROR(INDEX(Inputs!$F$2:$S$481,MATCH(Forecasts!$B50&amp;Forecasts!$B$34,Inputs!$S$2:$S$481,0),MATCH(Forecasts!K$9,Inputs!$F$2:$S$2,0)),"")</f>
        <v>101.29837350881142</v>
      </c>
      <c r="L50" s="86">
        <f>IFERROR(INDEX(Inputs!$F$2:$S$481,MATCH(Forecasts!$B50&amp;Forecasts!$B$34,Inputs!$S$2:$S$481,0),MATCH(Forecasts!L$9,Inputs!$F$2:$S$2,0)),"")</f>
        <v>96.984582884855797</v>
      </c>
      <c r="M50" s="86">
        <f>IFERROR(INDEX(Inputs!$F$2:$S$481,MATCH(Forecasts!$B50&amp;Forecasts!$B$34,Inputs!$S$2:$S$481,0),MATCH(Forecasts!M$9,Inputs!$F$2:$S$2,0)),"")</f>
        <v>96.908776673277941</v>
      </c>
      <c r="N50" s="86">
        <f>IFERROR(INDEX(Inputs!$F$2:$S$481,MATCH(Forecasts!$B50&amp;Forecasts!$B$34,Inputs!$S$2:$S$481,0),MATCH(Forecasts!N$9,Inputs!$F$2:$S$2,0)),"")</f>
        <v>96.953855291051823</v>
      </c>
      <c r="O50" s="86">
        <f>IFERROR(INDEX(Inputs!$F$2:$S$481,MATCH(Forecasts!$B50&amp;Forecasts!$B$34,Inputs!$S$2:$S$481,0),MATCH(Forecasts!O$9,Inputs!$F$2:$S$2,0)),"")</f>
        <v>97.052064407547306</v>
      </c>
      <c r="P50" s="86">
        <f>IFERROR(INDEX(Inputs!$F$2:$S$481,MATCH(Forecasts!$B50&amp;Forecasts!$B$34,Inputs!$S$2:$S$481,0),MATCH(Forecasts!P$9,Inputs!$F$2:$S$2,0)),"")</f>
        <v>97.333409082026535</v>
      </c>
      <c r="Q50" s="146">
        <f t="shared" si="19"/>
        <v>103.010348751481</v>
      </c>
      <c r="R50" s="146">
        <f t="shared" si="19"/>
        <v>103.04327448248866</v>
      </c>
      <c r="S50" s="146">
        <f t="shared" si="19"/>
        <v>103.07620021349632</v>
      </c>
      <c r="T50" s="146">
        <f t="shared" si="19"/>
        <v>103.10912594450397</v>
      </c>
      <c r="U50" s="146">
        <f t="shared" si="19"/>
        <v>103.14205167551162</v>
      </c>
      <c r="V50" s="146">
        <f t="shared" si="19"/>
        <v>103.17497740651928</v>
      </c>
      <c r="W50" s="78">
        <f t="shared" si="12"/>
        <v>101.29837350881142</v>
      </c>
      <c r="X50" s="78">
        <f t="shared" si="13"/>
        <v>96.984582884855797</v>
      </c>
      <c r="Y50" s="78">
        <f t="shared" si="14"/>
        <v>96.908776673277941</v>
      </c>
      <c r="Z50" s="78">
        <f t="shared" si="15"/>
        <v>96.953855291051823</v>
      </c>
      <c r="AA50" s="78">
        <f t="shared" si="16"/>
        <v>97.052064407547306</v>
      </c>
      <c r="AB50" s="78">
        <f t="shared" si="17"/>
        <v>97.333409082026535</v>
      </c>
      <c r="AC50" s="3"/>
      <c r="AD50" s="105" t="str">
        <f>Controls!$B$5</f>
        <v>Ofwat forecast</v>
      </c>
      <c r="AE50" s="35" t="s">
        <v>55</v>
      </c>
      <c r="AF50" s="55">
        <f t="shared" si="18"/>
        <v>2</v>
      </c>
      <c r="AG50" s="43"/>
      <c r="AH50" s="3"/>
      <c r="AI50" s="3"/>
      <c r="AJ50" s="3"/>
      <c r="AK50" s="3"/>
      <c r="AL50" s="3"/>
      <c r="AM50" s="3"/>
      <c r="AN50" s="3"/>
      <c r="AO50" s="1"/>
      <c r="AP50" s="1"/>
      <c r="AQ50" s="1"/>
      <c r="AR50" s="1"/>
    </row>
    <row r="51" spans="1:44" s="52" customFormat="1">
      <c r="A51" s="69"/>
      <c r="B51" s="33" t="s">
        <v>45</v>
      </c>
      <c r="C51" s="78" t="str">
        <f>IFERROR(INDEX(Inputs!$F$2:$S$481,MATCH(Forecasts!$B51&amp;Forecasts!$B$34,Inputs!$S$2:$S$481,0),MATCH(Forecasts!C$9,Inputs!$F$2:$S$2,0)),"")</f>
        <v/>
      </c>
      <c r="D51" s="78" t="str">
        <f>IFERROR(INDEX(Inputs!$F$2:$S$481,MATCH(Forecasts!$B51&amp;Forecasts!$B$34,Inputs!$S$2:$S$481,0),MATCH(Forecasts!D$9,Inputs!$F$2:$S$2,0)),"")</f>
        <v/>
      </c>
      <c r="E51" s="78">
        <f>IFERROR(INDEX(Inputs!$F$2:$S$481,MATCH(Forecasts!$B51&amp;Forecasts!$B$34,Inputs!$S$2:$S$481,0),MATCH(Forecasts!E$9,Inputs!$F$2:$S$2,0)),"")</f>
        <v>201.80165149292696</v>
      </c>
      <c r="F51" s="78">
        <f>IFERROR(INDEX(Inputs!$F$2:$S$481,MATCH(Forecasts!$B51&amp;Forecasts!$B$34,Inputs!$S$2:$S$481,0),MATCH(Forecasts!F$9,Inputs!$F$2:$S$2,0)),"")</f>
        <v>202.53753958003094</v>
      </c>
      <c r="G51" s="78">
        <f>IFERROR(INDEX(Inputs!$F$2:$S$481,MATCH(Forecasts!$B51&amp;Forecasts!$B$34,Inputs!$S$2:$S$481,0),MATCH(Forecasts!G$9,Inputs!$F$2:$S$2,0)),"")</f>
        <v>191.56166493354698</v>
      </c>
      <c r="H51" s="78">
        <f>IFERROR(INDEX(Inputs!$F$2:$S$481,MATCH(Forecasts!$B51&amp;Forecasts!$B$34,Inputs!$S$2:$S$481,0),MATCH(Forecasts!H$9,Inputs!$F$2:$S$2,0)),"")</f>
        <v>187.94728584761728</v>
      </c>
      <c r="I51" s="78">
        <f>IFERROR(INDEX(Inputs!$F$2:$S$481,MATCH(Forecasts!$B51&amp;Forecasts!$B$34,Inputs!$S$2:$S$481,0),MATCH(Forecasts!I$9,Inputs!$F$2:$S$2,0)),"")</f>
        <v>189.55283390758771</v>
      </c>
      <c r="J51" s="78">
        <f>IFERROR(INDEX(Inputs!$F$2:$S$481,MATCH(Forecasts!$B51&amp;Forecasts!$B$34,Inputs!$S$2:$S$481,0),MATCH(Forecasts!J$9,Inputs!$F$2:$S$2,0)),"")</f>
        <v>190.70624375809979</v>
      </c>
      <c r="K51" s="86">
        <f>IFERROR(INDEX(Inputs!$F$2:$S$481,MATCH(Forecasts!$B51&amp;Forecasts!$B$34,Inputs!$S$2:$S$481,0),MATCH(Forecasts!K$9,Inputs!$F$2:$S$2,0)),"")</f>
        <v>193.69488228502576</v>
      </c>
      <c r="L51" s="86">
        <f>IFERROR(INDEX(Inputs!$F$2:$S$481,MATCH(Forecasts!$B51&amp;Forecasts!$B$34,Inputs!$S$2:$S$481,0),MATCH(Forecasts!L$9,Inputs!$F$2:$S$2,0)),"")</f>
        <v>181.83006799229318</v>
      </c>
      <c r="M51" s="86">
        <f>IFERROR(INDEX(Inputs!$F$2:$S$481,MATCH(Forecasts!$B51&amp;Forecasts!$B$34,Inputs!$S$2:$S$481,0),MATCH(Forecasts!M$9,Inputs!$F$2:$S$2,0)),"")</f>
        <v>182.15602323552019</v>
      </c>
      <c r="N51" s="86">
        <f>IFERROR(INDEX(Inputs!$F$2:$S$481,MATCH(Forecasts!$B51&amp;Forecasts!$B$34,Inputs!$S$2:$S$481,0),MATCH(Forecasts!N$9,Inputs!$F$2:$S$2,0)),"")</f>
        <v>181.82553380328704</v>
      </c>
      <c r="O51" s="86">
        <f>IFERROR(INDEX(Inputs!$F$2:$S$481,MATCH(Forecasts!$B51&amp;Forecasts!$B$34,Inputs!$S$2:$S$481,0),MATCH(Forecasts!O$9,Inputs!$F$2:$S$2,0)),"")</f>
        <v>181.54466232132961</v>
      </c>
      <c r="P51" s="86">
        <f>IFERROR(INDEX(Inputs!$F$2:$S$481,MATCH(Forecasts!$B51&amp;Forecasts!$B$34,Inputs!$S$2:$S$481,0),MATCH(Forecasts!P$9,Inputs!$F$2:$S$2,0)),"")</f>
        <v>180.24638550528579</v>
      </c>
      <c r="Q51" s="146">
        <f t="shared" si="19"/>
        <v>184.21331644222875</v>
      </c>
      <c r="R51" s="146">
        <f t="shared" si="19"/>
        <v>181.41201544858887</v>
      </c>
      <c r="S51" s="146">
        <f t="shared" si="19"/>
        <v>178.610714454949</v>
      </c>
      <c r="T51" s="146">
        <f t="shared" si="19"/>
        <v>175.80941346130913</v>
      </c>
      <c r="U51" s="146">
        <f t="shared" si="19"/>
        <v>173.00811246766929</v>
      </c>
      <c r="V51" s="146">
        <f t="shared" si="19"/>
        <v>170.20681147402942</v>
      </c>
      <c r="W51" s="78">
        <f t="shared" si="12"/>
        <v>193.69488228502576</v>
      </c>
      <c r="X51" s="78">
        <f t="shared" si="13"/>
        <v>181.83006799229318</v>
      </c>
      <c r="Y51" s="78">
        <f t="shared" si="14"/>
        <v>182.15602323552019</v>
      </c>
      <c r="Z51" s="78">
        <f t="shared" si="15"/>
        <v>181.82553380328704</v>
      </c>
      <c r="AA51" s="78">
        <f t="shared" si="16"/>
        <v>181.54466232132961</v>
      </c>
      <c r="AB51" s="78">
        <f t="shared" si="17"/>
        <v>180.24638550528579</v>
      </c>
      <c r="AC51" s="3"/>
      <c r="AD51" s="105" t="str">
        <f>Controls!$B$5</f>
        <v>Ofwat forecast</v>
      </c>
      <c r="AE51" s="35" t="s">
        <v>55</v>
      </c>
      <c r="AF51" s="55">
        <f t="shared" si="18"/>
        <v>2</v>
      </c>
      <c r="AG51" s="43"/>
      <c r="AH51" s="3"/>
      <c r="AI51" s="3"/>
      <c r="AJ51" s="3"/>
      <c r="AK51" s="3"/>
      <c r="AL51" s="3"/>
      <c r="AM51" s="3"/>
      <c r="AN51" s="3"/>
      <c r="AO51" s="1"/>
      <c r="AP51" s="1"/>
      <c r="AQ51" s="1"/>
      <c r="AR51" s="1"/>
    </row>
    <row r="52" spans="1:44" s="52" customFormat="1">
      <c r="A52" s="69"/>
      <c r="B52" s="33" t="s">
        <v>46</v>
      </c>
      <c r="C52" s="78" t="str">
        <f>IFERROR(INDEX(Inputs!$F$2:$S$481,MATCH(Forecasts!$B52&amp;Forecasts!$B$34,Inputs!$S$2:$S$481,0),MATCH(Forecasts!C$9,Inputs!$F$2:$S$2,0)),"")</f>
        <v/>
      </c>
      <c r="D52" s="78" t="str">
        <f>IFERROR(INDEX(Inputs!$F$2:$S$481,MATCH(Forecasts!$B52&amp;Forecasts!$B$34,Inputs!$S$2:$S$481,0),MATCH(Forecasts!D$9,Inputs!$F$2:$S$2,0)),"")</f>
        <v/>
      </c>
      <c r="E52" s="78">
        <f>IFERROR(INDEX(Inputs!$F$2:$S$481,MATCH(Forecasts!$B52&amp;Forecasts!$B$34,Inputs!$S$2:$S$481,0),MATCH(Forecasts!E$9,Inputs!$F$2:$S$2,0)),"")</f>
        <v>214.14290660039796</v>
      </c>
      <c r="F52" s="78">
        <f>IFERROR(INDEX(Inputs!$F$2:$S$481,MATCH(Forecasts!$B52&amp;Forecasts!$B$34,Inputs!$S$2:$S$481,0),MATCH(Forecasts!F$9,Inputs!$F$2:$S$2,0)),"")</f>
        <v>211.92805308299697</v>
      </c>
      <c r="G52" s="78">
        <f>IFERROR(INDEX(Inputs!$F$2:$S$481,MATCH(Forecasts!$B52&amp;Forecasts!$B$34,Inputs!$S$2:$S$481,0),MATCH(Forecasts!G$9,Inputs!$F$2:$S$2,0)),"")</f>
        <v>196.8980035952269</v>
      </c>
      <c r="H52" s="78">
        <f>IFERROR(INDEX(Inputs!$F$2:$S$481,MATCH(Forecasts!$B52&amp;Forecasts!$B$34,Inputs!$S$2:$S$481,0),MATCH(Forecasts!H$9,Inputs!$F$2:$S$2,0)),"")</f>
        <v>204.00981871092827</v>
      </c>
      <c r="I52" s="78">
        <f>IFERROR(INDEX(Inputs!$F$2:$S$481,MATCH(Forecasts!$B52&amp;Forecasts!$B$34,Inputs!$S$2:$S$481,0),MATCH(Forecasts!I$9,Inputs!$F$2:$S$2,0)),"")</f>
        <v>200.95298401510354</v>
      </c>
      <c r="J52" s="78">
        <f>IFERROR(INDEX(Inputs!$F$2:$S$481,MATCH(Forecasts!$B52&amp;Forecasts!$B$34,Inputs!$S$2:$S$481,0),MATCH(Forecasts!J$9,Inputs!$F$2:$S$2,0)),"")</f>
        <v>204.63117374195446</v>
      </c>
      <c r="K52" s="86">
        <f>IFERROR(INDEX(Inputs!$F$2:$S$481,MATCH(Forecasts!$B52&amp;Forecasts!$B$34,Inputs!$S$2:$S$481,0),MATCH(Forecasts!K$9,Inputs!$F$2:$S$2,0)),"")</f>
        <v>203.01007391134678</v>
      </c>
      <c r="L52" s="86">
        <f>IFERROR(INDEX(Inputs!$F$2:$S$481,MATCH(Forecasts!$B52&amp;Forecasts!$B$34,Inputs!$S$2:$S$481,0),MATCH(Forecasts!L$9,Inputs!$F$2:$S$2,0)),"")</f>
        <v>203.7547574654387</v>
      </c>
      <c r="M52" s="86">
        <f>IFERROR(INDEX(Inputs!$F$2:$S$481,MATCH(Forecasts!$B52&amp;Forecasts!$B$34,Inputs!$S$2:$S$481,0),MATCH(Forecasts!M$9,Inputs!$F$2:$S$2,0)),"")</f>
        <v>203.75475746543827</v>
      </c>
      <c r="N52" s="86">
        <f>IFERROR(INDEX(Inputs!$F$2:$S$481,MATCH(Forecasts!$B52&amp;Forecasts!$B$34,Inputs!$S$2:$S$481,0),MATCH(Forecasts!N$9,Inputs!$F$2:$S$2,0)),"")</f>
        <v>203.7547574654389</v>
      </c>
      <c r="O52" s="86">
        <f>IFERROR(INDEX(Inputs!$F$2:$S$481,MATCH(Forecasts!$B52&amp;Forecasts!$B$34,Inputs!$S$2:$S$481,0),MATCH(Forecasts!O$9,Inputs!$F$2:$S$2,0)),"")</f>
        <v>203.75475746543779</v>
      </c>
      <c r="P52" s="86">
        <f>IFERROR(INDEX(Inputs!$F$2:$S$481,MATCH(Forecasts!$B52&amp;Forecasts!$B$34,Inputs!$S$2:$S$481,0),MATCH(Forecasts!P$9,Inputs!$F$2:$S$2,0)),"")</f>
        <v>203.52640280339062</v>
      </c>
      <c r="Q52" s="146">
        <f t="shared" si="19"/>
        <v>198.08995098641503</v>
      </c>
      <c r="R52" s="146">
        <f t="shared" si="19"/>
        <v>195.99360651840939</v>
      </c>
      <c r="S52" s="146">
        <f t="shared" si="19"/>
        <v>193.89726205040378</v>
      </c>
      <c r="T52" s="146">
        <f t="shared" si="19"/>
        <v>191.80091758239817</v>
      </c>
      <c r="U52" s="146">
        <f t="shared" si="19"/>
        <v>189.70457311439256</v>
      </c>
      <c r="V52" s="146">
        <f t="shared" si="19"/>
        <v>187.60822864638695</v>
      </c>
      <c r="W52" s="78">
        <f t="shared" si="12"/>
        <v>203.01007391134678</v>
      </c>
      <c r="X52" s="78">
        <f t="shared" si="13"/>
        <v>203.7547574654387</v>
      </c>
      <c r="Y52" s="78">
        <f t="shared" si="14"/>
        <v>203.75475746543827</v>
      </c>
      <c r="Z52" s="78">
        <f t="shared" si="15"/>
        <v>203.7547574654389</v>
      </c>
      <c r="AA52" s="78">
        <f t="shared" si="16"/>
        <v>203.75475746543779</v>
      </c>
      <c r="AB52" s="78">
        <f t="shared" si="17"/>
        <v>203.52640280339062</v>
      </c>
      <c r="AC52" s="3"/>
      <c r="AD52" s="105" t="str">
        <f>Controls!$B$5</f>
        <v>Ofwat forecast</v>
      </c>
      <c r="AE52" s="35" t="s">
        <v>55</v>
      </c>
      <c r="AF52" s="55">
        <f t="shared" si="18"/>
        <v>2</v>
      </c>
      <c r="AG52" s="43"/>
      <c r="AH52" s="3"/>
      <c r="AI52" s="3"/>
      <c r="AJ52" s="3"/>
      <c r="AK52" s="3"/>
      <c r="AL52" s="3"/>
      <c r="AM52" s="3"/>
      <c r="AN52" s="3"/>
      <c r="AO52" s="1"/>
      <c r="AP52" s="1"/>
      <c r="AQ52" s="1"/>
      <c r="AR52" s="1"/>
    </row>
    <row r="53" spans="1:44" s="52" customFormat="1">
      <c r="A53" s="69"/>
      <c r="B53" s="33" t="s">
        <v>47</v>
      </c>
      <c r="C53" s="78" t="str">
        <f>IFERROR(INDEX(Inputs!$F$2:$S$481,MATCH(Forecasts!$B53&amp;Forecasts!$B$34,Inputs!$S$2:$S$481,0),MATCH(Forecasts!C$9,Inputs!$F$2:$S$2,0)),"")</f>
        <v/>
      </c>
      <c r="D53" s="78" t="str">
        <f>IFERROR(INDEX(Inputs!$F$2:$S$481,MATCH(Forecasts!$B53&amp;Forecasts!$B$34,Inputs!$S$2:$S$481,0),MATCH(Forecasts!D$9,Inputs!$F$2:$S$2,0)),"")</f>
        <v/>
      </c>
      <c r="E53" s="78">
        <f>IFERROR(INDEX(Inputs!$F$2:$S$481,MATCH(Forecasts!$B53&amp;Forecasts!$B$34,Inputs!$S$2:$S$481,0),MATCH(Forecasts!E$9,Inputs!$F$2:$S$2,0)),"")</f>
        <v>151.16801853335562</v>
      </c>
      <c r="F53" s="78">
        <f>IFERROR(INDEX(Inputs!$F$2:$S$481,MATCH(Forecasts!$B53&amp;Forecasts!$B$34,Inputs!$S$2:$S$481,0),MATCH(Forecasts!F$9,Inputs!$F$2:$S$2,0)),"")</f>
        <v>154.82228925273384</v>
      </c>
      <c r="G53" s="78">
        <f>IFERROR(INDEX(Inputs!$F$2:$S$481,MATCH(Forecasts!$B53&amp;Forecasts!$B$34,Inputs!$S$2:$S$481,0),MATCH(Forecasts!G$9,Inputs!$F$2:$S$2,0)),"")</f>
        <v>141.07765799615782</v>
      </c>
      <c r="H53" s="78">
        <f>IFERROR(INDEX(Inputs!$F$2:$S$481,MATCH(Forecasts!$B53&amp;Forecasts!$B$34,Inputs!$S$2:$S$481,0),MATCH(Forecasts!H$9,Inputs!$F$2:$S$2,0)),"")</f>
        <v>139.059821553717</v>
      </c>
      <c r="I53" s="78">
        <f>IFERROR(INDEX(Inputs!$F$2:$S$481,MATCH(Forecasts!$B53&amp;Forecasts!$B$34,Inputs!$S$2:$S$481,0),MATCH(Forecasts!I$9,Inputs!$F$2:$S$2,0)),"")</f>
        <v>139.23862121625532</v>
      </c>
      <c r="J53" s="78">
        <f>IFERROR(INDEX(Inputs!$F$2:$S$481,MATCH(Forecasts!$B53&amp;Forecasts!$B$34,Inputs!$S$2:$S$481,0),MATCH(Forecasts!J$9,Inputs!$F$2:$S$2,0)),"")</f>
        <v>141.04038463015974</v>
      </c>
      <c r="K53" s="86">
        <f>IFERROR(INDEX(Inputs!$F$2:$S$481,MATCH(Forecasts!$B53&amp;Forecasts!$B$34,Inputs!$S$2:$S$481,0),MATCH(Forecasts!K$9,Inputs!$F$2:$S$2,0)),"")</f>
        <v>138.99660779166052</v>
      </c>
      <c r="L53" s="86">
        <f>IFERROR(INDEX(Inputs!$F$2:$S$481,MATCH(Forecasts!$B53&amp;Forecasts!$B$34,Inputs!$S$2:$S$481,0),MATCH(Forecasts!L$9,Inputs!$F$2:$S$2,0)),"")</f>
        <v>138.07695963657014</v>
      </c>
      <c r="M53" s="86">
        <f>IFERROR(INDEX(Inputs!$F$2:$S$481,MATCH(Forecasts!$B53&amp;Forecasts!$B$34,Inputs!$S$2:$S$481,0),MATCH(Forecasts!M$9,Inputs!$F$2:$S$2,0)),"")</f>
        <v>135.34013368334413</v>
      </c>
      <c r="N53" s="86">
        <f>IFERROR(INDEX(Inputs!$F$2:$S$481,MATCH(Forecasts!$B53&amp;Forecasts!$B$34,Inputs!$S$2:$S$481,0),MATCH(Forecasts!N$9,Inputs!$F$2:$S$2,0)),"")</f>
        <v>132.69758943330436</v>
      </c>
      <c r="O53" s="86">
        <f>IFERROR(INDEX(Inputs!$F$2:$S$481,MATCH(Forecasts!$B53&amp;Forecasts!$B$34,Inputs!$S$2:$S$481,0),MATCH(Forecasts!O$9,Inputs!$F$2:$S$2,0)),"")</f>
        <v>130.09209222019996</v>
      </c>
      <c r="P53" s="86">
        <f>IFERROR(INDEX(Inputs!$F$2:$S$481,MATCH(Forecasts!$B53&amp;Forecasts!$B$34,Inputs!$S$2:$S$481,0),MATCH(Forecasts!P$9,Inputs!$F$2:$S$2,0)),"")</f>
        <v>127.55519521016893</v>
      </c>
      <c r="Q53" s="146">
        <f t="shared" si="19"/>
        <v>134.46043119027763</v>
      </c>
      <c r="R53" s="146">
        <f t="shared" si="19"/>
        <v>131.62023090262463</v>
      </c>
      <c r="S53" s="146">
        <f t="shared" si="19"/>
        <v>128.78003061497159</v>
      </c>
      <c r="T53" s="146">
        <f t="shared" si="19"/>
        <v>125.93983032731857</v>
      </c>
      <c r="U53" s="146">
        <f t="shared" si="19"/>
        <v>123.09963003966556</v>
      </c>
      <c r="V53" s="146">
        <f t="shared" si="19"/>
        <v>120.25942975201252</v>
      </c>
      <c r="W53" s="78">
        <f t="shared" si="12"/>
        <v>138.99660779166052</v>
      </c>
      <c r="X53" s="78">
        <f t="shared" si="13"/>
        <v>138.07695963657014</v>
      </c>
      <c r="Y53" s="78">
        <f t="shared" si="14"/>
        <v>135.34013368334413</v>
      </c>
      <c r="Z53" s="78">
        <f t="shared" si="15"/>
        <v>132.69758943330436</v>
      </c>
      <c r="AA53" s="78">
        <f t="shared" si="16"/>
        <v>130.09209222019996</v>
      </c>
      <c r="AB53" s="78">
        <f t="shared" si="17"/>
        <v>127.55519521016893</v>
      </c>
      <c r="AC53" s="3"/>
      <c r="AD53" s="105" t="str">
        <f>Controls!$B$5</f>
        <v>Ofwat forecast</v>
      </c>
      <c r="AE53" s="35" t="s">
        <v>55</v>
      </c>
      <c r="AF53" s="55">
        <f t="shared" si="18"/>
        <v>2</v>
      </c>
      <c r="AG53" s="49"/>
      <c r="AH53" s="3"/>
      <c r="AI53" s="3"/>
      <c r="AJ53" s="3"/>
      <c r="AK53" s="3"/>
      <c r="AL53" s="3"/>
      <c r="AM53" s="3"/>
      <c r="AN53" s="3"/>
      <c r="AO53" s="1"/>
      <c r="AP53" s="1"/>
      <c r="AQ53" s="1"/>
      <c r="AR53" s="1"/>
    </row>
    <row r="54" spans="1:44" s="52" customFormat="1">
      <c r="A54" s="69"/>
      <c r="B54" s="34" t="s">
        <v>52</v>
      </c>
      <c r="C54" s="79"/>
      <c r="D54" s="79"/>
      <c r="E54" s="79">
        <f>AVERAGE(E37:E53)</f>
        <v>282.04835107677206</v>
      </c>
      <c r="F54" s="79">
        <f>AVERAGE(F37:F53)</f>
        <v>288.23510625308313</v>
      </c>
      <c r="G54" s="79">
        <f>AVERAGE(G37:G53)</f>
        <v>269.42252869082961</v>
      </c>
      <c r="H54" s="79">
        <f>AVERAGE(H37:H53)</f>
        <v>278.17493634542438</v>
      </c>
      <c r="I54" s="79">
        <f>AVERAGE(I37:I53)</f>
        <v>275.30604213845595</v>
      </c>
      <c r="J54" s="79">
        <f t="shared" ref="J54:P54" si="20">IFERROR(AVERAGE(J37:J53),"")</f>
        <v>277.13348774940187</v>
      </c>
      <c r="K54" s="87">
        <f t="shared" si="20"/>
        <v>279.3390451639126</v>
      </c>
      <c r="L54" s="87">
        <f t="shared" si="20"/>
        <v>269.01420438088445</v>
      </c>
      <c r="M54" s="87">
        <f t="shared" si="20"/>
        <v>268.55384841472227</v>
      </c>
      <c r="N54" s="87">
        <f t="shared" si="20"/>
        <v>267.78441240048591</v>
      </c>
      <c r="O54" s="87">
        <f t="shared" si="20"/>
        <v>267.04322617033802</v>
      </c>
      <c r="P54" s="87">
        <f t="shared" si="20"/>
        <v>266.22944169192095</v>
      </c>
      <c r="Q54" s="80">
        <f t="shared" ref="Q54:AB54" si="21">AVERAGE(Q37:Q53)</f>
        <v>268.46592346159434</v>
      </c>
      <c r="R54" s="80">
        <f t="shared" si="21"/>
        <v>264.05401639056942</v>
      </c>
      <c r="S54" s="80">
        <f t="shared" si="21"/>
        <v>259.64210931954449</v>
      </c>
      <c r="T54" s="80">
        <f t="shared" si="21"/>
        <v>255.23020224851959</v>
      </c>
      <c r="U54" s="80">
        <f t="shared" si="21"/>
        <v>250.81829517749466</v>
      </c>
      <c r="V54" s="80">
        <f t="shared" si="21"/>
        <v>246.40638810646979</v>
      </c>
      <c r="W54" s="79">
        <f t="shared" si="21"/>
        <v>271.87064436844662</v>
      </c>
      <c r="X54" s="79">
        <f t="shared" si="21"/>
        <v>262.41514004521173</v>
      </c>
      <c r="Y54" s="79">
        <f t="shared" si="21"/>
        <v>261.66359291332913</v>
      </c>
      <c r="Z54" s="79">
        <f t="shared" si="21"/>
        <v>260.63932809196922</v>
      </c>
      <c r="AA54" s="79">
        <f t="shared" si="21"/>
        <v>259.63998955068746</v>
      </c>
      <c r="AB54" s="79">
        <f t="shared" si="21"/>
        <v>258.57659373152109</v>
      </c>
      <c r="AC54" s="3"/>
      <c r="AD54" s="3"/>
      <c r="AE54" s="3"/>
      <c r="AF54" s="3"/>
      <c r="AG54" s="3"/>
      <c r="AH54" s="3"/>
      <c r="AI54" s="3"/>
      <c r="AJ54" s="3"/>
      <c r="AK54" s="3"/>
      <c r="AL54" s="3"/>
      <c r="AM54" s="3"/>
      <c r="AN54" s="3"/>
      <c r="AO54" s="1"/>
      <c r="AP54" s="1"/>
      <c r="AQ54" s="1"/>
      <c r="AR54" s="1"/>
    </row>
    <row r="55" spans="1:44" s="51" customFormat="1">
      <c r="A55" s="56"/>
      <c r="B55" s="1"/>
      <c r="C55" s="13"/>
      <c r="D55" s="3"/>
      <c r="E55" s="3"/>
      <c r="F55" s="3"/>
      <c r="G55" s="3"/>
      <c r="H55" s="3"/>
      <c r="I55" s="3"/>
      <c r="J55" s="3"/>
      <c r="K55" s="141"/>
      <c r="L55" s="141"/>
      <c r="M55" s="141"/>
      <c r="N55" s="141"/>
      <c r="O55" s="141"/>
      <c r="P55" s="141"/>
      <c r="Q55" s="3"/>
      <c r="R55" s="3"/>
      <c r="S55" s="3"/>
      <c r="T55" s="3"/>
      <c r="U55" s="3"/>
      <c r="V55" s="3"/>
      <c r="W55" s="3"/>
      <c r="X55" s="3"/>
      <c r="Y55" s="3"/>
      <c r="Z55" s="3"/>
      <c r="AA55" s="3"/>
      <c r="AB55" s="3"/>
      <c r="AC55" s="3"/>
      <c r="AD55" s="3"/>
      <c r="AE55" s="3"/>
      <c r="AF55" s="3"/>
      <c r="AG55" s="3"/>
      <c r="AH55" s="3"/>
      <c r="AI55" s="3"/>
      <c r="AJ55" s="3"/>
      <c r="AK55" s="3"/>
      <c r="AL55" s="3"/>
      <c r="AM55" s="3"/>
      <c r="AN55" s="3"/>
      <c r="AO55" s="1"/>
      <c r="AP55" s="1"/>
      <c r="AQ55" s="1"/>
      <c r="AR55" s="1"/>
    </row>
    <row r="56" spans="1:44" s="22" customFormat="1" ht="18">
      <c r="A56" s="23" t="s">
        <v>531</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1"/>
    </row>
    <row r="58" spans="1:44" ht="15.5">
      <c r="B58" s="24" t="s">
        <v>532</v>
      </c>
    </row>
    <row r="59" spans="1:44">
      <c r="B59" s="25" t="s">
        <v>9</v>
      </c>
    </row>
    <row r="60" spans="1:44" ht="15" customHeight="1">
      <c r="B60" s="26" t="s">
        <v>89</v>
      </c>
      <c r="C60" s="68" t="s">
        <v>49</v>
      </c>
      <c r="D60" s="71"/>
      <c r="E60" s="71"/>
      <c r="F60" s="71"/>
      <c r="G60" s="71"/>
      <c r="H60" s="71"/>
      <c r="I60" s="72"/>
      <c r="J60" s="72"/>
      <c r="K60" s="150" t="s">
        <v>55</v>
      </c>
      <c r="L60" s="84"/>
      <c r="M60" s="84"/>
      <c r="N60" s="84"/>
      <c r="O60" s="84"/>
      <c r="P60" s="85"/>
      <c r="Q60" s="147" t="s">
        <v>51</v>
      </c>
      <c r="R60" s="37"/>
      <c r="S60" s="37"/>
      <c r="T60" s="37"/>
      <c r="U60" s="37"/>
      <c r="V60" s="38"/>
      <c r="W60" s="155" t="s">
        <v>4</v>
      </c>
      <c r="X60" s="44"/>
      <c r="Y60" s="44"/>
      <c r="Z60" s="44"/>
      <c r="AA60" s="44"/>
      <c r="AB60" s="45"/>
      <c r="AD60" s="159" t="s">
        <v>4</v>
      </c>
      <c r="AE60" s="159" t="s">
        <v>66</v>
      </c>
      <c r="AF60" s="159" t="s">
        <v>67</v>
      </c>
    </row>
    <row r="61" spans="1:44" s="4" customFormat="1" ht="17.25" customHeight="1">
      <c r="B61" s="31"/>
      <c r="C61" s="73" t="s">
        <v>18</v>
      </c>
      <c r="D61" s="73" t="s">
        <v>19</v>
      </c>
      <c r="E61" s="73" t="s">
        <v>20</v>
      </c>
      <c r="F61" s="73" t="s">
        <v>21</v>
      </c>
      <c r="G61" s="73" t="s">
        <v>22</v>
      </c>
      <c r="H61" s="73" t="s">
        <v>23</v>
      </c>
      <c r="I61" s="73" t="s">
        <v>24</v>
      </c>
      <c r="J61" s="73" t="s">
        <v>25</v>
      </c>
      <c r="K61" s="88" t="s">
        <v>26</v>
      </c>
      <c r="L61" s="88" t="s">
        <v>27</v>
      </c>
      <c r="M61" s="88" t="s">
        <v>28</v>
      </c>
      <c r="N61" s="88" t="s">
        <v>29</v>
      </c>
      <c r="O61" s="88" t="s">
        <v>30</v>
      </c>
      <c r="P61" s="88" t="s">
        <v>31</v>
      </c>
      <c r="Q61" s="74" t="s">
        <v>26</v>
      </c>
      <c r="R61" s="74" t="s">
        <v>27</v>
      </c>
      <c r="S61" s="74" t="s">
        <v>28</v>
      </c>
      <c r="T61" s="74" t="s">
        <v>29</v>
      </c>
      <c r="U61" s="74" t="s">
        <v>30</v>
      </c>
      <c r="V61" s="74" t="s">
        <v>31</v>
      </c>
      <c r="W61" s="75" t="s">
        <v>26</v>
      </c>
      <c r="X61" s="75" t="s">
        <v>27</v>
      </c>
      <c r="Y61" s="75" t="s">
        <v>28</v>
      </c>
      <c r="Z61" s="75" t="s">
        <v>29</v>
      </c>
      <c r="AA61" s="75" t="s">
        <v>30</v>
      </c>
      <c r="AB61" s="75" t="s">
        <v>31</v>
      </c>
      <c r="AC61" s="3"/>
      <c r="AD61" s="159"/>
      <c r="AE61" s="159"/>
      <c r="AF61" s="159"/>
      <c r="AG61" s="3"/>
      <c r="AH61" s="3"/>
      <c r="AI61" s="3"/>
      <c r="AJ61" s="3"/>
      <c r="AK61" s="3"/>
      <c r="AL61" s="3"/>
      <c r="AM61" s="3"/>
      <c r="AN61" s="3"/>
      <c r="AO61" s="3"/>
      <c r="AP61" s="3"/>
      <c r="AQ61" s="5"/>
      <c r="AR61" s="10"/>
    </row>
    <row r="62" spans="1:44" s="12" customFormat="1" ht="13">
      <c r="B62" s="32" t="s">
        <v>50</v>
      </c>
      <c r="C62" s="76">
        <v>1</v>
      </c>
      <c r="D62" s="76">
        <v>2</v>
      </c>
      <c r="E62" s="76">
        <v>3</v>
      </c>
      <c r="F62" s="76">
        <v>4</v>
      </c>
      <c r="G62" s="76">
        <v>5</v>
      </c>
      <c r="H62" s="76">
        <v>6</v>
      </c>
      <c r="I62" s="76">
        <v>7</v>
      </c>
      <c r="J62" s="76">
        <v>8</v>
      </c>
      <c r="K62" s="89">
        <v>9</v>
      </c>
      <c r="L62" s="89">
        <v>10</v>
      </c>
      <c r="M62" s="89">
        <v>11</v>
      </c>
      <c r="N62" s="89">
        <v>12</v>
      </c>
      <c r="O62" s="89">
        <v>13</v>
      </c>
      <c r="P62" s="89">
        <v>14</v>
      </c>
      <c r="Q62" s="77">
        <v>9</v>
      </c>
      <c r="R62" s="77">
        <v>10</v>
      </c>
      <c r="S62" s="77">
        <v>11</v>
      </c>
      <c r="T62" s="77">
        <v>12</v>
      </c>
      <c r="U62" s="77">
        <v>13</v>
      </c>
      <c r="V62" s="77">
        <v>14</v>
      </c>
      <c r="W62" s="83">
        <v>9</v>
      </c>
      <c r="X62" s="83">
        <v>10</v>
      </c>
      <c r="Y62" s="83">
        <v>11</v>
      </c>
      <c r="Z62" s="83">
        <v>12</v>
      </c>
      <c r="AA62" s="83">
        <v>13</v>
      </c>
      <c r="AB62" s="83">
        <v>14</v>
      </c>
      <c r="AC62" s="3"/>
      <c r="AG62" s="3"/>
      <c r="AH62" s="3"/>
      <c r="AI62" s="3"/>
      <c r="AJ62" s="3"/>
      <c r="AK62" s="3"/>
      <c r="AL62" s="3"/>
      <c r="AM62" s="3"/>
      <c r="AN62" s="3"/>
      <c r="AO62" s="3"/>
      <c r="AP62" s="3"/>
      <c r="AQ62" s="11"/>
      <c r="AR62" s="19"/>
    </row>
    <row r="63" spans="1:44" s="4" customFormat="1" ht="13">
      <c r="B63" s="33" t="s">
        <v>17</v>
      </c>
      <c r="C63" s="133" t="str">
        <f>IFERROR(INDEX(Inputs!$F$2:$S$481,MATCH(Forecasts!$B63&amp;Forecasts!$B$60,Inputs!$S$2:$S$481,0),MATCH(Forecasts!C$9,Inputs!$F$2:$S$2,0)),"")</f>
        <v/>
      </c>
      <c r="D63" s="133" t="str">
        <f>IFERROR(INDEX(Inputs!$F$2:$S$481,MATCH(Forecasts!$B63&amp;Forecasts!$B$60,Inputs!$S$2:$S$481,0),MATCH(Forecasts!D$9,Inputs!$F$2:$S$2,0)),"")</f>
        <v/>
      </c>
      <c r="E63" s="133">
        <f>IFERROR(INDEX(Inputs!$F$2:$S$481,MATCH(Forecasts!$B63&amp;Forecasts!$B$60,Inputs!$S$2:$S$481,0),MATCH(Forecasts!E$9,Inputs!$F$2:$S$2,0)),"")</f>
        <v>0.6202503771638822</v>
      </c>
      <c r="F63" s="133">
        <f>IFERROR(INDEX(Inputs!$F$2:$S$481,MATCH(Forecasts!$B63&amp;Forecasts!$B$60,Inputs!$S$2:$S$481,0),MATCH(Forecasts!F$9,Inputs!$F$2:$S$2,0)),"")</f>
        <v>0.62153149072462466</v>
      </c>
      <c r="G63" s="133">
        <f>IFERROR(INDEX(Inputs!$F$2:$S$481,MATCH(Forecasts!$B63&amp;Forecasts!$B$60,Inputs!$S$2:$S$481,0),MATCH(Forecasts!G$9,Inputs!$F$2:$S$2,0)),"")</f>
        <v>0.62128306823543333</v>
      </c>
      <c r="H63" s="133">
        <f>IFERROR(INDEX(Inputs!$F$2:$S$481,MATCH(Forecasts!$B63&amp;Forecasts!$B$60,Inputs!$S$2:$S$481,0),MATCH(Forecasts!H$9,Inputs!$F$2:$S$2,0)),"")</f>
        <v>0.62262492415092174</v>
      </c>
      <c r="I63" s="133">
        <f>IFERROR(INDEX(Inputs!$F$2:$S$481,MATCH(Forecasts!$B63&amp;Forecasts!$B$60,Inputs!$S$2:$S$481,0),MATCH(Forecasts!I$9,Inputs!$F$2:$S$2,0)),"")</f>
        <v>0.62247807234997699</v>
      </c>
      <c r="J63" s="133">
        <f>IFERROR(INDEX(Inputs!$F$2:$S$481,MATCH(Forecasts!$B63&amp;Forecasts!$B$60,Inputs!$S$2:$S$481,0),MATCH(Forecasts!J$9,Inputs!$F$2:$S$2,0)),"")</f>
        <v>0.62520080611359363</v>
      </c>
      <c r="K63" s="90">
        <f>IFERROR(INDEX(Inputs!$F$2:$S$481,MATCH(Forecasts!$B63&amp;Forecasts!$B$60,Inputs!$S$2:$S$481,0),MATCH(Forecasts!K$9,Inputs!$F$2:$S$2,0)),"")</f>
        <v>0.60362734362592252</v>
      </c>
      <c r="L63" s="90">
        <f>IFERROR(INDEX(Inputs!$F$2:$S$481,MATCH(Forecasts!$B63&amp;Forecasts!$B$60,Inputs!$S$2:$S$481,0),MATCH(Forecasts!L$9,Inputs!$F$2:$S$2,0)),"")</f>
        <v>0.60258700328217252</v>
      </c>
      <c r="M63" s="90">
        <f>IFERROR(INDEX(Inputs!$F$2:$S$481,MATCH(Forecasts!$B63&amp;Forecasts!$B$60,Inputs!$S$2:$S$481,0),MATCH(Forecasts!M$9,Inputs!$F$2:$S$2,0)),"")</f>
        <v>0.60496194223727995</v>
      </c>
      <c r="N63" s="90">
        <f>IFERROR(INDEX(Inputs!$F$2:$S$481,MATCH(Forecasts!$B63&amp;Forecasts!$B$60,Inputs!$S$2:$S$481,0),MATCH(Forecasts!N$9,Inputs!$F$2:$S$2,0)),"")</f>
        <v>0.61032976738640576</v>
      </c>
      <c r="O63" s="90">
        <f>IFERROR(INDEX(Inputs!$F$2:$S$481,MATCH(Forecasts!$B63&amp;Forecasts!$B$60,Inputs!$S$2:$S$481,0),MATCH(Forecasts!O$9,Inputs!$F$2:$S$2,0)),"")</f>
        <v>0.61639692452864303</v>
      </c>
      <c r="P63" s="90">
        <f>IFERROR(INDEX(Inputs!$F$2:$S$481,MATCH(Forecasts!$B63&amp;Forecasts!$B$60,Inputs!$S$2:$S$481,0),MATCH(Forecasts!P$9,Inputs!$F$2:$S$2,0)),"")</f>
        <v>0.62157563283182371</v>
      </c>
      <c r="Q63" s="156">
        <f>$J63</f>
        <v>0.62520080611359363</v>
      </c>
      <c r="R63" s="156">
        <f t="shared" ref="R63:V72" si="22">$J63</f>
        <v>0.62520080611359363</v>
      </c>
      <c r="S63" s="156">
        <f t="shared" si="22"/>
        <v>0.62520080611359363</v>
      </c>
      <c r="T63" s="156">
        <f t="shared" si="22"/>
        <v>0.62520080611359363</v>
      </c>
      <c r="U63" s="156">
        <f t="shared" si="22"/>
        <v>0.62520080611359363</v>
      </c>
      <c r="V63" s="156">
        <f t="shared" si="22"/>
        <v>0.62520080611359363</v>
      </c>
      <c r="W63" s="133">
        <f t="shared" ref="W63:W72" si="23">CHOOSE($AF63,Q63,K63)</f>
        <v>0.62520080611359363</v>
      </c>
      <c r="X63" s="133">
        <f t="shared" ref="X63:X72" si="24">CHOOSE($AF63,R63,L63)</f>
        <v>0.62520080611359363</v>
      </c>
      <c r="Y63" s="133">
        <f t="shared" ref="Y63:Y72" si="25">CHOOSE($AF63,S63,M63)</f>
        <v>0.62520080611359363</v>
      </c>
      <c r="Z63" s="133">
        <f t="shared" ref="Z63:Z72" si="26">CHOOSE($AF63,T63,N63)</f>
        <v>0.62520080611359363</v>
      </c>
      <c r="AA63" s="133">
        <f t="shared" ref="AA63:AA72" si="27">CHOOSE($AF63,U63,O63)</f>
        <v>0.62520080611359363</v>
      </c>
      <c r="AB63" s="133">
        <f t="shared" ref="AB63:AB72" si="28">CHOOSE($AF63,V63,P63)</f>
        <v>0.62520080611359363</v>
      </c>
      <c r="AC63" s="3"/>
      <c r="AD63" s="105" t="str">
        <f>Controls!$B$5</f>
        <v>Ofwat forecast</v>
      </c>
      <c r="AE63" s="35"/>
      <c r="AF63" s="55">
        <f t="shared" ref="AF63:AF72" si="29">IF(AE63="Company forecast",2,1)</f>
        <v>1</v>
      </c>
      <c r="AG63" s="3"/>
      <c r="AH63" s="3"/>
      <c r="AI63" s="3"/>
      <c r="AJ63" s="3"/>
      <c r="AK63" s="3"/>
      <c r="AL63" s="3"/>
      <c r="AM63" s="3"/>
      <c r="AN63" s="3"/>
      <c r="AO63" s="3"/>
      <c r="AP63" s="3"/>
      <c r="AQ63" s="3"/>
      <c r="AR63" s="10"/>
    </row>
    <row r="64" spans="1:44" s="4" customFormat="1" ht="13">
      <c r="B64" s="33" t="s">
        <v>32</v>
      </c>
      <c r="C64" s="133" t="str">
        <f>IFERROR(INDEX(Inputs!$F$2:$S$481,MATCH(Forecasts!$B64&amp;Forecasts!$B$60,Inputs!$S$2:$S$481,0),MATCH(Forecasts!C$9,Inputs!$F$2:$S$2,0)),"")</f>
        <v/>
      </c>
      <c r="D64" s="133" t="str">
        <f>IFERROR(INDEX(Inputs!$F$2:$S$481,MATCH(Forecasts!$B64&amp;Forecasts!$B$60,Inputs!$S$2:$S$481,0),MATCH(Forecasts!D$9,Inputs!$F$2:$S$2,0)),"")</f>
        <v/>
      </c>
      <c r="E64" s="133">
        <f>IFERROR(INDEX(Inputs!$F$2:$S$481,MATCH(Forecasts!$B64&amp;Forecasts!$B$60,Inputs!$S$2:$S$481,0),MATCH(Forecasts!E$9,Inputs!$F$2:$S$2,0)),"")</f>
        <v>0.57115848321060048</v>
      </c>
      <c r="F64" s="133">
        <f>IFERROR(INDEX(Inputs!$F$2:$S$481,MATCH(Forecasts!$B64&amp;Forecasts!$B$60,Inputs!$S$2:$S$481,0),MATCH(Forecasts!F$9,Inputs!$F$2:$S$2,0)),"")</f>
        <v>0.57101238832959977</v>
      </c>
      <c r="G64" s="133">
        <f>IFERROR(INDEX(Inputs!$F$2:$S$481,MATCH(Forecasts!$B64&amp;Forecasts!$B$60,Inputs!$S$2:$S$481,0),MATCH(Forecasts!G$9,Inputs!$F$2:$S$2,0)),"")</f>
        <v>0.57055683914819599</v>
      </c>
      <c r="H64" s="133">
        <f>IFERROR(INDEX(Inputs!$F$2:$S$481,MATCH(Forecasts!$B64&amp;Forecasts!$B$60,Inputs!$S$2:$S$481,0),MATCH(Forecasts!H$9,Inputs!$F$2:$S$2,0)),"")</f>
        <v>0.57019924240802955</v>
      </c>
      <c r="I64" s="133">
        <f>IFERROR(INDEX(Inputs!$F$2:$S$481,MATCH(Forecasts!$B64&amp;Forecasts!$B$60,Inputs!$S$2:$S$481,0),MATCH(Forecasts!I$9,Inputs!$F$2:$S$2,0)),"")</f>
        <v>0.57033833521782362</v>
      </c>
      <c r="J64" s="133">
        <f>IFERROR(INDEX(Inputs!$F$2:$S$481,MATCH(Forecasts!$B64&amp;Forecasts!$B$60,Inputs!$S$2:$S$481,0),MATCH(Forecasts!J$9,Inputs!$F$2:$S$2,0)),"")</f>
        <v>0.57037162956513998</v>
      </c>
      <c r="K64" s="90">
        <f>IFERROR(INDEX(Inputs!$F$2:$S$481,MATCH(Forecasts!$B64&amp;Forecasts!$B$60,Inputs!$S$2:$S$481,0),MATCH(Forecasts!K$9,Inputs!$F$2:$S$2,0)),"")</f>
        <v>0.56104420645250852</v>
      </c>
      <c r="L64" s="90">
        <f>IFERROR(INDEX(Inputs!$F$2:$S$481,MATCH(Forecasts!$B64&amp;Forecasts!$B$60,Inputs!$S$2:$S$481,0),MATCH(Forecasts!L$9,Inputs!$F$2:$S$2,0)),"")</f>
        <v>0.55982578605827904</v>
      </c>
      <c r="M64" s="90">
        <f>IFERROR(INDEX(Inputs!$F$2:$S$481,MATCH(Forecasts!$B64&amp;Forecasts!$B$60,Inputs!$S$2:$S$481,0),MATCH(Forecasts!M$9,Inputs!$F$2:$S$2,0)),"")</f>
        <v>0.55846680797188497</v>
      </c>
      <c r="N64" s="90">
        <f>IFERROR(INDEX(Inputs!$F$2:$S$481,MATCH(Forecasts!$B64&amp;Forecasts!$B$60,Inputs!$S$2:$S$481,0),MATCH(Forecasts!N$9,Inputs!$F$2:$S$2,0)),"")</f>
        <v>0.55702429453743252</v>
      </c>
      <c r="O64" s="90">
        <f>IFERROR(INDEX(Inputs!$F$2:$S$481,MATCH(Forecasts!$B64&amp;Forecasts!$B$60,Inputs!$S$2:$S$481,0),MATCH(Forecasts!O$9,Inputs!$F$2:$S$2,0)),"")</f>
        <v>0.5556499625939072</v>
      </c>
      <c r="P64" s="90">
        <f>IFERROR(INDEX(Inputs!$F$2:$S$481,MATCH(Forecasts!$B64&amp;Forecasts!$B$60,Inputs!$S$2:$S$481,0),MATCH(Forecasts!P$9,Inputs!$F$2:$S$2,0)),"")</f>
        <v>0.55425659102650326</v>
      </c>
      <c r="Q64" s="156">
        <f t="shared" ref="Q64:Q72" si="30">$J64</f>
        <v>0.57037162956513998</v>
      </c>
      <c r="R64" s="156">
        <f t="shared" si="22"/>
        <v>0.57037162956513998</v>
      </c>
      <c r="S64" s="156">
        <f t="shared" si="22"/>
        <v>0.57037162956513998</v>
      </c>
      <c r="T64" s="156">
        <f t="shared" si="22"/>
        <v>0.57037162956513998</v>
      </c>
      <c r="U64" s="156">
        <f t="shared" si="22"/>
        <v>0.57037162956513998</v>
      </c>
      <c r="V64" s="156">
        <f t="shared" si="22"/>
        <v>0.57037162956513998</v>
      </c>
      <c r="W64" s="133">
        <f t="shared" si="23"/>
        <v>0.57037162956513998</v>
      </c>
      <c r="X64" s="133">
        <f t="shared" si="24"/>
        <v>0.57037162956513998</v>
      </c>
      <c r="Y64" s="133">
        <f t="shared" si="25"/>
        <v>0.57037162956513998</v>
      </c>
      <c r="Z64" s="133">
        <f t="shared" si="26"/>
        <v>0.57037162956513998</v>
      </c>
      <c r="AA64" s="133">
        <f t="shared" si="27"/>
        <v>0.57037162956513998</v>
      </c>
      <c r="AB64" s="133">
        <f t="shared" si="28"/>
        <v>0.57037162956513998</v>
      </c>
      <c r="AC64" s="3"/>
      <c r="AD64" s="105" t="str">
        <f>Controls!$B$5</f>
        <v>Ofwat forecast</v>
      </c>
      <c r="AE64" s="35"/>
      <c r="AF64" s="55">
        <f t="shared" si="29"/>
        <v>1</v>
      </c>
      <c r="AG64" s="3"/>
      <c r="AH64" s="3"/>
      <c r="AI64" s="3"/>
      <c r="AJ64" s="3"/>
      <c r="AK64" s="3"/>
      <c r="AL64" s="3"/>
      <c r="AM64" s="3"/>
      <c r="AN64" s="3"/>
      <c r="AO64" s="3"/>
      <c r="AP64" s="3"/>
      <c r="AQ64" s="6"/>
      <c r="AR64" s="10"/>
    </row>
    <row r="65" spans="2:44" s="4" customFormat="1" ht="13">
      <c r="B65" s="33" t="s">
        <v>33</v>
      </c>
      <c r="C65" s="133" t="str">
        <f>IFERROR(INDEX(Inputs!$F$2:$S$481,MATCH(Forecasts!$B65&amp;Forecasts!$B$60,Inputs!$S$2:$S$481,0),MATCH(Forecasts!C$9,Inputs!$F$2:$S$2,0)),"")</f>
        <v/>
      </c>
      <c r="D65" s="133" t="str">
        <f>IFERROR(INDEX(Inputs!$F$2:$S$481,MATCH(Forecasts!$B65&amp;Forecasts!$B$60,Inputs!$S$2:$S$481,0),MATCH(Forecasts!D$9,Inputs!$F$2:$S$2,0)),"")</f>
        <v/>
      </c>
      <c r="E65" s="133">
        <f>IFERROR(INDEX(Inputs!$F$2:$S$481,MATCH(Forecasts!$B65&amp;Forecasts!$B$60,Inputs!$S$2:$S$481,0),MATCH(Forecasts!E$9,Inputs!$F$2:$S$2,0)),"")</f>
        <v>0.96152520187182122</v>
      </c>
      <c r="F65" s="133">
        <f>IFERROR(INDEX(Inputs!$F$2:$S$481,MATCH(Forecasts!$B65&amp;Forecasts!$B$60,Inputs!$S$2:$S$481,0),MATCH(Forecasts!F$9,Inputs!$F$2:$S$2,0)),"")</f>
        <v>0.96170866262817112</v>
      </c>
      <c r="G65" s="133">
        <f>IFERROR(INDEX(Inputs!$F$2:$S$481,MATCH(Forecasts!$B65&amp;Forecasts!$B$60,Inputs!$S$2:$S$481,0),MATCH(Forecasts!G$9,Inputs!$F$2:$S$2,0)),"")</f>
        <v>0.96173539419627607</v>
      </c>
      <c r="H65" s="133">
        <f>IFERROR(INDEX(Inputs!$F$2:$S$481,MATCH(Forecasts!$B65&amp;Forecasts!$B$60,Inputs!$S$2:$S$481,0),MATCH(Forecasts!H$9,Inputs!$F$2:$S$2,0)),"")</f>
        <v>0.95300597048673719</v>
      </c>
      <c r="I65" s="133">
        <f>IFERROR(INDEX(Inputs!$F$2:$S$481,MATCH(Forecasts!$B65&amp;Forecasts!$B$60,Inputs!$S$2:$S$481,0),MATCH(Forecasts!I$9,Inputs!$F$2:$S$2,0)),"")</f>
        <v>0.95111723253419866</v>
      </c>
      <c r="J65" s="133">
        <f>IFERROR(INDEX(Inputs!$F$2:$S$481,MATCH(Forecasts!$B65&amp;Forecasts!$B$60,Inputs!$S$2:$S$481,0),MATCH(Forecasts!J$9,Inputs!$F$2:$S$2,0)),"")</f>
        <v>0.95121231146139895</v>
      </c>
      <c r="K65" s="90">
        <f>IFERROR(INDEX(Inputs!$F$2:$S$481,MATCH(Forecasts!$B65&amp;Forecasts!$B$60,Inputs!$S$2:$S$481,0),MATCH(Forecasts!K$9,Inputs!$F$2:$S$2,0)),"")</f>
        <v>0.95125416430090282</v>
      </c>
      <c r="L65" s="90">
        <f>IFERROR(INDEX(Inputs!$F$2:$S$481,MATCH(Forecasts!$B65&amp;Forecasts!$B$60,Inputs!$S$2:$S$481,0),MATCH(Forecasts!L$9,Inputs!$F$2:$S$2,0)),"")</f>
        <v>0.95147207607007478</v>
      </c>
      <c r="M65" s="90">
        <f>IFERROR(INDEX(Inputs!$F$2:$S$481,MATCH(Forecasts!$B65&amp;Forecasts!$B$60,Inputs!$S$2:$S$481,0),MATCH(Forecasts!M$9,Inputs!$F$2:$S$2,0)),"")</f>
        <v>0.95174088011156566</v>
      </c>
      <c r="N65" s="90">
        <f>IFERROR(INDEX(Inputs!$F$2:$S$481,MATCH(Forecasts!$B65&amp;Forecasts!$B$60,Inputs!$S$2:$S$481,0),MATCH(Forecasts!N$9,Inputs!$F$2:$S$2,0)),"")</f>
        <v>0.95201291425769241</v>
      </c>
      <c r="O65" s="90">
        <f>IFERROR(INDEX(Inputs!$F$2:$S$481,MATCH(Forecasts!$B65&amp;Forecasts!$B$60,Inputs!$S$2:$S$481,0),MATCH(Forecasts!O$9,Inputs!$F$2:$S$2,0)),"")</f>
        <v>0.95228763524303484</v>
      </c>
      <c r="P65" s="90">
        <f>IFERROR(INDEX(Inputs!$F$2:$S$481,MATCH(Forecasts!$B65&amp;Forecasts!$B$60,Inputs!$S$2:$S$481,0),MATCH(Forecasts!P$9,Inputs!$F$2:$S$2,0)),"")</f>
        <v>0.95256461235772671</v>
      </c>
      <c r="Q65" s="156">
        <f t="shared" si="30"/>
        <v>0.95121231146139895</v>
      </c>
      <c r="R65" s="156">
        <f t="shared" si="22"/>
        <v>0.95121231146139895</v>
      </c>
      <c r="S65" s="156">
        <f t="shared" si="22"/>
        <v>0.95121231146139895</v>
      </c>
      <c r="T65" s="156">
        <f t="shared" si="22"/>
        <v>0.95121231146139895</v>
      </c>
      <c r="U65" s="156">
        <f t="shared" si="22"/>
        <v>0.95121231146139895</v>
      </c>
      <c r="V65" s="156">
        <f t="shared" si="22"/>
        <v>0.95121231146139895</v>
      </c>
      <c r="W65" s="133">
        <f t="shared" si="23"/>
        <v>0.95121231146139895</v>
      </c>
      <c r="X65" s="133">
        <f t="shared" si="24"/>
        <v>0.95121231146139895</v>
      </c>
      <c r="Y65" s="133">
        <f t="shared" si="25"/>
        <v>0.95121231146139895</v>
      </c>
      <c r="Z65" s="133">
        <f t="shared" si="26"/>
        <v>0.95121231146139895</v>
      </c>
      <c r="AA65" s="133">
        <f t="shared" si="27"/>
        <v>0.95121231146139895</v>
      </c>
      <c r="AB65" s="133">
        <f t="shared" si="28"/>
        <v>0.95121231146139895</v>
      </c>
      <c r="AC65" s="3"/>
      <c r="AD65" s="105" t="str">
        <f>Controls!$B$5</f>
        <v>Ofwat forecast</v>
      </c>
      <c r="AE65" s="35"/>
      <c r="AF65" s="55">
        <f t="shared" si="29"/>
        <v>1</v>
      </c>
      <c r="AG65" s="3"/>
      <c r="AH65" s="3"/>
      <c r="AI65" s="3"/>
      <c r="AJ65" s="3"/>
      <c r="AK65" s="3"/>
      <c r="AL65" s="3"/>
      <c r="AM65" s="3"/>
      <c r="AN65" s="3"/>
      <c r="AO65" s="3"/>
      <c r="AP65" s="3"/>
      <c r="AQ65" s="6"/>
      <c r="AR65" s="10"/>
    </row>
    <row r="66" spans="2:44" s="4" customFormat="1" ht="13">
      <c r="B66" s="33" t="s">
        <v>34</v>
      </c>
      <c r="C66" s="133" t="str">
        <f>IFERROR(INDEX(Inputs!$F$2:$S$481,MATCH(Forecasts!$B66&amp;Forecasts!$B$60,Inputs!$S$2:$S$481,0),MATCH(Forecasts!C$9,Inputs!$F$2:$S$2,0)),"")</f>
        <v/>
      </c>
      <c r="D66" s="133" t="str">
        <f>IFERROR(INDEX(Inputs!$F$2:$S$481,MATCH(Forecasts!$B66&amp;Forecasts!$B$60,Inputs!$S$2:$S$481,0),MATCH(Forecasts!D$9,Inputs!$F$2:$S$2,0)),"")</f>
        <v/>
      </c>
      <c r="E66" s="133">
        <f>IFERROR(INDEX(Inputs!$F$2:$S$481,MATCH(Forecasts!$B66&amp;Forecasts!$B$60,Inputs!$S$2:$S$481,0),MATCH(Forecasts!E$9,Inputs!$F$2:$S$2,0)),"")</f>
        <v>0.49235285366757153</v>
      </c>
      <c r="F66" s="133">
        <f>IFERROR(INDEX(Inputs!$F$2:$S$481,MATCH(Forecasts!$B66&amp;Forecasts!$B$60,Inputs!$S$2:$S$481,0),MATCH(Forecasts!F$9,Inputs!$F$2:$S$2,0)),"")</f>
        <v>0.49075992850958777</v>
      </c>
      <c r="G66" s="133">
        <f>IFERROR(INDEX(Inputs!$F$2:$S$481,MATCH(Forecasts!$B66&amp;Forecasts!$B$60,Inputs!$S$2:$S$481,0),MATCH(Forecasts!G$9,Inputs!$F$2:$S$2,0)),"")</f>
        <v>0.48898501790263393</v>
      </c>
      <c r="H66" s="133">
        <f>IFERROR(INDEX(Inputs!$F$2:$S$481,MATCH(Forecasts!$B66&amp;Forecasts!$B$60,Inputs!$S$2:$S$481,0),MATCH(Forecasts!H$9,Inputs!$F$2:$S$2,0)),"")</f>
        <v>0.48901555803898844</v>
      </c>
      <c r="I66" s="133">
        <f>IFERROR(INDEX(Inputs!$F$2:$S$481,MATCH(Forecasts!$B66&amp;Forecasts!$B$60,Inputs!$S$2:$S$481,0),MATCH(Forecasts!I$9,Inputs!$F$2:$S$2,0)),"")</f>
        <v>0.48835863957348613</v>
      </c>
      <c r="J66" s="133">
        <f>IFERROR(INDEX(Inputs!$F$2:$S$481,MATCH(Forecasts!$B66&amp;Forecasts!$B$60,Inputs!$S$2:$S$481,0),MATCH(Forecasts!J$9,Inputs!$F$2:$S$2,0)),"")</f>
        <v>0.48807799779542466</v>
      </c>
      <c r="K66" s="90">
        <f>IFERROR(INDEX(Inputs!$F$2:$S$481,MATCH(Forecasts!$B66&amp;Forecasts!$B$60,Inputs!$S$2:$S$481,0),MATCH(Forecasts!K$9,Inputs!$F$2:$S$2,0)),"")</f>
        <v>0.48857906673307189</v>
      </c>
      <c r="L66" s="90">
        <f>IFERROR(INDEX(Inputs!$F$2:$S$481,MATCH(Forecasts!$B66&amp;Forecasts!$B$60,Inputs!$S$2:$S$481,0),MATCH(Forecasts!L$9,Inputs!$F$2:$S$2,0)),"")</f>
        <v>0.489767375582981</v>
      </c>
      <c r="M66" s="90">
        <f>IFERROR(INDEX(Inputs!$F$2:$S$481,MATCH(Forecasts!$B66&amp;Forecasts!$B$60,Inputs!$S$2:$S$481,0),MATCH(Forecasts!M$9,Inputs!$F$2:$S$2,0)),"")</f>
        <v>0.49053758036774442</v>
      </c>
      <c r="N66" s="90">
        <f>IFERROR(INDEX(Inputs!$F$2:$S$481,MATCH(Forecasts!$B66&amp;Forecasts!$B$60,Inputs!$S$2:$S$481,0),MATCH(Forecasts!N$9,Inputs!$F$2:$S$2,0)),"")</f>
        <v>0.4908958870592332</v>
      </c>
      <c r="O66" s="90">
        <f>IFERROR(INDEX(Inputs!$F$2:$S$481,MATCH(Forecasts!$B66&amp;Forecasts!$B$60,Inputs!$S$2:$S$481,0),MATCH(Forecasts!O$9,Inputs!$F$2:$S$2,0)),"")</f>
        <v>0.4914070016733541</v>
      </c>
      <c r="P66" s="90">
        <f>IFERROR(INDEX(Inputs!$F$2:$S$481,MATCH(Forecasts!$B66&amp;Forecasts!$B$60,Inputs!$S$2:$S$481,0),MATCH(Forecasts!P$9,Inputs!$F$2:$S$2,0)),"")</f>
        <v>0.49195490312147716</v>
      </c>
      <c r="Q66" s="156">
        <f t="shared" si="30"/>
        <v>0.48807799779542466</v>
      </c>
      <c r="R66" s="156">
        <f t="shared" si="22"/>
        <v>0.48807799779542466</v>
      </c>
      <c r="S66" s="156">
        <f t="shared" si="22"/>
        <v>0.48807799779542466</v>
      </c>
      <c r="T66" s="156">
        <f t="shared" si="22"/>
        <v>0.48807799779542466</v>
      </c>
      <c r="U66" s="156">
        <f t="shared" si="22"/>
        <v>0.48807799779542466</v>
      </c>
      <c r="V66" s="156">
        <f t="shared" si="22"/>
        <v>0.48807799779542466</v>
      </c>
      <c r="W66" s="133">
        <f t="shared" si="23"/>
        <v>0.48807799779542466</v>
      </c>
      <c r="X66" s="133">
        <f t="shared" si="24"/>
        <v>0.48807799779542466</v>
      </c>
      <c r="Y66" s="133">
        <f t="shared" si="25"/>
        <v>0.48807799779542466</v>
      </c>
      <c r="Z66" s="133">
        <f t="shared" si="26"/>
        <v>0.48807799779542466</v>
      </c>
      <c r="AA66" s="133">
        <f t="shared" si="27"/>
        <v>0.48807799779542466</v>
      </c>
      <c r="AB66" s="133">
        <f t="shared" si="28"/>
        <v>0.48807799779542466</v>
      </c>
      <c r="AC66" s="3"/>
      <c r="AD66" s="105" t="str">
        <f>Controls!$B$5</f>
        <v>Ofwat forecast</v>
      </c>
      <c r="AE66" s="35"/>
      <c r="AF66" s="55">
        <f t="shared" si="29"/>
        <v>1</v>
      </c>
      <c r="AG66" s="3"/>
      <c r="AH66" s="3"/>
      <c r="AI66" s="3"/>
      <c r="AJ66" s="3"/>
      <c r="AK66" s="3"/>
      <c r="AL66" s="3"/>
      <c r="AM66" s="3"/>
      <c r="AN66" s="3"/>
      <c r="AO66" s="3"/>
      <c r="AP66" s="3"/>
      <c r="AQ66" s="6"/>
      <c r="AR66" s="10"/>
    </row>
    <row r="67" spans="2:44" s="4" customFormat="1" ht="13">
      <c r="B67" s="33" t="s">
        <v>35</v>
      </c>
      <c r="C67" s="133" t="str">
        <f>IFERROR(INDEX(Inputs!$F$2:$S$481,MATCH(Forecasts!$B67&amp;Forecasts!$B$60,Inputs!$S$2:$S$481,0),MATCH(Forecasts!C$9,Inputs!$F$2:$S$2,0)),"")</f>
        <v/>
      </c>
      <c r="D67" s="133" t="str">
        <f>IFERROR(INDEX(Inputs!$F$2:$S$481,MATCH(Forecasts!$B67&amp;Forecasts!$B$60,Inputs!$S$2:$S$481,0),MATCH(Forecasts!D$9,Inputs!$F$2:$S$2,0)),"")</f>
        <v/>
      </c>
      <c r="E67" s="133">
        <f>IFERROR(INDEX(Inputs!$F$2:$S$481,MATCH(Forecasts!$B67&amp;Forecasts!$B$60,Inputs!$S$2:$S$481,0),MATCH(Forecasts!E$9,Inputs!$F$2:$S$2,0)),"")</f>
        <v>0.75016017338736707</v>
      </c>
      <c r="F67" s="133">
        <f>IFERROR(INDEX(Inputs!$F$2:$S$481,MATCH(Forecasts!$B67&amp;Forecasts!$B$60,Inputs!$S$2:$S$481,0),MATCH(Forecasts!F$9,Inputs!$F$2:$S$2,0)),"")</f>
        <v>0.7501964413466744</v>
      </c>
      <c r="G67" s="133">
        <f>IFERROR(INDEX(Inputs!$F$2:$S$481,MATCH(Forecasts!$B67&amp;Forecasts!$B$60,Inputs!$S$2:$S$481,0),MATCH(Forecasts!G$9,Inputs!$F$2:$S$2,0)),"")</f>
        <v>0.75494764004066606</v>
      </c>
      <c r="H67" s="133">
        <f>IFERROR(INDEX(Inputs!$F$2:$S$481,MATCH(Forecasts!$B67&amp;Forecasts!$B$60,Inputs!$S$2:$S$481,0),MATCH(Forecasts!H$9,Inputs!$F$2:$S$2,0)),"")</f>
        <v>0.7374702624144055</v>
      </c>
      <c r="I67" s="133">
        <f>IFERROR(INDEX(Inputs!$F$2:$S$481,MATCH(Forecasts!$B67&amp;Forecasts!$B$60,Inputs!$S$2:$S$481,0),MATCH(Forecasts!I$9,Inputs!$F$2:$S$2,0)),"")</f>
        <v>0.73797074928828499</v>
      </c>
      <c r="J67" s="133">
        <f>IFERROR(INDEX(Inputs!$F$2:$S$481,MATCH(Forecasts!$B67&amp;Forecasts!$B$60,Inputs!$S$2:$S$481,0),MATCH(Forecasts!J$9,Inputs!$F$2:$S$2,0)),"")</f>
        <v>0.74924480669145455</v>
      </c>
      <c r="K67" s="90" t="str">
        <f>IFERROR(INDEX(Inputs!$F$2:$S$481,MATCH(Forecasts!$B67&amp;Forecasts!$B$60,Inputs!$S$2:$S$481,0),MATCH(Forecasts!K$9,Inputs!$F$2:$S$2,0)),"")</f>
        <v/>
      </c>
      <c r="L67" s="90" t="str">
        <f>IFERROR(INDEX(Inputs!$F$2:$S$481,MATCH(Forecasts!$B67&amp;Forecasts!$B$60,Inputs!$S$2:$S$481,0),MATCH(Forecasts!L$9,Inputs!$F$2:$S$2,0)),"")</f>
        <v/>
      </c>
      <c r="M67" s="90" t="str">
        <f>IFERROR(INDEX(Inputs!$F$2:$S$481,MATCH(Forecasts!$B67&amp;Forecasts!$B$60,Inputs!$S$2:$S$481,0),MATCH(Forecasts!M$9,Inputs!$F$2:$S$2,0)),"")</f>
        <v/>
      </c>
      <c r="N67" s="90" t="str">
        <f>IFERROR(INDEX(Inputs!$F$2:$S$481,MATCH(Forecasts!$B67&amp;Forecasts!$B$60,Inputs!$S$2:$S$481,0),MATCH(Forecasts!N$9,Inputs!$F$2:$S$2,0)),"")</f>
        <v/>
      </c>
      <c r="O67" s="90" t="str">
        <f>IFERROR(INDEX(Inputs!$F$2:$S$481,MATCH(Forecasts!$B67&amp;Forecasts!$B$60,Inputs!$S$2:$S$481,0),MATCH(Forecasts!O$9,Inputs!$F$2:$S$2,0)),"")</f>
        <v/>
      </c>
      <c r="P67" s="90" t="str">
        <f>IFERROR(INDEX(Inputs!$F$2:$S$481,MATCH(Forecasts!$B67&amp;Forecasts!$B$60,Inputs!$S$2:$S$481,0),MATCH(Forecasts!P$9,Inputs!$F$2:$S$2,0)),"")</f>
        <v/>
      </c>
      <c r="Q67" s="156">
        <f t="shared" si="30"/>
        <v>0.74924480669145455</v>
      </c>
      <c r="R67" s="156">
        <f t="shared" si="22"/>
        <v>0.74924480669145455</v>
      </c>
      <c r="S67" s="156">
        <f t="shared" si="22"/>
        <v>0.74924480669145455</v>
      </c>
      <c r="T67" s="156">
        <f t="shared" si="22"/>
        <v>0.74924480669145455</v>
      </c>
      <c r="U67" s="156">
        <f t="shared" si="22"/>
        <v>0.74924480669145455</v>
      </c>
      <c r="V67" s="156">
        <f t="shared" si="22"/>
        <v>0.74924480669145455</v>
      </c>
      <c r="W67" s="133">
        <f t="shared" si="23"/>
        <v>0.74924480669145455</v>
      </c>
      <c r="X67" s="133">
        <f t="shared" si="24"/>
        <v>0.74924480669145455</v>
      </c>
      <c r="Y67" s="133">
        <f t="shared" si="25"/>
        <v>0.74924480669145455</v>
      </c>
      <c r="Z67" s="133">
        <f t="shared" si="26"/>
        <v>0.74924480669145455</v>
      </c>
      <c r="AA67" s="133">
        <f t="shared" si="27"/>
        <v>0.74924480669145455</v>
      </c>
      <c r="AB67" s="133">
        <f t="shared" si="28"/>
        <v>0.74924480669145455</v>
      </c>
      <c r="AC67" s="3"/>
      <c r="AD67" s="105" t="str">
        <f>Controls!$B$5</f>
        <v>Ofwat forecast</v>
      </c>
      <c r="AE67" s="35"/>
      <c r="AF67" s="55">
        <f t="shared" si="29"/>
        <v>1</v>
      </c>
      <c r="AG67" s="3"/>
      <c r="AH67" s="3"/>
      <c r="AI67" s="3"/>
      <c r="AJ67" s="3"/>
      <c r="AK67" s="3"/>
      <c r="AL67" s="3"/>
      <c r="AM67" s="3"/>
      <c r="AN67" s="3"/>
      <c r="AO67" s="3"/>
      <c r="AP67" s="3"/>
      <c r="AQ67" s="6"/>
      <c r="AR67" s="10"/>
    </row>
    <row r="68" spans="2:44" s="4" customFormat="1" ht="13">
      <c r="B68" s="33" t="s">
        <v>36</v>
      </c>
      <c r="C68" s="133" t="str">
        <f>IFERROR(INDEX(Inputs!$F$2:$S$481,MATCH(Forecasts!$B68&amp;Forecasts!$B$60,Inputs!$S$2:$S$481,0),MATCH(Forecasts!C$9,Inputs!$F$2:$S$2,0)),"")</f>
        <v/>
      </c>
      <c r="D68" s="133" t="str">
        <f>IFERROR(INDEX(Inputs!$F$2:$S$481,MATCH(Forecasts!$B68&amp;Forecasts!$B$60,Inputs!$S$2:$S$481,0),MATCH(Forecasts!D$9,Inputs!$F$2:$S$2,0)),"")</f>
        <v/>
      </c>
      <c r="E68" s="133" t="str">
        <f>IFERROR(INDEX(Inputs!$F$2:$S$481,MATCH(Forecasts!$B68&amp;Forecasts!$B$60,Inputs!$S$2:$S$481,0),MATCH(Forecasts!E$9,Inputs!$F$2:$S$2,0)),"")</f>
        <v/>
      </c>
      <c r="F68" s="133" t="str">
        <f>IFERROR(INDEX(Inputs!$F$2:$S$481,MATCH(Forecasts!$B68&amp;Forecasts!$B$60,Inputs!$S$2:$S$481,0),MATCH(Forecasts!F$9,Inputs!$F$2:$S$2,0)),"")</f>
        <v/>
      </c>
      <c r="G68" s="133" t="str">
        <f>IFERROR(INDEX(Inputs!$F$2:$S$481,MATCH(Forecasts!$B68&amp;Forecasts!$B$60,Inputs!$S$2:$S$481,0),MATCH(Forecasts!G$9,Inputs!$F$2:$S$2,0)),"")</f>
        <v/>
      </c>
      <c r="H68" s="133">
        <f>IFERROR(INDEX(Inputs!$F$2:$S$481,MATCH(Forecasts!$B68&amp;Forecasts!$B$60,Inputs!$S$2:$S$481,0),MATCH(Forecasts!H$9,Inputs!$F$2:$S$2,0)),"")</f>
        <v>0.718424618817325</v>
      </c>
      <c r="I68" s="133">
        <f>IFERROR(INDEX(Inputs!$F$2:$S$481,MATCH(Forecasts!$B68&amp;Forecasts!$B$60,Inputs!$S$2:$S$481,0),MATCH(Forecasts!I$9,Inputs!$F$2:$S$2,0)),"")</f>
        <v>0.72183061259409564</v>
      </c>
      <c r="J68" s="133">
        <f>IFERROR(INDEX(Inputs!$F$2:$S$481,MATCH(Forecasts!$B68&amp;Forecasts!$B$60,Inputs!$S$2:$S$481,0),MATCH(Forecasts!J$9,Inputs!$F$2:$S$2,0)),"")</f>
        <v>0.72704921361723573</v>
      </c>
      <c r="K68" s="90">
        <f>IFERROR(INDEX(Inputs!$F$2:$S$481,MATCH(Forecasts!$B68&amp;Forecasts!$B$60,Inputs!$S$2:$S$481,0),MATCH(Forecasts!K$9,Inputs!$F$2:$S$2,0)),"")</f>
        <v>0.7222817390290398</v>
      </c>
      <c r="L68" s="90">
        <f>IFERROR(INDEX(Inputs!$F$2:$S$481,MATCH(Forecasts!$B68&amp;Forecasts!$B$60,Inputs!$S$2:$S$481,0),MATCH(Forecasts!L$9,Inputs!$F$2:$S$2,0)),"")</f>
        <v>0.72282967403537346</v>
      </c>
      <c r="M68" s="90">
        <f>IFERROR(INDEX(Inputs!$F$2:$S$481,MATCH(Forecasts!$B68&amp;Forecasts!$B$60,Inputs!$S$2:$S$481,0),MATCH(Forecasts!M$9,Inputs!$F$2:$S$2,0)),"")</f>
        <v>0.72343119596358596</v>
      </c>
      <c r="N68" s="90">
        <f>IFERROR(INDEX(Inputs!$F$2:$S$481,MATCH(Forecasts!$B68&amp;Forecasts!$B$60,Inputs!$S$2:$S$481,0),MATCH(Forecasts!N$9,Inputs!$F$2:$S$2,0)),"")</f>
        <v>0.72387366137668541</v>
      </c>
      <c r="O68" s="90">
        <f>IFERROR(INDEX(Inputs!$F$2:$S$481,MATCH(Forecasts!$B68&amp;Forecasts!$B$60,Inputs!$S$2:$S$481,0),MATCH(Forecasts!O$9,Inputs!$F$2:$S$2,0)),"")</f>
        <v>0.72431802266281597</v>
      </c>
      <c r="P68" s="90">
        <f>IFERROR(INDEX(Inputs!$F$2:$S$481,MATCH(Forecasts!$B68&amp;Forecasts!$B$60,Inputs!$S$2:$S$481,0),MATCH(Forecasts!P$9,Inputs!$F$2:$S$2,0)),"")</f>
        <v>0.72473667114296025</v>
      </c>
      <c r="Q68" s="156">
        <f t="shared" si="30"/>
        <v>0.72704921361723573</v>
      </c>
      <c r="R68" s="156">
        <f t="shared" si="22"/>
        <v>0.72704921361723573</v>
      </c>
      <c r="S68" s="156">
        <f t="shared" si="22"/>
        <v>0.72704921361723573</v>
      </c>
      <c r="T68" s="156">
        <f t="shared" si="22"/>
        <v>0.72704921361723573</v>
      </c>
      <c r="U68" s="156">
        <f t="shared" si="22"/>
        <v>0.72704921361723573</v>
      </c>
      <c r="V68" s="156">
        <f t="shared" si="22"/>
        <v>0.72704921361723573</v>
      </c>
      <c r="W68" s="133">
        <f t="shared" si="23"/>
        <v>0.72704921361723573</v>
      </c>
      <c r="X68" s="133">
        <f t="shared" si="24"/>
        <v>0.72704921361723573</v>
      </c>
      <c r="Y68" s="133">
        <f t="shared" si="25"/>
        <v>0.72704921361723573</v>
      </c>
      <c r="Z68" s="133">
        <f t="shared" si="26"/>
        <v>0.72704921361723573</v>
      </c>
      <c r="AA68" s="133">
        <f t="shared" si="27"/>
        <v>0.72704921361723573</v>
      </c>
      <c r="AB68" s="133">
        <f t="shared" si="28"/>
        <v>0.72704921361723573</v>
      </c>
      <c r="AC68" s="3"/>
      <c r="AD68" s="105" t="str">
        <f>Controls!$B$5</f>
        <v>Ofwat forecast</v>
      </c>
      <c r="AE68" s="35"/>
      <c r="AF68" s="55">
        <f t="shared" si="29"/>
        <v>1</v>
      </c>
      <c r="AG68" s="3"/>
      <c r="AH68" s="3"/>
      <c r="AI68" s="3"/>
      <c r="AJ68" s="3"/>
      <c r="AK68" s="3"/>
      <c r="AL68" s="3"/>
      <c r="AM68" s="3"/>
      <c r="AN68" s="3"/>
      <c r="AO68" s="3"/>
      <c r="AP68" s="3"/>
      <c r="AQ68" s="6"/>
      <c r="AR68" s="10"/>
    </row>
    <row r="69" spans="2:44" s="4" customFormat="1" ht="13">
      <c r="B69" s="33" t="s">
        <v>37</v>
      </c>
      <c r="C69" s="133" t="str">
        <f>IFERROR(INDEX(Inputs!$F$2:$S$481,MATCH(Forecasts!$B69&amp;Forecasts!$B$60,Inputs!$S$2:$S$481,0),MATCH(Forecasts!C$9,Inputs!$F$2:$S$2,0)),"")</f>
        <v/>
      </c>
      <c r="D69" s="133" t="str">
        <f>IFERROR(INDEX(Inputs!$F$2:$S$481,MATCH(Forecasts!$B69&amp;Forecasts!$B$60,Inputs!$S$2:$S$481,0),MATCH(Forecasts!D$9,Inputs!$F$2:$S$2,0)),"")</f>
        <v/>
      </c>
      <c r="E69" s="133">
        <f>IFERROR(INDEX(Inputs!$F$2:$S$481,MATCH(Forecasts!$B69&amp;Forecasts!$B$60,Inputs!$S$2:$S$481,0),MATCH(Forecasts!E$9,Inputs!$F$2:$S$2,0)),"")</f>
        <v>0.63477858387309383</v>
      </c>
      <c r="F69" s="133">
        <f>IFERROR(INDEX(Inputs!$F$2:$S$481,MATCH(Forecasts!$B69&amp;Forecasts!$B$60,Inputs!$S$2:$S$481,0),MATCH(Forecasts!F$9,Inputs!$F$2:$S$2,0)),"")</f>
        <v>0.6348215405622406</v>
      </c>
      <c r="G69" s="133">
        <f>IFERROR(INDEX(Inputs!$F$2:$S$481,MATCH(Forecasts!$B69&amp;Forecasts!$B$60,Inputs!$S$2:$S$481,0),MATCH(Forecasts!G$9,Inputs!$F$2:$S$2,0)),"")</f>
        <v>0.63630398328627069</v>
      </c>
      <c r="H69" s="133">
        <f>IFERROR(INDEX(Inputs!$F$2:$S$481,MATCH(Forecasts!$B69&amp;Forecasts!$B$60,Inputs!$S$2:$S$481,0),MATCH(Forecasts!H$9,Inputs!$F$2:$S$2,0)),"")</f>
        <v>0.63469001238866718</v>
      </c>
      <c r="I69" s="133">
        <f>IFERROR(INDEX(Inputs!$F$2:$S$481,MATCH(Forecasts!$B69&amp;Forecasts!$B$60,Inputs!$S$2:$S$481,0),MATCH(Forecasts!I$9,Inputs!$F$2:$S$2,0)),"")</f>
        <v>0.63370896516053477</v>
      </c>
      <c r="J69" s="133">
        <f>IFERROR(INDEX(Inputs!$F$2:$S$481,MATCH(Forecasts!$B69&amp;Forecasts!$B$60,Inputs!$S$2:$S$481,0),MATCH(Forecasts!J$9,Inputs!$F$2:$S$2,0)),"")</f>
        <v>0.63475626889392867</v>
      </c>
      <c r="K69" s="90">
        <f>IFERROR(INDEX(Inputs!$F$2:$S$481,MATCH(Forecasts!$B69&amp;Forecasts!$B$60,Inputs!$S$2:$S$481,0),MATCH(Forecasts!K$9,Inputs!$F$2:$S$2,0)),"")</f>
        <v>0.63268690804607108</v>
      </c>
      <c r="L69" s="90">
        <f>IFERROR(INDEX(Inputs!$F$2:$S$481,MATCH(Forecasts!$B69&amp;Forecasts!$B$60,Inputs!$S$2:$S$481,0),MATCH(Forecasts!L$9,Inputs!$F$2:$S$2,0)),"")</f>
        <v>0.63402740657123935</v>
      </c>
      <c r="M69" s="90">
        <f>IFERROR(INDEX(Inputs!$F$2:$S$481,MATCH(Forecasts!$B69&amp;Forecasts!$B$60,Inputs!$S$2:$S$481,0),MATCH(Forecasts!M$9,Inputs!$F$2:$S$2,0)),"")</f>
        <v>0.6342744558638157</v>
      </c>
      <c r="N69" s="90">
        <f>IFERROR(INDEX(Inputs!$F$2:$S$481,MATCH(Forecasts!$B69&amp;Forecasts!$B$60,Inputs!$S$2:$S$481,0),MATCH(Forecasts!N$9,Inputs!$F$2:$S$2,0)),"")</f>
        <v>0.63460768798788858</v>
      </c>
      <c r="O69" s="90">
        <f>IFERROR(INDEX(Inputs!$F$2:$S$481,MATCH(Forecasts!$B69&amp;Forecasts!$B$60,Inputs!$S$2:$S$481,0),MATCH(Forecasts!O$9,Inputs!$F$2:$S$2,0)),"")</f>
        <v>0.63484500903575092</v>
      </c>
      <c r="P69" s="90">
        <f>IFERROR(INDEX(Inputs!$F$2:$S$481,MATCH(Forecasts!$B69&amp;Forecasts!$B$60,Inputs!$S$2:$S$481,0),MATCH(Forecasts!P$9,Inputs!$F$2:$S$2,0)),"")</f>
        <v>0.63507412253583895</v>
      </c>
      <c r="Q69" s="156">
        <f t="shared" si="30"/>
        <v>0.63475626889392867</v>
      </c>
      <c r="R69" s="156">
        <f t="shared" si="22"/>
        <v>0.63475626889392867</v>
      </c>
      <c r="S69" s="156">
        <f t="shared" si="22"/>
        <v>0.63475626889392867</v>
      </c>
      <c r="T69" s="156">
        <f t="shared" si="22"/>
        <v>0.63475626889392867</v>
      </c>
      <c r="U69" s="156">
        <f t="shared" si="22"/>
        <v>0.63475626889392867</v>
      </c>
      <c r="V69" s="156">
        <f t="shared" si="22"/>
        <v>0.63475626889392867</v>
      </c>
      <c r="W69" s="133">
        <f t="shared" si="23"/>
        <v>0.63475626889392867</v>
      </c>
      <c r="X69" s="133">
        <f t="shared" si="24"/>
        <v>0.63475626889392867</v>
      </c>
      <c r="Y69" s="133">
        <f t="shared" si="25"/>
        <v>0.63475626889392867</v>
      </c>
      <c r="Z69" s="133">
        <f t="shared" si="26"/>
        <v>0.63475626889392867</v>
      </c>
      <c r="AA69" s="133">
        <f t="shared" si="27"/>
        <v>0.63475626889392867</v>
      </c>
      <c r="AB69" s="133">
        <f t="shared" si="28"/>
        <v>0.63475626889392867</v>
      </c>
      <c r="AC69" s="3"/>
      <c r="AD69" s="105" t="str">
        <f>Controls!$B$5</f>
        <v>Ofwat forecast</v>
      </c>
      <c r="AE69" s="35"/>
      <c r="AF69" s="55">
        <f t="shared" si="29"/>
        <v>1</v>
      </c>
      <c r="AG69" s="3"/>
      <c r="AH69" s="3"/>
      <c r="AI69" s="3"/>
      <c r="AJ69" s="3"/>
      <c r="AK69" s="3"/>
      <c r="AL69" s="3"/>
      <c r="AM69" s="3"/>
      <c r="AN69" s="3"/>
      <c r="AO69" s="3"/>
      <c r="AP69" s="3"/>
      <c r="AQ69" s="6"/>
      <c r="AR69" s="10"/>
    </row>
    <row r="70" spans="2:44" s="4" customFormat="1" ht="13">
      <c r="B70" s="33" t="s">
        <v>38</v>
      </c>
      <c r="C70" s="133" t="str">
        <f>IFERROR(INDEX(Inputs!$F$2:$S$481,MATCH(Forecasts!$B70&amp;Forecasts!$B$60,Inputs!$S$2:$S$481,0),MATCH(Forecasts!C$9,Inputs!$F$2:$S$2,0)),"")</f>
        <v/>
      </c>
      <c r="D70" s="133" t="str">
        <f>IFERROR(INDEX(Inputs!$F$2:$S$481,MATCH(Forecasts!$B70&amp;Forecasts!$B$60,Inputs!$S$2:$S$481,0),MATCH(Forecasts!D$9,Inputs!$F$2:$S$2,0)),"")</f>
        <v/>
      </c>
      <c r="E70" s="133">
        <f>IFERROR(INDEX(Inputs!$F$2:$S$481,MATCH(Forecasts!$B70&amp;Forecasts!$B$60,Inputs!$S$2:$S$481,0),MATCH(Forecasts!E$9,Inputs!$F$2:$S$2,0)),"")</f>
        <v>0.84872758377943558</v>
      </c>
      <c r="F70" s="133">
        <f>IFERROR(INDEX(Inputs!$F$2:$S$481,MATCH(Forecasts!$B70&amp;Forecasts!$B$60,Inputs!$S$2:$S$481,0),MATCH(Forecasts!F$9,Inputs!$F$2:$S$2,0)),"")</f>
        <v>0.85876196437503227</v>
      </c>
      <c r="G70" s="133">
        <f>IFERROR(INDEX(Inputs!$F$2:$S$481,MATCH(Forecasts!$B70&amp;Forecasts!$B$60,Inputs!$S$2:$S$481,0),MATCH(Forecasts!G$9,Inputs!$F$2:$S$2,0)),"")</f>
        <v>0.84587853822429548</v>
      </c>
      <c r="H70" s="133">
        <f>IFERROR(INDEX(Inputs!$F$2:$S$481,MATCH(Forecasts!$B70&amp;Forecasts!$B$60,Inputs!$S$2:$S$481,0),MATCH(Forecasts!H$9,Inputs!$F$2:$S$2,0)),"")</f>
        <v>0.8469121402568236</v>
      </c>
      <c r="I70" s="133">
        <f>IFERROR(INDEX(Inputs!$F$2:$S$481,MATCH(Forecasts!$B70&amp;Forecasts!$B$60,Inputs!$S$2:$S$481,0),MATCH(Forecasts!I$9,Inputs!$F$2:$S$2,0)),"")</f>
        <v>0.84611136287411037</v>
      </c>
      <c r="J70" s="133">
        <f>IFERROR(INDEX(Inputs!$F$2:$S$481,MATCH(Forecasts!$B70&amp;Forecasts!$B$60,Inputs!$S$2:$S$481,0),MATCH(Forecasts!J$9,Inputs!$F$2:$S$2,0)),"")</f>
        <v>0.84755371652057188</v>
      </c>
      <c r="K70" s="90">
        <f>IFERROR(INDEX(Inputs!$F$2:$S$481,MATCH(Forecasts!$B70&amp;Forecasts!$B$60,Inputs!$S$2:$S$481,0),MATCH(Forecasts!K$9,Inputs!$F$2:$S$2,0)),"")</f>
        <v>0.84545144331312816</v>
      </c>
      <c r="L70" s="90">
        <f>IFERROR(INDEX(Inputs!$F$2:$S$481,MATCH(Forecasts!$B70&amp;Forecasts!$B$60,Inputs!$S$2:$S$481,0),MATCH(Forecasts!L$9,Inputs!$F$2:$S$2,0)),"")</f>
        <v>0.84462669453048589</v>
      </c>
      <c r="M70" s="90">
        <f>IFERROR(INDEX(Inputs!$F$2:$S$481,MATCH(Forecasts!$B70&amp;Forecasts!$B$60,Inputs!$S$2:$S$481,0),MATCH(Forecasts!M$9,Inputs!$F$2:$S$2,0)),"")</f>
        <v>0.84373772847661843</v>
      </c>
      <c r="N70" s="90">
        <f>IFERROR(INDEX(Inputs!$F$2:$S$481,MATCH(Forecasts!$B70&amp;Forecasts!$B$60,Inputs!$S$2:$S$481,0),MATCH(Forecasts!N$9,Inputs!$F$2:$S$2,0)),"")</f>
        <v>0.84286020198112821</v>
      </c>
      <c r="O70" s="90">
        <f>IFERROR(INDEX(Inputs!$F$2:$S$481,MATCH(Forecasts!$B70&amp;Forecasts!$B$60,Inputs!$S$2:$S$481,0),MATCH(Forecasts!O$9,Inputs!$F$2:$S$2,0)),"")</f>
        <v>0.84200148855416979</v>
      </c>
      <c r="P70" s="90">
        <f>IFERROR(INDEX(Inputs!$F$2:$S$481,MATCH(Forecasts!$B70&amp;Forecasts!$B$60,Inputs!$S$2:$S$481,0),MATCH(Forecasts!P$9,Inputs!$F$2:$S$2,0)),"")</f>
        <v>0.84116036750546685</v>
      </c>
      <c r="Q70" s="156">
        <f t="shared" si="30"/>
        <v>0.84755371652057188</v>
      </c>
      <c r="R70" s="156">
        <f t="shared" si="22"/>
        <v>0.84755371652057188</v>
      </c>
      <c r="S70" s="156">
        <f t="shared" si="22"/>
        <v>0.84755371652057188</v>
      </c>
      <c r="T70" s="156">
        <f t="shared" si="22"/>
        <v>0.84755371652057188</v>
      </c>
      <c r="U70" s="156">
        <f t="shared" si="22"/>
        <v>0.84755371652057188</v>
      </c>
      <c r="V70" s="156">
        <f t="shared" si="22"/>
        <v>0.84755371652057188</v>
      </c>
      <c r="W70" s="133">
        <f t="shared" si="23"/>
        <v>0.84755371652057188</v>
      </c>
      <c r="X70" s="133">
        <f t="shared" si="24"/>
        <v>0.84755371652057188</v>
      </c>
      <c r="Y70" s="133">
        <f t="shared" si="25"/>
        <v>0.84755371652057188</v>
      </c>
      <c r="Z70" s="133">
        <f t="shared" si="26"/>
        <v>0.84755371652057188</v>
      </c>
      <c r="AA70" s="133">
        <f t="shared" si="27"/>
        <v>0.84755371652057188</v>
      </c>
      <c r="AB70" s="133">
        <f t="shared" si="28"/>
        <v>0.84755371652057188</v>
      </c>
      <c r="AC70" s="3"/>
      <c r="AD70" s="105" t="str">
        <f>Controls!$B$5</f>
        <v>Ofwat forecast</v>
      </c>
      <c r="AE70" s="35"/>
      <c r="AF70" s="55">
        <f t="shared" si="29"/>
        <v>1</v>
      </c>
      <c r="AG70" s="3"/>
      <c r="AH70" s="3"/>
      <c r="AI70" s="3"/>
      <c r="AJ70" s="3"/>
      <c r="AK70" s="3"/>
      <c r="AL70" s="3"/>
      <c r="AM70" s="3"/>
      <c r="AN70" s="3"/>
      <c r="AO70" s="3"/>
      <c r="AP70" s="3"/>
      <c r="AQ70" s="6"/>
      <c r="AR70" s="10"/>
    </row>
    <row r="71" spans="2:44" s="4" customFormat="1" ht="13">
      <c r="B71" s="33" t="s">
        <v>39</v>
      </c>
      <c r="C71" s="133" t="str">
        <f>IFERROR(INDEX(Inputs!$F$2:$S$481,MATCH(Forecasts!$B71&amp;Forecasts!$B$60,Inputs!$S$2:$S$481,0),MATCH(Forecasts!C$9,Inputs!$F$2:$S$2,0)),"")</f>
        <v/>
      </c>
      <c r="D71" s="133" t="str">
        <f>IFERROR(INDEX(Inputs!$F$2:$S$481,MATCH(Forecasts!$B71&amp;Forecasts!$B$60,Inputs!$S$2:$S$481,0),MATCH(Forecasts!D$9,Inputs!$F$2:$S$2,0)),"")</f>
        <v/>
      </c>
      <c r="E71" s="133">
        <f>IFERROR(INDEX(Inputs!$F$2:$S$481,MATCH(Forecasts!$B71&amp;Forecasts!$B$60,Inputs!$S$2:$S$481,0),MATCH(Forecasts!E$9,Inputs!$F$2:$S$2,0)),"")</f>
        <v>0.43385223294791564</v>
      </c>
      <c r="F71" s="133">
        <f>IFERROR(INDEX(Inputs!$F$2:$S$481,MATCH(Forecasts!$B71&amp;Forecasts!$B$60,Inputs!$S$2:$S$481,0),MATCH(Forecasts!F$9,Inputs!$F$2:$S$2,0)),"")</f>
        <v>0.4345292537635409</v>
      </c>
      <c r="G71" s="133">
        <f>IFERROR(INDEX(Inputs!$F$2:$S$481,MATCH(Forecasts!$B71&amp;Forecasts!$B$60,Inputs!$S$2:$S$481,0),MATCH(Forecasts!G$9,Inputs!$F$2:$S$2,0)),"")</f>
        <v>0.42919688370661979</v>
      </c>
      <c r="H71" s="133">
        <f>IFERROR(INDEX(Inputs!$F$2:$S$481,MATCH(Forecasts!$B71&amp;Forecasts!$B$60,Inputs!$S$2:$S$481,0),MATCH(Forecasts!H$9,Inputs!$F$2:$S$2,0)),"")</f>
        <v>0.43009264351283888</v>
      </c>
      <c r="I71" s="133">
        <f>IFERROR(INDEX(Inputs!$F$2:$S$481,MATCH(Forecasts!$B71&amp;Forecasts!$B$60,Inputs!$S$2:$S$481,0),MATCH(Forecasts!I$9,Inputs!$F$2:$S$2,0)),"")</f>
        <v>0.43030071066995346</v>
      </c>
      <c r="J71" s="133">
        <f>IFERROR(INDEX(Inputs!$F$2:$S$481,MATCH(Forecasts!$B71&amp;Forecasts!$B$60,Inputs!$S$2:$S$481,0),MATCH(Forecasts!J$9,Inputs!$F$2:$S$2,0)),"")</f>
        <v>0.43015392676360004</v>
      </c>
      <c r="K71" s="90">
        <f>IFERROR(INDEX(Inputs!$F$2:$S$481,MATCH(Forecasts!$B71&amp;Forecasts!$B$60,Inputs!$S$2:$S$481,0),MATCH(Forecasts!K$9,Inputs!$F$2:$S$2,0)),"")</f>
        <v>0.43118880293500017</v>
      </c>
      <c r="L71" s="90">
        <f>IFERROR(INDEX(Inputs!$F$2:$S$481,MATCH(Forecasts!$B71&amp;Forecasts!$B$60,Inputs!$S$2:$S$481,0),MATCH(Forecasts!L$9,Inputs!$F$2:$S$2,0)),"")</f>
        <v>0.43194867037322981</v>
      </c>
      <c r="M71" s="90">
        <f>IFERROR(INDEX(Inputs!$F$2:$S$481,MATCH(Forecasts!$B71&amp;Forecasts!$B$60,Inputs!$S$2:$S$481,0),MATCH(Forecasts!M$9,Inputs!$F$2:$S$2,0)),"")</f>
        <v>0.43239165450143136</v>
      </c>
      <c r="N71" s="90">
        <f>IFERROR(INDEX(Inputs!$F$2:$S$481,MATCH(Forecasts!$B71&amp;Forecasts!$B$60,Inputs!$S$2:$S$481,0),MATCH(Forecasts!N$9,Inputs!$F$2:$S$2,0)),"")</f>
        <v>0.43271309367469946</v>
      </c>
      <c r="O71" s="90">
        <f>IFERROR(INDEX(Inputs!$F$2:$S$481,MATCH(Forecasts!$B71&amp;Forecasts!$B$60,Inputs!$S$2:$S$481,0),MATCH(Forecasts!O$9,Inputs!$F$2:$S$2,0)),"")</f>
        <v>0.43300715299478548</v>
      </c>
      <c r="P71" s="90">
        <f>IFERROR(INDEX(Inputs!$F$2:$S$481,MATCH(Forecasts!$B71&amp;Forecasts!$B$60,Inputs!$S$2:$S$481,0),MATCH(Forecasts!P$9,Inputs!$F$2:$S$2,0)),"")</f>
        <v>0.43329420238340222</v>
      </c>
      <c r="Q71" s="156">
        <f t="shared" si="30"/>
        <v>0.43015392676360004</v>
      </c>
      <c r="R71" s="156">
        <f t="shared" si="22"/>
        <v>0.43015392676360004</v>
      </c>
      <c r="S71" s="156">
        <f t="shared" si="22"/>
        <v>0.43015392676360004</v>
      </c>
      <c r="T71" s="156">
        <f t="shared" si="22"/>
        <v>0.43015392676360004</v>
      </c>
      <c r="U71" s="156">
        <f t="shared" si="22"/>
        <v>0.43015392676360004</v>
      </c>
      <c r="V71" s="156">
        <f t="shared" si="22"/>
        <v>0.43015392676360004</v>
      </c>
      <c r="W71" s="133">
        <f t="shared" si="23"/>
        <v>0.43015392676360004</v>
      </c>
      <c r="X71" s="133">
        <f t="shared" si="24"/>
        <v>0.43015392676360004</v>
      </c>
      <c r="Y71" s="133">
        <f t="shared" si="25"/>
        <v>0.43015392676360004</v>
      </c>
      <c r="Z71" s="133">
        <f t="shared" si="26"/>
        <v>0.43015392676360004</v>
      </c>
      <c r="AA71" s="133">
        <f t="shared" si="27"/>
        <v>0.43015392676360004</v>
      </c>
      <c r="AB71" s="133">
        <f t="shared" si="28"/>
        <v>0.43015392676360004</v>
      </c>
      <c r="AC71" s="3"/>
      <c r="AD71" s="105" t="str">
        <f>Controls!$B$5</f>
        <v>Ofwat forecast</v>
      </c>
      <c r="AE71" s="35"/>
      <c r="AF71" s="55">
        <f t="shared" si="29"/>
        <v>1</v>
      </c>
      <c r="AG71" s="3"/>
      <c r="AH71" s="3"/>
      <c r="AI71" s="3"/>
      <c r="AJ71" s="3"/>
      <c r="AK71" s="3"/>
      <c r="AL71" s="3"/>
      <c r="AM71" s="3"/>
      <c r="AN71" s="3"/>
      <c r="AO71" s="3"/>
      <c r="AP71" s="3"/>
      <c r="AQ71" s="6"/>
      <c r="AR71" s="10"/>
    </row>
    <row r="72" spans="2:44" s="4" customFormat="1" ht="13">
      <c r="B72" s="33" t="s">
        <v>40</v>
      </c>
      <c r="C72" s="133" t="str">
        <f>IFERROR(INDEX(Inputs!$F$2:$S$481,MATCH(Forecasts!$B72&amp;Forecasts!$B$60,Inputs!$S$2:$S$481,0),MATCH(Forecasts!C$9,Inputs!$F$2:$S$2,0)),"")</f>
        <v/>
      </c>
      <c r="D72" s="133" t="str">
        <f>IFERROR(INDEX(Inputs!$F$2:$S$481,MATCH(Forecasts!$B72&amp;Forecasts!$B$60,Inputs!$S$2:$S$481,0),MATCH(Forecasts!D$9,Inputs!$F$2:$S$2,0)),"")</f>
        <v/>
      </c>
      <c r="E72" s="133">
        <f>IFERROR(INDEX(Inputs!$F$2:$S$481,MATCH(Forecasts!$B72&amp;Forecasts!$B$60,Inputs!$S$2:$S$481,0),MATCH(Forecasts!E$9,Inputs!$F$2:$S$2,0)),"")</f>
        <v>0.89748217738396041</v>
      </c>
      <c r="F72" s="133">
        <f>IFERROR(INDEX(Inputs!$F$2:$S$481,MATCH(Forecasts!$B72&amp;Forecasts!$B$60,Inputs!$S$2:$S$481,0),MATCH(Forecasts!F$9,Inputs!$F$2:$S$2,0)),"")</f>
        <v>0.89734173150222163</v>
      </c>
      <c r="G72" s="133">
        <f>IFERROR(INDEX(Inputs!$F$2:$S$481,MATCH(Forecasts!$B72&amp;Forecasts!$B$60,Inputs!$S$2:$S$481,0),MATCH(Forecasts!G$9,Inputs!$F$2:$S$2,0)),"")</f>
        <v>0.89657389938949383</v>
      </c>
      <c r="H72" s="133">
        <f>IFERROR(INDEX(Inputs!$F$2:$S$481,MATCH(Forecasts!$B72&amp;Forecasts!$B$60,Inputs!$S$2:$S$481,0),MATCH(Forecasts!H$9,Inputs!$F$2:$S$2,0)),"")</f>
        <v>0.89717846786616007</v>
      </c>
      <c r="I72" s="133">
        <f>IFERROR(INDEX(Inputs!$F$2:$S$481,MATCH(Forecasts!$B72&amp;Forecasts!$B$60,Inputs!$S$2:$S$481,0),MATCH(Forecasts!I$9,Inputs!$F$2:$S$2,0)),"")</f>
        <v>0.89922651790779184</v>
      </c>
      <c r="J72" s="133">
        <f>IFERROR(INDEX(Inputs!$F$2:$S$481,MATCH(Forecasts!$B72&amp;Forecasts!$B$60,Inputs!$S$2:$S$481,0),MATCH(Forecasts!J$9,Inputs!$F$2:$S$2,0)),"")</f>
        <v>0.89774675618664024</v>
      </c>
      <c r="K72" s="90">
        <f>IFERROR(INDEX(Inputs!$F$2:$S$481,MATCH(Forecasts!$B72&amp;Forecasts!$B$60,Inputs!$S$2:$S$481,0),MATCH(Forecasts!K$9,Inputs!$F$2:$S$2,0)),"")</f>
        <v>0.90060325502560645</v>
      </c>
      <c r="L72" s="90">
        <f>IFERROR(INDEX(Inputs!$F$2:$S$481,MATCH(Forecasts!$B72&amp;Forecasts!$B$60,Inputs!$S$2:$S$481,0),MATCH(Forecasts!L$9,Inputs!$F$2:$S$2,0)),"")</f>
        <v>0.90018974305815325</v>
      </c>
      <c r="M72" s="90">
        <f>IFERROR(INDEX(Inputs!$F$2:$S$481,MATCH(Forecasts!$B72&amp;Forecasts!$B$60,Inputs!$S$2:$S$481,0),MATCH(Forecasts!M$9,Inputs!$F$2:$S$2,0)),"")</f>
        <v>0.90050961863880841</v>
      </c>
      <c r="N72" s="90">
        <f>IFERROR(INDEX(Inputs!$F$2:$S$481,MATCH(Forecasts!$B72&amp;Forecasts!$B$60,Inputs!$S$2:$S$481,0),MATCH(Forecasts!N$9,Inputs!$F$2:$S$2,0)),"")</f>
        <v>0.90082579192025269</v>
      </c>
      <c r="O72" s="90">
        <f>IFERROR(INDEX(Inputs!$F$2:$S$481,MATCH(Forecasts!$B72&amp;Forecasts!$B$60,Inputs!$S$2:$S$481,0),MATCH(Forecasts!O$9,Inputs!$F$2:$S$2,0)),"")</f>
        <v>0.90113501696959508</v>
      </c>
      <c r="P72" s="90">
        <f>IFERROR(INDEX(Inputs!$F$2:$S$481,MATCH(Forecasts!$B72&amp;Forecasts!$B$60,Inputs!$S$2:$S$481,0),MATCH(Forecasts!P$9,Inputs!$F$2:$S$2,0)),"")</f>
        <v>0.90143844527706707</v>
      </c>
      <c r="Q72" s="156">
        <f t="shared" si="30"/>
        <v>0.89774675618664024</v>
      </c>
      <c r="R72" s="156">
        <f t="shared" si="22"/>
        <v>0.89774675618664024</v>
      </c>
      <c r="S72" s="156">
        <f t="shared" si="22"/>
        <v>0.89774675618664024</v>
      </c>
      <c r="T72" s="156">
        <f t="shared" si="22"/>
        <v>0.89774675618664024</v>
      </c>
      <c r="U72" s="156">
        <f t="shared" si="22"/>
        <v>0.89774675618664024</v>
      </c>
      <c r="V72" s="156">
        <f t="shared" si="22"/>
        <v>0.89774675618664024</v>
      </c>
      <c r="W72" s="133">
        <f t="shared" si="23"/>
        <v>0.89774675618664024</v>
      </c>
      <c r="X72" s="133">
        <f t="shared" si="24"/>
        <v>0.89774675618664024</v>
      </c>
      <c r="Y72" s="133">
        <f t="shared" si="25"/>
        <v>0.89774675618664024</v>
      </c>
      <c r="Z72" s="133">
        <f t="shared" si="26"/>
        <v>0.89774675618664024</v>
      </c>
      <c r="AA72" s="133">
        <f t="shared" si="27"/>
        <v>0.89774675618664024</v>
      </c>
      <c r="AB72" s="133">
        <f t="shared" si="28"/>
        <v>0.89774675618664024</v>
      </c>
      <c r="AC72" s="3"/>
      <c r="AD72" s="105" t="str">
        <f>Controls!$B$5</f>
        <v>Ofwat forecast</v>
      </c>
      <c r="AE72" s="35"/>
      <c r="AF72" s="55">
        <f t="shared" si="29"/>
        <v>1</v>
      </c>
      <c r="AG72" s="3"/>
      <c r="AH72" s="3"/>
      <c r="AI72" s="3"/>
      <c r="AJ72" s="3"/>
      <c r="AK72" s="3"/>
      <c r="AL72" s="3"/>
      <c r="AM72" s="3"/>
      <c r="AN72" s="3"/>
      <c r="AO72" s="3"/>
      <c r="AP72" s="3"/>
      <c r="AQ72" s="6"/>
      <c r="AR72" s="10"/>
    </row>
    <row r="73" spans="2:44" s="4" customFormat="1" ht="13">
      <c r="B73" s="33" t="s">
        <v>41</v>
      </c>
      <c r="C73" s="40"/>
      <c r="D73" s="40"/>
      <c r="E73" s="40"/>
      <c r="F73" s="40"/>
      <c r="G73" s="40"/>
      <c r="H73" s="40"/>
      <c r="I73" s="40"/>
      <c r="J73" s="40"/>
      <c r="K73" s="40"/>
      <c r="L73" s="40"/>
      <c r="M73" s="40"/>
      <c r="N73" s="40"/>
      <c r="O73" s="40"/>
      <c r="P73" s="40"/>
      <c r="Q73" s="41"/>
      <c r="R73" s="41"/>
      <c r="S73" s="41"/>
      <c r="T73" s="41"/>
      <c r="U73" s="41"/>
      <c r="V73" s="41"/>
      <c r="W73" s="50"/>
      <c r="X73" s="50"/>
      <c r="Y73" s="50"/>
      <c r="Z73" s="50"/>
      <c r="AA73" s="50"/>
      <c r="AB73" s="50"/>
      <c r="AC73" s="3"/>
      <c r="AD73" s="42"/>
      <c r="AE73" s="42"/>
      <c r="AF73" s="47"/>
      <c r="AG73" s="3"/>
      <c r="AH73" s="3"/>
      <c r="AI73" s="3"/>
      <c r="AJ73" s="3"/>
      <c r="AK73" s="3"/>
      <c r="AL73" s="3"/>
      <c r="AM73" s="3"/>
      <c r="AN73" s="3"/>
      <c r="AO73" s="3"/>
      <c r="AP73" s="3"/>
      <c r="AQ73" s="6"/>
      <c r="AR73" s="10"/>
    </row>
    <row r="74" spans="2:44" s="4" customFormat="1" ht="13">
      <c r="B74" s="33" t="s">
        <v>42</v>
      </c>
      <c r="C74" s="40"/>
      <c r="D74" s="40"/>
      <c r="E74" s="40"/>
      <c r="F74" s="40"/>
      <c r="G74" s="40"/>
      <c r="H74" s="40"/>
      <c r="I74" s="40"/>
      <c r="J74" s="40"/>
      <c r="K74" s="40"/>
      <c r="L74" s="40"/>
      <c r="M74" s="40"/>
      <c r="N74" s="40"/>
      <c r="O74" s="40"/>
      <c r="P74" s="40"/>
      <c r="Q74" s="41"/>
      <c r="R74" s="41"/>
      <c r="S74" s="41"/>
      <c r="T74" s="41"/>
      <c r="U74" s="41"/>
      <c r="V74" s="41"/>
      <c r="W74" s="50"/>
      <c r="X74" s="50"/>
      <c r="Y74" s="50"/>
      <c r="Z74" s="50"/>
      <c r="AA74" s="50"/>
      <c r="AB74" s="50"/>
      <c r="AC74" s="3"/>
      <c r="AD74" s="42"/>
      <c r="AE74" s="42"/>
      <c r="AF74" s="47"/>
      <c r="AG74" s="3"/>
      <c r="AH74" s="3"/>
      <c r="AI74" s="3"/>
      <c r="AJ74" s="3"/>
      <c r="AK74" s="3"/>
      <c r="AL74" s="3"/>
      <c r="AM74" s="3"/>
      <c r="AN74" s="3"/>
      <c r="AO74" s="3"/>
      <c r="AP74" s="3"/>
      <c r="AQ74" s="6"/>
      <c r="AR74" s="10"/>
    </row>
    <row r="75" spans="2:44" s="4" customFormat="1" ht="13">
      <c r="B75" s="33" t="s">
        <v>43</v>
      </c>
      <c r="C75" s="40"/>
      <c r="D75" s="40"/>
      <c r="E75" s="40"/>
      <c r="F75" s="40"/>
      <c r="G75" s="40"/>
      <c r="H75" s="40"/>
      <c r="I75" s="40"/>
      <c r="J75" s="40"/>
      <c r="K75" s="40"/>
      <c r="L75" s="40"/>
      <c r="M75" s="40"/>
      <c r="N75" s="40"/>
      <c r="O75" s="40"/>
      <c r="P75" s="40"/>
      <c r="Q75" s="41"/>
      <c r="R75" s="41"/>
      <c r="S75" s="41"/>
      <c r="T75" s="41"/>
      <c r="U75" s="41"/>
      <c r="V75" s="41"/>
      <c r="W75" s="50"/>
      <c r="X75" s="50"/>
      <c r="Y75" s="50"/>
      <c r="Z75" s="50"/>
      <c r="AA75" s="50"/>
      <c r="AB75" s="50"/>
      <c r="AC75" s="3"/>
      <c r="AD75" s="42"/>
      <c r="AE75" s="42"/>
      <c r="AF75" s="47"/>
      <c r="AG75" s="3"/>
      <c r="AH75" s="3"/>
      <c r="AI75" s="3"/>
      <c r="AJ75" s="3"/>
      <c r="AK75" s="3"/>
      <c r="AL75" s="3"/>
      <c r="AM75" s="3"/>
      <c r="AN75" s="3"/>
      <c r="AO75" s="3"/>
      <c r="AP75" s="3"/>
      <c r="AQ75" s="6"/>
      <c r="AR75" s="10"/>
    </row>
    <row r="76" spans="2:44" s="4" customFormat="1" ht="13">
      <c r="B76" s="33" t="s">
        <v>44</v>
      </c>
      <c r="C76" s="40"/>
      <c r="D76" s="40"/>
      <c r="E76" s="40"/>
      <c r="F76" s="40"/>
      <c r="G76" s="40"/>
      <c r="H76" s="40"/>
      <c r="I76" s="40"/>
      <c r="J76" s="40"/>
      <c r="K76" s="40"/>
      <c r="L76" s="40"/>
      <c r="M76" s="40"/>
      <c r="N76" s="40"/>
      <c r="O76" s="40"/>
      <c r="P76" s="40"/>
      <c r="Q76" s="41"/>
      <c r="R76" s="41"/>
      <c r="S76" s="41"/>
      <c r="T76" s="41"/>
      <c r="U76" s="41"/>
      <c r="V76" s="41"/>
      <c r="W76" s="50"/>
      <c r="X76" s="50"/>
      <c r="Y76" s="50"/>
      <c r="Z76" s="50"/>
      <c r="AA76" s="50"/>
      <c r="AB76" s="50"/>
      <c r="AC76" s="3"/>
      <c r="AD76" s="42"/>
      <c r="AE76" s="42"/>
      <c r="AF76" s="47"/>
      <c r="AG76" s="3"/>
      <c r="AH76" s="3"/>
      <c r="AI76" s="3"/>
      <c r="AJ76" s="3"/>
      <c r="AK76" s="3"/>
      <c r="AL76" s="3"/>
      <c r="AM76" s="3"/>
      <c r="AN76" s="3"/>
      <c r="AO76" s="3"/>
      <c r="AP76" s="3"/>
      <c r="AQ76" s="6"/>
      <c r="AR76" s="10"/>
    </row>
    <row r="77" spans="2:44" s="4" customFormat="1" ht="13">
      <c r="B77" s="33" t="s">
        <v>45</v>
      </c>
      <c r="C77" s="40"/>
      <c r="D77" s="40"/>
      <c r="E77" s="40"/>
      <c r="F77" s="40"/>
      <c r="G77" s="40"/>
      <c r="H77" s="40"/>
      <c r="I77" s="40"/>
      <c r="J77" s="40"/>
      <c r="K77" s="40"/>
      <c r="L77" s="40"/>
      <c r="M77" s="40"/>
      <c r="N77" s="40"/>
      <c r="O77" s="40"/>
      <c r="P77" s="40"/>
      <c r="Q77" s="41"/>
      <c r="R77" s="41"/>
      <c r="S77" s="41"/>
      <c r="T77" s="41"/>
      <c r="U77" s="41"/>
      <c r="V77" s="41"/>
      <c r="W77" s="50"/>
      <c r="X77" s="50"/>
      <c r="Y77" s="50"/>
      <c r="Z77" s="50"/>
      <c r="AA77" s="50"/>
      <c r="AB77" s="50"/>
      <c r="AC77" s="3"/>
      <c r="AD77" s="42"/>
      <c r="AE77" s="42"/>
      <c r="AF77" s="47"/>
      <c r="AG77" s="3"/>
      <c r="AH77" s="3"/>
      <c r="AI77" s="3"/>
      <c r="AJ77" s="3"/>
      <c r="AK77" s="3"/>
      <c r="AL77" s="3"/>
      <c r="AM77" s="3"/>
      <c r="AN77" s="3"/>
      <c r="AO77" s="3"/>
      <c r="AP77" s="3"/>
      <c r="AQ77" s="6"/>
      <c r="AR77" s="10"/>
    </row>
    <row r="78" spans="2:44" s="4" customFormat="1" ht="13">
      <c r="B78" s="33" t="s">
        <v>46</v>
      </c>
      <c r="C78" s="40"/>
      <c r="D78" s="40"/>
      <c r="E78" s="40"/>
      <c r="F78" s="40"/>
      <c r="G78" s="40"/>
      <c r="H78" s="40"/>
      <c r="I78" s="40"/>
      <c r="J78" s="40"/>
      <c r="K78" s="40"/>
      <c r="L78" s="40"/>
      <c r="M78" s="40"/>
      <c r="N78" s="40"/>
      <c r="O78" s="40"/>
      <c r="P78" s="40"/>
      <c r="Q78" s="41"/>
      <c r="R78" s="41"/>
      <c r="S78" s="41"/>
      <c r="T78" s="41"/>
      <c r="U78" s="41"/>
      <c r="V78" s="41"/>
      <c r="W78" s="50"/>
      <c r="X78" s="50"/>
      <c r="Y78" s="50"/>
      <c r="Z78" s="50"/>
      <c r="AA78" s="50"/>
      <c r="AB78" s="50"/>
      <c r="AC78" s="3"/>
      <c r="AD78" s="42"/>
      <c r="AE78" s="42"/>
      <c r="AF78" s="47"/>
      <c r="AG78" s="3"/>
      <c r="AH78" s="3"/>
      <c r="AI78" s="3"/>
      <c r="AJ78" s="3"/>
      <c r="AK78" s="3"/>
      <c r="AL78" s="3"/>
      <c r="AM78" s="3"/>
      <c r="AN78" s="3"/>
      <c r="AO78" s="3"/>
      <c r="AP78" s="3"/>
      <c r="AQ78" s="6"/>
      <c r="AR78" s="10"/>
    </row>
    <row r="79" spans="2:44" s="4" customFormat="1" ht="13">
      <c r="B79" s="33" t="s">
        <v>47</v>
      </c>
      <c r="C79" s="40"/>
      <c r="D79" s="40"/>
      <c r="E79" s="40"/>
      <c r="F79" s="40"/>
      <c r="G79" s="40"/>
      <c r="H79" s="40"/>
      <c r="I79" s="40"/>
      <c r="J79" s="40"/>
      <c r="K79" s="40"/>
      <c r="L79" s="40"/>
      <c r="M79" s="40"/>
      <c r="N79" s="40"/>
      <c r="O79" s="40"/>
      <c r="P79" s="40"/>
      <c r="Q79" s="41"/>
      <c r="R79" s="41"/>
      <c r="S79" s="41"/>
      <c r="T79" s="41"/>
      <c r="U79" s="41"/>
      <c r="V79" s="41"/>
      <c r="W79" s="50"/>
      <c r="X79" s="50"/>
      <c r="Y79" s="50"/>
      <c r="Z79" s="50"/>
      <c r="AA79" s="50"/>
      <c r="AB79" s="50"/>
      <c r="AC79" s="3"/>
      <c r="AD79" s="42"/>
      <c r="AE79" s="42"/>
      <c r="AF79" s="47"/>
      <c r="AG79" s="3"/>
      <c r="AH79" s="3"/>
      <c r="AI79" s="3"/>
      <c r="AJ79" s="3"/>
      <c r="AK79" s="3"/>
      <c r="AL79" s="3"/>
      <c r="AM79" s="3"/>
      <c r="AN79" s="3"/>
      <c r="AO79" s="3"/>
      <c r="AP79" s="3"/>
      <c r="AQ79" s="6"/>
      <c r="AR79" s="10"/>
    </row>
    <row r="80" spans="2:44" s="4" customFormat="1" ht="13">
      <c r="B80" s="34" t="s">
        <v>52</v>
      </c>
      <c r="C80" s="39" t="str">
        <f t="shared" ref="C80:V80" si="31">IFERROR(AVERAGE(C63:C72),"")</f>
        <v/>
      </c>
      <c r="D80" s="39" t="str">
        <f t="shared" si="31"/>
        <v/>
      </c>
      <c r="E80" s="39">
        <f t="shared" si="31"/>
        <v>0.69003196303173864</v>
      </c>
      <c r="F80" s="39">
        <f t="shared" si="31"/>
        <v>0.69118482241574375</v>
      </c>
      <c r="G80" s="39">
        <f t="shared" si="31"/>
        <v>0.68949569601443172</v>
      </c>
      <c r="H80" s="39">
        <f t="shared" si="31"/>
        <v>0.68996138403408969</v>
      </c>
      <c r="I80" s="39">
        <f t="shared" si="31"/>
        <v>0.69014411981702573</v>
      </c>
      <c r="J80" s="39">
        <f t="shared" si="31"/>
        <v>0.69213674336089892</v>
      </c>
      <c r="K80" s="91">
        <f t="shared" si="31"/>
        <v>0.68185743660680564</v>
      </c>
      <c r="L80" s="91">
        <f t="shared" si="31"/>
        <v>0.6819193810624431</v>
      </c>
      <c r="M80" s="91">
        <f t="shared" si="31"/>
        <v>0.68222798490363723</v>
      </c>
      <c r="N80" s="91">
        <f t="shared" si="31"/>
        <v>0.6827937000201576</v>
      </c>
      <c r="O80" s="91">
        <f t="shared" si="31"/>
        <v>0.68344980158400626</v>
      </c>
      <c r="P80" s="91">
        <f t="shared" si="31"/>
        <v>0.68400617202025193</v>
      </c>
      <c r="Q80" s="82">
        <f t="shared" si="31"/>
        <v>0.69213674336089892</v>
      </c>
      <c r="R80" s="82">
        <f t="shared" si="31"/>
        <v>0.69213674336089892</v>
      </c>
      <c r="S80" s="82">
        <f t="shared" si="31"/>
        <v>0.69213674336089892</v>
      </c>
      <c r="T80" s="82">
        <f t="shared" si="31"/>
        <v>0.69213674336089892</v>
      </c>
      <c r="U80" s="82">
        <f t="shared" si="31"/>
        <v>0.69213674336089892</v>
      </c>
      <c r="V80" s="82">
        <f t="shared" si="31"/>
        <v>0.69213674336089892</v>
      </c>
      <c r="W80" s="94">
        <f t="shared" ref="W80:AB80" si="32">IFERROR(AVERAGE(W63:W79),"")</f>
        <v>0.69213674336089892</v>
      </c>
      <c r="X80" s="94">
        <f t="shared" si="32"/>
        <v>0.69213674336089892</v>
      </c>
      <c r="Y80" s="94">
        <f t="shared" si="32"/>
        <v>0.69213674336089892</v>
      </c>
      <c r="Z80" s="94">
        <f t="shared" si="32"/>
        <v>0.69213674336089892</v>
      </c>
      <c r="AA80" s="94">
        <f t="shared" si="32"/>
        <v>0.69213674336089892</v>
      </c>
      <c r="AB80" s="94">
        <f t="shared" si="32"/>
        <v>0.69213674336089892</v>
      </c>
      <c r="AC80" s="3"/>
      <c r="AD80" s="3"/>
      <c r="AE80" s="3"/>
      <c r="AF80" s="3"/>
      <c r="AG80" s="3"/>
      <c r="AH80" s="3"/>
      <c r="AI80" s="3"/>
      <c r="AJ80" s="3"/>
      <c r="AK80" s="3"/>
      <c r="AL80" s="3"/>
      <c r="AM80" s="3"/>
      <c r="AN80" s="3"/>
      <c r="AO80" s="3"/>
      <c r="AP80" s="3"/>
      <c r="AQ80" s="7"/>
      <c r="AR80" s="10"/>
    </row>
    <row r="81" spans="1:44">
      <c r="C81" s="13"/>
      <c r="K81" s="13"/>
      <c r="L81" s="13"/>
      <c r="M81" s="13"/>
      <c r="N81" s="13"/>
      <c r="O81" s="13"/>
      <c r="P81" s="13"/>
    </row>
    <row r="82" spans="1:44" s="22" customFormat="1" ht="18">
      <c r="A82" s="23" t="s">
        <v>533</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1"/>
    </row>
    <row r="83" spans="1:44">
      <c r="B83" s="17"/>
      <c r="C83" s="18"/>
      <c r="D83" s="18"/>
      <c r="E83" s="18"/>
      <c r="F83" s="18"/>
      <c r="G83" s="18"/>
      <c r="H83" s="18"/>
      <c r="I83" s="18"/>
      <c r="J83" s="18"/>
      <c r="K83" s="18"/>
      <c r="L83" s="18"/>
      <c r="M83" s="18"/>
      <c r="N83" s="18"/>
      <c r="O83" s="18"/>
      <c r="P83" s="18"/>
      <c r="Q83" s="18"/>
      <c r="R83" s="18"/>
      <c r="S83" s="18"/>
      <c r="T83" s="18"/>
      <c r="U83" s="18"/>
      <c r="V83" s="18"/>
      <c r="AC83" s="18"/>
      <c r="AJ83" s="18"/>
    </row>
    <row r="84" spans="1:44" ht="15.5">
      <c r="B84" s="24" t="s">
        <v>534</v>
      </c>
    </row>
    <row r="85" spans="1:44">
      <c r="B85" s="25" t="s">
        <v>10</v>
      </c>
      <c r="AJ85" s="4"/>
      <c r="AK85" s="4"/>
      <c r="AL85" s="4"/>
      <c r="AM85" s="4"/>
      <c r="AN85" s="4"/>
      <c r="AO85" s="4"/>
      <c r="AP85" s="4"/>
    </row>
    <row r="86" spans="1:44" ht="15" customHeight="1">
      <c r="B86" s="26" t="s">
        <v>86</v>
      </c>
      <c r="C86" s="68" t="s">
        <v>49</v>
      </c>
      <c r="D86" s="71"/>
      <c r="E86" s="71"/>
      <c r="F86" s="71"/>
      <c r="G86" s="71"/>
      <c r="H86" s="71"/>
      <c r="I86" s="72"/>
      <c r="J86" s="72"/>
      <c r="K86" s="150" t="s">
        <v>55</v>
      </c>
      <c r="L86" s="84"/>
      <c r="M86" s="84"/>
      <c r="N86" s="84"/>
      <c r="O86" s="84"/>
      <c r="P86" s="85"/>
      <c r="Q86" s="147" t="s">
        <v>542</v>
      </c>
      <c r="R86" s="37"/>
      <c r="S86" s="37"/>
      <c r="T86" s="37"/>
      <c r="U86" s="37"/>
      <c r="V86" s="38"/>
      <c r="W86" s="155" t="s">
        <v>4</v>
      </c>
      <c r="X86" s="44"/>
      <c r="Y86" s="44"/>
      <c r="Z86" s="44"/>
      <c r="AA86" s="44"/>
      <c r="AB86" s="45"/>
      <c r="AC86" s="2"/>
      <c r="AD86" s="159" t="s">
        <v>4</v>
      </c>
      <c r="AE86" s="159" t="s">
        <v>66</v>
      </c>
      <c r="AF86" s="159" t="s">
        <v>67</v>
      </c>
      <c r="AG86" s="1"/>
      <c r="AH86" s="1"/>
      <c r="AI86" s="1"/>
      <c r="AJ86" s="4"/>
      <c r="AK86" s="4"/>
      <c r="AL86" s="4"/>
      <c r="AM86" s="4"/>
      <c r="AN86" s="4"/>
      <c r="AO86" s="4"/>
      <c r="AP86" s="4"/>
    </row>
    <row r="87" spans="1:44" s="4" customFormat="1" ht="17.25" customHeight="1">
      <c r="B87" s="31"/>
      <c r="C87" s="73" t="s">
        <v>18</v>
      </c>
      <c r="D87" s="73" t="s">
        <v>19</v>
      </c>
      <c r="E87" s="73" t="s">
        <v>20</v>
      </c>
      <c r="F87" s="73" t="s">
        <v>21</v>
      </c>
      <c r="G87" s="73" t="s">
        <v>22</v>
      </c>
      <c r="H87" s="73" t="s">
        <v>23</v>
      </c>
      <c r="I87" s="73" t="s">
        <v>24</v>
      </c>
      <c r="J87" s="73" t="s">
        <v>25</v>
      </c>
      <c r="K87" s="88" t="s">
        <v>26</v>
      </c>
      <c r="L87" s="88" t="s">
        <v>27</v>
      </c>
      <c r="M87" s="88" t="s">
        <v>28</v>
      </c>
      <c r="N87" s="88" t="s">
        <v>29</v>
      </c>
      <c r="O87" s="88" t="s">
        <v>30</v>
      </c>
      <c r="P87" s="88" t="s">
        <v>31</v>
      </c>
      <c r="Q87" s="74" t="s">
        <v>26</v>
      </c>
      <c r="R87" s="74" t="s">
        <v>27</v>
      </c>
      <c r="S87" s="74" t="s">
        <v>28</v>
      </c>
      <c r="T87" s="74" t="s">
        <v>29</v>
      </c>
      <c r="U87" s="74" t="s">
        <v>30</v>
      </c>
      <c r="V87" s="74" t="s">
        <v>31</v>
      </c>
      <c r="W87" s="75" t="s">
        <v>26</v>
      </c>
      <c r="X87" s="75" t="s">
        <v>27</v>
      </c>
      <c r="Y87" s="75" t="s">
        <v>28</v>
      </c>
      <c r="Z87" s="75" t="s">
        <v>29</v>
      </c>
      <c r="AA87" s="75" t="s">
        <v>30</v>
      </c>
      <c r="AB87" s="75" t="s">
        <v>31</v>
      </c>
      <c r="AC87" s="2"/>
      <c r="AD87" s="159"/>
      <c r="AE87" s="159"/>
      <c r="AF87" s="159"/>
      <c r="AQ87" s="5"/>
      <c r="AR87" s="10"/>
    </row>
    <row r="88" spans="1:44" s="12" customFormat="1" ht="13">
      <c r="B88" s="32" t="s">
        <v>50</v>
      </c>
      <c r="C88" s="76">
        <v>1</v>
      </c>
      <c r="D88" s="76">
        <v>2</v>
      </c>
      <c r="E88" s="76">
        <v>3</v>
      </c>
      <c r="F88" s="76">
        <v>4</v>
      </c>
      <c r="G88" s="76">
        <v>5</v>
      </c>
      <c r="H88" s="76">
        <v>6</v>
      </c>
      <c r="I88" s="76">
        <v>7</v>
      </c>
      <c r="J88" s="76">
        <v>8</v>
      </c>
      <c r="K88" s="89">
        <v>9</v>
      </c>
      <c r="L88" s="89">
        <v>10</v>
      </c>
      <c r="M88" s="89">
        <v>11</v>
      </c>
      <c r="N88" s="89">
        <v>12</v>
      </c>
      <c r="O88" s="89">
        <v>13</v>
      </c>
      <c r="P88" s="89">
        <v>14</v>
      </c>
      <c r="Q88" s="77">
        <v>9</v>
      </c>
      <c r="R88" s="77">
        <v>10</v>
      </c>
      <c r="S88" s="77">
        <v>11</v>
      </c>
      <c r="T88" s="77">
        <v>12</v>
      </c>
      <c r="U88" s="77">
        <v>13</v>
      </c>
      <c r="V88" s="77">
        <v>14</v>
      </c>
      <c r="W88" s="83">
        <v>9</v>
      </c>
      <c r="X88" s="83">
        <v>10</v>
      </c>
      <c r="Y88" s="83">
        <v>11</v>
      </c>
      <c r="Z88" s="83">
        <v>12</v>
      </c>
      <c r="AA88" s="83">
        <v>13</v>
      </c>
      <c r="AB88" s="83">
        <v>14</v>
      </c>
      <c r="AC88" s="2"/>
      <c r="AJ88" s="4"/>
      <c r="AK88" s="4"/>
      <c r="AL88" s="4"/>
      <c r="AM88" s="4"/>
      <c r="AN88" s="4"/>
      <c r="AO88" s="4"/>
      <c r="AP88" s="4"/>
      <c r="AQ88" s="11"/>
      <c r="AR88" s="19"/>
    </row>
    <row r="89" spans="1:44" s="4" customFormat="1" ht="13">
      <c r="B89" s="33" t="s">
        <v>17</v>
      </c>
      <c r="C89" s="133" t="str">
        <f>IFERROR(INDEX(Inputs!$F$2:$S$481,MATCH(Forecasts!$B89&amp;Forecasts!$B$86,Inputs!$S$2:$S$481,0),MATCH(Forecasts!C$9,Inputs!$F$2:$S$2,0)),"")</f>
        <v/>
      </c>
      <c r="D89" s="133" t="str">
        <f>IFERROR(INDEX(Inputs!$F$2:$S$481,MATCH(Forecasts!$B89&amp;Forecasts!$B$86,Inputs!$S$2:$S$481,0),MATCH(Forecasts!D$9,Inputs!$F$2:$S$2,0)),"")</f>
        <v/>
      </c>
      <c r="E89" s="133">
        <f>IFERROR(INDEX(Inputs!$F$2:$S$481,MATCH(Forecasts!$B89&amp;Forecasts!$B$86,Inputs!$S$2:$S$481,0),MATCH(Forecasts!E$9,Inputs!$F$2:$S$2,0)),"")</f>
        <v>0.71387760557919</v>
      </c>
      <c r="F89" s="133">
        <f>IFERROR(INDEX(Inputs!$F$2:$S$481,MATCH(Forecasts!$B89&amp;Forecasts!$B$86,Inputs!$S$2:$S$481,0),MATCH(Forecasts!F$9,Inputs!$F$2:$S$2,0)),"")</f>
        <v>0.73287255320230127</v>
      </c>
      <c r="G89" s="133">
        <f>IFERROR(INDEX(Inputs!$F$2:$S$481,MATCH(Forecasts!$B89&amp;Forecasts!$B$86,Inputs!$S$2:$S$481,0),MATCH(Forecasts!G$9,Inputs!$F$2:$S$2,0)),"")</f>
        <v>0.74656059860368373</v>
      </c>
      <c r="H89" s="133">
        <f>IFERROR(INDEX(Inputs!$F$2:$S$481,MATCH(Forecasts!$B89&amp;Forecasts!$B$86,Inputs!$S$2:$S$481,0),MATCH(Forecasts!H$9,Inputs!$F$2:$S$2,0)),"")</f>
        <v>0.76117107109365578</v>
      </c>
      <c r="I89" s="133">
        <f>IFERROR(INDEX(Inputs!$F$2:$S$481,MATCH(Forecasts!$B89&amp;Forecasts!$B$86,Inputs!$S$2:$S$481,0),MATCH(Forecasts!I$9,Inputs!$F$2:$S$2,0)),"")</f>
        <v>0.77441626927965534</v>
      </c>
      <c r="J89" s="133">
        <f>IFERROR(INDEX(Inputs!$F$2:$S$481,MATCH(Forecasts!$B89&amp;Forecasts!$B$86,Inputs!$S$2:$S$481,0),MATCH(Forecasts!J$9,Inputs!$F$2:$S$2,0)),"")</f>
        <v>0.78803758888262687</v>
      </c>
      <c r="K89" s="90">
        <f>IFERROR(INDEX(Inputs!$F$2:$S$481,MATCH(Forecasts!$B89&amp;Forecasts!$B$86,Inputs!$S$2:$S$481,0),MATCH(Forecasts!K$9,Inputs!$F$2:$S$2,0)),"")</f>
        <v>0.7967443486886282</v>
      </c>
      <c r="L89" s="90">
        <f>IFERROR(INDEX(Inputs!$F$2:$S$481,MATCH(Forecasts!$B89&amp;Forecasts!$B$86,Inputs!$S$2:$S$481,0),MATCH(Forecasts!L$9,Inputs!$F$2:$S$2,0)),"")</f>
        <v>0.80656845857863924</v>
      </c>
      <c r="M89" s="90">
        <f>IFERROR(INDEX(Inputs!$F$2:$S$481,MATCH(Forecasts!$B89&amp;Forecasts!$B$86,Inputs!$S$2:$S$481,0),MATCH(Forecasts!M$9,Inputs!$F$2:$S$2,0)),"")</f>
        <v>0.81596282172693979</v>
      </c>
      <c r="N89" s="90">
        <f>IFERROR(INDEX(Inputs!$F$2:$S$481,MATCH(Forecasts!$B89&amp;Forecasts!$B$86,Inputs!$S$2:$S$481,0),MATCH(Forecasts!N$9,Inputs!$F$2:$S$2,0)),"")</f>
        <v>0.82502526091847828</v>
      </c>
      <c r="O89" s="90">
        <f>IFERROR(INDEX(Inputs!$F$2:$S$481,MATCH(Forecasts!$B89&amp;Forecasts!$B$86,Inputs!$S$2:$S$481,0),MATCH(Forecasts!O$9,Inputs!$F$2:$S$2,0)),"")</f>
        <v>0.83354118136370881</v>
      </c>
      <c r="P89" s="90">
        <f>IFERROR(INDEX(Inputs!$F$2:$S$481,MATCH(Forecasts!$B89&amp;Forecasts!$B$86,Inputs!$S$2:$S$481,0),MATCH(Forecasts!P$9,Inputs!$F$2:$S$2,0)),"")</f>
        <v>0.84134195885659191</v>
      </c>
      <c r="Q89" s="63">
        <v>0.84183746489855737</v>
      </c>
      <c r="R89" s="63">
        <v>0.85508559577859944</v>
      </c>
      <c r="S89" s="63">
        <v>0.86688051705401226</v>
      </c>
      <c r="T89" s="63">
        <v>0.877557349472319</v>
      </c>
      <c r="U89" s="63">
        <v>0.88732387834039839</v>
      </c>
      <c r="V89" s="63">
        <v>0.89618210064662773</v>
      </c>
      <c r="W89" s="133">
        <f t="shared" ref="W89:W105" si="33">CHOOSE($AF89,Q89,K89)</f>
        <v>0.7967443486886282</v>
      </c>
      <c r="X89" s="133">
        <f t="shared" ref="X89:X105" si="34">CHOOSE($AF89,R89,L89)</f>
        <v>0.80656845857863924</v>
      </c>
      <c r="Y89" s="133">
        <f t="shared" ref="Y89:Y105" si="35">CHOOSE($AF89,S89,M89)</f>
        <v>0.81596282172693979</v>
      </c>
      <c r="Z89" s="133">
        <f t="shared" ref="Z89:Z105" si="36">CHOOSE($AF89,T89,N89)</f>
        <v>0.82502526091847828</v>
      </c>
      <c r="AA89" s="133">
        <f t="shared" ref="AA89:AA105" si="37">CHOOSE($AF89,U89,O89)</f>
        <v>0.83354118136370881</v>
      </c>
      <c r="AB89" s="133">
        <f t="shared" ref="AB89:AB105" si="38">CHOOSE($AF89,V89,P89)</f>
        <v>0.84134195885659191</v>
      </c>
      <c r="AC89" s="2"/>
      <c r="AD89" s="105" t="str">
        <f>Controls!$B$5</f>
        <v>Ofwat forecast</v>
      </c>
      <c r="AE89" s="35" t="s">
        <v>55</v>
      </c>
      <c r="AF89" s="55">
        <f t="shared" ref="AF89:AF105" si="39">IF(AE89="Company forecast",2,1)</f>
        <v>2</v>
      </c>
      <c r="AQ89" s="3"/>
      <c r="AR89" s="10"/>
    </row>
    <row r="90" spans="1:44" s="4" customFormat="1" ht="13">
      <c r="B90" s="33" t="s">
        <v>32</v>
      </c>
      <c r="C90" s="133" t="str">
        <f>IFERROR(INDEX(Inputs!$F$2:$S$481,MATCH(Forecasts!$B90&amp;Forecasts!$B$86,Inputs!$S$2:$S$481,0),MATCH(Forecasts!C$9,Inputs!$F$2:$S$2,0)),"")</f>
        <v/>
      </c>
      <c r="D90" s="133" t="str">
        <f>IFERROR(INDEX(Inputs!$F$2:$S$481,MATCH(Forecasts!$B90&amp;Forecasts!$B$86,Inputs!$S$2:$S$481,0),MATCH(Forecasts!D$9,Inputs!$F$2:$S$2,0)),"")</f>
        <v/>
      </c>
      <c r="E90" s="133">
        <f>IFERROR(INDEX(Inputs!$F$2:$S$481,MATCH(Forecasts!$B90&amp;Forecasts!$B$86,Inputs!$S$2:$S$481,0),MATCH(Forecasts!E$9,Inputs!$F$2:$S$2,0)),"")</f>
        <v>0.39436242367838453</v>
      </c>
      <c r="F90" s="133">
        <f>IFERROR(INDEX(Inputs!$F$2:$S$481,MATCH(Forecasts!$B90&amp;Forecasts!$B$86,Inputs!$S$2:$S$481,0),MATCH(Forecasts!F$9,Inputs!$F$2:$S$2,0)),"")</f>
        <v>0.41221883349977056</v>
      </c>
      <c r="G90" s="133">
        <f>IFERROR(INDEX(Inputs!$F$2:$S$481,MATCH(Forecasts!$B90&amp;Forecasts!$B$86,Inputs!$S$2:$S$481,0),MATCH(Forecasts!G$9,Inputs!$F$2:$S$2,0)),"")</f>
        <v>0.42816995877275998</v>
      </c>
      <c r="H90" s="133">
        <f>IFERROR(INDEX(Inputs!$F$2:$S$481,MATCH(Forecasts!$B90&amp;Forecasts!$B$86,Inputs!$S$2:$S$481,0),MATCH(Forecasts!H$9,Inputs!$F$2:$S$2,0)),"")</f>
        <v>0.44460964752712562</v>
      </c>
      <c r="I90" s="133">
        <f>IFERROR(INDEX(Inputs!$F$2:$S$481,MATCH(Forecasts!$B90&amp;Forecasts!$B$86,Inputs!$S$2:$S$481,0),MATCH(Forecasts!I$9,Inputs!$F$2:$S$2,0)),"")</f>
        <v>0.46219254593578252</v>
      </c>
      <c r="J90" s="133">
        <f>IFERROR(INDEX(Inputs!$F$2:$S$481,MATCH(Forecasts!$B90&amp;Forecasts!$B$86,Inputs!$S$2:$S$481,0),MATCH(Forecasts!J$9,Inputs!$F$2:$S$2,0)),"")</f>
        <v>0.47967942077982051</v>
      </c>
      <c r="K90" s="90">
        <f>IFERROR(INDEX(Inputs!$F$2:$S$481,MATCH(Forecasts!$B90&amp;Forecasts!$B$86,Inputs!$S$2:$S$481,0),MATCH(Forecasts!K$9,Inputs!$F$2:$S$2,0)),"")</f>
        <v>0.50151785034477292</v>
      </c>
      <c r="L90" s="90">
        <f>IFERROR(INDEX(Inputs!$F$2:$S$481,MATCH(Forecasts!$B90&amp;Forecasts!$B$86,Inputs!$S$2:$S$481,0),MATCH(Forecasts!L$9,Inputs!$F$2:$S$2,0)),"")</f>
        <v>0.51907761383599715</v>
      </c>
      <c r="M90" s="90">
        <f>IFERROR(INDEX(Inputs!$F$2:$S$481,MATCH(Forecasts!$B90&amp;Forecasts!$B$86,Inputs!$S$2:$S$481,0),MATCH(Forecasts!M$9,Inputs!$F$2:$S$2,0)),"")</f>
        <v>0.53796386681628405</v>
      </c>
      <c r="N90" s="90">
        <f>IFERROR(INDEX(Inputs!$F$2:$S$481,MATCH(Forecasts!$B90&amp;Forecasts!$B$86,Inputs!$S$2:$S$481,0),MATCH(Forecasts!N$9,Inputs!$F$2:$S$2,0)),"")</f>
        <v>0.5561962143326673</v>
      </c>
      <c r="O90" s="90">
        <f>IFERROR(INDEX(Inputs!$F$2:$S$481,MATCH(Forecasts!$B90&amp;Forecasts!$B$86,Inputs!$S$2:$S$481,0),MATCH(Forecasts!O$9,Inputs!$F$2:$S$2,0)),"")</f>
        <v>0.5738234004353342</v>
      </c>
      <c r="P90" s="90">
        <f>IFERROR(INDEX(Inputs!$F$2:$S$481,MATCH(Forecasts!$B90&amp;Forecasts!$B$86,Inputs!$S$2:$S$481,0),MATCH(Forecasts!P$9,Inputs!$F$2:$S$2,0)),"")</f>
        <v>0.59092189748931367</v>
      </c>
      <c r="Q90" s="63">
        <v>0.39636843962327312</v>
      </c>
      <c r="R90" s="63">
        <v>0.41410213812983232</v>
      </c>
      <c r="S90" s="63">
        <v>0.43111483385758714</v>
      </c>
      <c r="T90" s="63">
        <v>0.4476477769324676</v>
      </c>
      <c r="U90" s="63">
        <v>0.46385341086769383</v>
      </c>
      <c r="V90" s="63">
        <v>0.47978784653767648</v>
      </c>
      <c r="W90" s="133">
        <f t="shared" si="33"/>
        <v>0.50151785034477292</v>
      </c>
      <c r="X90" s="133">
        <f t="shared" si="34"/>
        <v>0.51907761383599715</v>
      </c>
      <c r="Y90" s="133">
        <f t="shared" si="35"/>
        <v>0.53796386681628405</v>
      </c>
      <c r="Z90" s="133">
        <f t="shared" si="36"/>
        <v>0.5561962143326673</v>
      </c>
      <c r="AA90" s="133">
        <f t="shared" si="37"/>
        <v>0.5738234004353342</v>
      </c>
      <c r="AB90" s="133">
        <f t="shared" si="38"/>
        <v>0.59092189748931367</v>
      </c>
      <c r="AC90" s="2"/>
      <c r="AD90" s="105" t="str">
        <f>Controls!$B$5</f>
        <v>Ofwat forecast</v>
      </c>
      <c r="AE90" s="35" t="s">
        <v>55</v>
      </c>
      <c r="AF90" s="55">
        <f t="shared" si="39"/>
        <v>2</v>
      </c>
      <c r="AQ90" s="6"/>
      <c r="AR90" s="10"/>
    </row>
    <row r="91" spans="1:44" s="4" customFormat="1" ht="13">
      <c r="B91" s="33" t="s">
        <v>33</v>
      </c>
      <c r="C91" s="133" t="str">
        <f>IFERROR(INDEX(Inputs!$F$2:$S$481,MATCH(Forecasts!$B91&amp;Forecasts!$B$86,Inputs!$S$2:$S$481,0),MATCH(Forecasts!C$9,Inputs!$F$2:$S$2,0)),"")</f>
        <v/>
      </c>
      <c r="D91" s="133" t="str">
        <f>IFERROR(INDEX(Inputs!$F$2:$S$481,MATCH(Forecasts!$B91&amp;Forecasts!$B$86,Inputs!$S$2:$S$481,0),MATCH(Forecasts!D$9,Inputs!$F$2:$S$2,0)),"")</f>
        <v/>
      </c>
      <c r="E91" s="133">
        <f>IFERROR(INDEX(Inputs!$F$2:$S$481,MATCH(Forecasts!$B91&amp;Forecasts!$B$86,Inputs!$S$2:$S$481,0),MATCH(Forecasts!E$9,Inputs!$F$2:$S$2,0)),"")</f>
        <v>0.35899121090128444</v>
      </c>
      <c r="F91" s="133">
        <f>IFERROR(INDEX(Inputs!$F$2:$S$481,MATCH(Forecasts!$B91&amp;Forecasts!$B$86,Inputs!$S$2:$S$481,0),MATCH(Forecasts!F$9,Inputs!$F$2:$S$2,0)),"")</f>
        <v>0.37607850352315725</v>
      </c>
      <c r="G91" s="133">
        <f>IFERROR(INDEX(Inputs!$F$2:$S$481,MATCH(Forecasts!$B91&amp;Forecasts!$B$86,Inputs!$S$2:$S$481,0),MATCH(Forecasts!G$9,Inputs!$F$2:$S$2,0)),"")</f>
        <v>0.38986780752348765</v>
      </c>
      <c r="H91" s="133">
        <f>IFERROR(INDEX(Inputs!$F$2:$S$481,MATCH(Forecasts!$B91&amp;Forecasts!$B$86,Inputs!$S$2:$S$481,0),MATCH(Forecasts!H$9,Inputs!$F$2:$S$2,0)),"")</f>
        <v>0.40838916644683354</v>
      </c>
      <c r="I91" s="133">
        <f>IFERROR(INDEX(Inputs!$F$2:$S$481,MATCH(Forecasts!$B91&amp;Forecasts!$B$86,Inputs!$S$2:$S$481,0),MATCH(Forecasts!I$9,Inputs!$F$2:$S$2,0)),"")</f>
        <v>0.42482429756838125</v>
      </c>
      <c r="J91" s="133">
        <f>IFERROR(INDEX(Inputs!$F$2:$S$481,MATCH(Forecasts!$B91&amp;Forecasts!$B$86,Inputs!$S$2:$S$481,0),MATCH(Forecasts!J$9,Inputs!$F$2:$S$2,0)),"")</f>
        <v>0.43952920642820975</v>
      </c>
      <c r="K91" s="90">
        <f>IFERROR(INDEX(Inputs!$F$2:$S$481,MATCH(Forecasts!$B91&amp;Forecasts!$B$86,Inputs!$S$2:$S$481,0),MATCH(Forecasts!K$9,Inputs!$F$2:$S$2,0)),"")</f>
        <v>0.45658873394094562</v>
      </c>
      <c r="L91" s="90">
        <f>IFERROR(INDEX(Inputs!$F$2:$S$481,MATCH(Forecasts!$B91&amp;Forecasts!$B$86,Inputs!$S$2:$S$481,0),MATCH(Forecasts!L$9,Inputs!$F$2:$S$2,0)),"")</f>
        <v>0.47251725337148964</v>
      </c>
      <c r="M91" s="90">
        <f>IFERROR(INDEX(Inputs!$F$2:$S$481,MATCH(Forecasts!$B91&amp;Forecasts!$B$86,Inputs!$S$2:$S$481,0),MATCH(Forecasts!M$9,Inputs!$F$2:$S$2,0)),"")</f>
        <v>0.48824431942192914</v>
      </c>
      <c r="N91" s="90">
        <f>IFERROR(INDEX(Inputs!$F$2:$S$481,MATCH(Forecasts!$B91&amp;Forecasts!$B$86,Inputs!$S$2:$S$481,0),MATCH(Forecasts!N$9,Inputs!$F$2:$S$2,0)),"")</f>
        <v>0.50377464833648034</v>
      </c>
      <c r="O91" s="90">
        <f>IFERROR(INDEX(Inputs!$F$2:$S$481,MATCH(Forecasts!$B91&amp;Forecasts!$B$86,Inputs!$S$2:$S$481,0),MATCH(Forecasts!O$9,Inputs!$F$2:$S$2,0)),"")</f>
        <v>0.51906862465153647</v>
      </c>
      <c r="P91" s="90">
        <f>IFERROR(INDEX(Inputs!$F$2:$S$481,MATCH(Forecasts!$B91&amp;Forecasts!$B$86,Inputs!$S$2:$S$481,0),MATCH(Forecasts!P$9,Inputs!$F$2:$S$2,0)),"")</f>
        <v>0.53410263612475506</v>
      </c>
      <c r="Q91" s="63">
        <v>0.46116373000335115</v>
      </c>
      <c r="R91" s="63">
        <v>0.48064708946067713</v>
      </c>
      <c r="S91" s="63">
        <v>0.49802383852926524</v>
      </c>
      <c r="T91" s="63">
        <v>0.51055324913984479</v>
      </c>
      <c r="U91" s="63">
        <v>0.52631946406901942</v>
      </c>
      <c r="V91" s="63">
        <v>0.5415578678060875</v>
      </c>
      <c r="W91" s="133">
        <f t="shared" si="33"/>
        <v>0.45658873394094562</v>
      </c>
      <c r="X91" s="133">
        <f t="shared" si="34"/>
        <v>0.47251725337148964</v>
      </c>
      <c r="Y91" s="133">
        <f t="shared" si="35"/>
        <v>0.48824431942192914</v>
      </c>
      <c r="Z91" s="133">
        <f t="shared" si="36"/>
        <v>0.50377464833648034</v>
      </c>
      <c r="AA91" s="133">
        <f t="shared" si="37"/>
        <v>0.51906862465153647</v>
      </c>
      <c r="AB91" s="133">
        <f t="shared" si="38"/>
        <v>0.53410263612475506</v>
      </c>
      <c r="AC91" s="2"/>
      <c r="AD91" s="105" t="str">
        <f>Controls!$B$5</f>
        <v>Ofwat forecast</v>
      </c>
      <c r="AE91" s="35" t="s">
        <v>55</v>
      </c>
      <c r="AF91" s="55">
        <f t="shared" si="39"/>
        <v>2</v>
      </c>
      <c r="AQ91" s="6"/>
      <c r="AR91" s="10"/>
    </row>
    <row r="92" spans="1:44" s="4" customFormat="1" ht="13">
      <c r="B92" s="33" t="s">
        <v>34</v>
      </c>
      <c r="C92" s="133" t="str">
        <f>IFERROR(INDEX(Inputs!$F$2:$S$481,MATCH(Forecasts!$B92&amp;Forecasts!$B$86,Inputs!$S$2:$S$481,0),MATCH(Forecasts!C$9,Inputs!$F$2:$S$2,0)),"")</f>
        <v/>
      </c>
      <c r="D92" s="133" t="str">
        <f>IFERROR(INDEX(Inputs!$F$2:$S$481,MATCH(Forecasts!$B92&amp;Forecasts!$B$86,Inputs!$S$2:$S$481,0),MATCH(Forecasts!D$9,Inputs!$F$2:$S$2,0)),"")</f>
        <v/>
      </c>
      <c r="E92" s="133">
        <f>IFERROR(INDEX(Inputs!$F$2:$S$481,MATCH(Forecasts!$B92&amp;Forecasts!$B$86,Inputs!$S$2:$S$481,0),MATCH(Forecasts!E$9,Inputs!$F$2:$S$2,0)),"")</f>
        <v>0.61948946928511228</v>
      </c>
      <c r="F92" s="133">
        <f>IFERROR(INDEX(Inputs!$F$2:$S$481,MATCH(Forecasts!$B92&amp;Forecasts!$B$86,Inputs!$S$2:$S$481,0),MATCH(Forecasts!F$9,Inputs!$F$2:$S$2,0)),"")</f>
        <v>0.68626241867322724</v>
      </c>
      <c r="G92" s="133">
        <f>IFERROR(INDEX(Inputs!$F$2:$S$481,MATCH(Forecasts!$B92&amp;Forecasts!$B$86,Inputs!$S$2:$S$481,0),MATCH(Forecasts!G$9,Inputs!$F$2:$S$2,0)),"")</f>
        <v>0.73037990356277827</v>
      </c>
      <c r="H92" s="133">
        <f>IFERROR(INDEX(Inputs!$F$2:$S$481,MATCH(Forecasts!$B92&amp;Forecasts!$B$86,Inputs!$S$2:$S$481,0),MATCH(Forecasts!H$9,Inputs!$F$2:$S$2,0)),"")</f>
        <v>0.7553895946974134</v>
      </c>
      <c r="I92" s="133">
        <f>IFERROR(INDEX(Inputs!$F$2:$S$481,MATCH(Forecasts!$B92&amp;Forecasts!$B$86,Inputs!$S$2:$S$481,0),MATCH(Forecasts!I$9,Inputs!$F$2:$S$2,0)),"")</f>
        <v>0.77393943720825742</v>
      </c>
      <c r="J92" s="133">
        <f>IFERROR(INDEX(Inputs!$F$2:$S$481,MATCH(Forecasts!$B92&amp;Forecasts!$B$86,Inputs!$S$2:$S$481,0),MATCH(Forecasts!J$9,Inputs!$F$2:$S$2,0)),"")</f>
        <v>0.78886658151198874</v>
      </c>
      <c r="K92" s="90">
        <f>IFERROR(INDEX(Inputs!$F$2:$S$481,MATCH(Forecasts!$B92&amp;Forecasts!$B$86,Inputs!$S$2:$S$481,0),MATCH(Forecasts!K$9,Inputs!$F$2:$S$2,0)),"")</f>
        <v>0.78403487505813896</v>
      </c>
      <c r="L92" s="90">
        <f>IFERROR(INDEX(Inputs!$F$2:$S$481,MATCH(Forecasts!$B92&amp;Forecasts!$B$86,Inputs!$S$2:$S$481,0),MATCH(Forecasts!L$9,Inputs!$F$2:$S$2,0)),"")</f>
        <v>0.79419333998317432</v>
      </c>
      <c r="M92" s="90">
        <f>IFERROR(INDEX(Inputs!$F$2:$S$481,MATCH(Forecasts!$B92&amp;Forecasts!$B$86,Inputs!$S$2:$S$481,0),MATCH(Forecasts!M$9,Inputs!$F$2:$S$2,0)),"")</f>
        <v>0.80390470603075959</v>
      </c>
      <c r="N92" s="90">
        <f>IFERROR(INDEX(Inputs!$F$2:$S$481,MATCH(Forecasts!$B92&amp;Forecasts!$B$86,Inputs!$S$2:$S$481,0),MATCH(Forecasts!N$9,Inputs!$F$2:$S$2,0)),"")</f>
        <v>0.8133324164992537</v>
      </c>
      <c r="O92" s="90">
        <f>IFERROR(INDEX(Inputs!$F$2:$S$481,MATCH(Forecasts!$B92&amp;Forecasts!$B$86,Inputs!$S$2:$S$481,0),MATCH(Forecasts!O$9,Inputs!$F$2:$S$2,0)),"")</f>
        <v>0.82256332796418685</v>
      </c>
      <c r="P92" s="90">
        <f>IFERROR(INDEX(Inputs!$F$2:$S$481,MATCH(Forecasts!$B92&amp;Forecasts!$B$86,Inputs!$S$2:$S$481,0),MATCH(Forecasts!P$9,Inputs!$F$2:$S$2,0)),"")</f>
        <v>0.83162386419243362</v>
      </c>
      <c r="Q92" s="63">
        <v>0.87270707012653614</v>
      </c>
      <c r="R92" s="63">
        <v>0.87464185413179762</v>
      </c>
      <c r="S92" s="63">
        <v>0.88311676179622045</v>
      </c>
      <c r="T92" s="63">
        <v>0.89419987443217486</v>
      </c>
      <c r="U92" s="63">
        <v>0.90539171390235218</v>
      </c>
      <c r="V92" s="63">
        <v>0.91722126403048554</v>
      </c>
      <c r="W92" s="133">
        <f t="shared" si="33"/>
        <v>0.78403487505813896</v>
      </c>
      <c r="X92" s="133">
        <f t="shared" si="34"/>
        <v>0.79419333998317432</v>
      </c>
      <c r="Y92" s="133">
        <f t="shared" si="35"/>
        <v>0.80390470603075959</v>
      </c>
      <c r="Z92" s="133">
        <f t="shared" si="36"/>
        <v>0.8133324164992537</v>
      </c>
      <c r="AA92" s="133">
        <f t="shared" si="37"/>
        <v>0.82256332796418685</v>
      </c>
      <c r="AB92" s="133">
        <f t="shared" si="38"/>
        <v>0.83162386419243362</v>
      </c>
      <c r="AC92" s="2"/>
      <c r="AD92" s="105" t="str">
        <f>Controls!$B$5</f>
        <v>Ofwat forecast</v>
      </c>
      <c r="AE92" s="35" t="s">
        <v>55</v>
      </c>
      <c r="AF92" s="55">
        <f t="shared" si="39"/>
        <v>2</v>
      </c>
      <c r="AQ92" s="6"/>
      <c r="AR92" s="10"/>
    </row>
    <row r="93" spans="1:44" s="4" customFormat="1" ht="13">
      <c r="B93" s="33" t="s">
        <v>35</v>
      </c>
      <c r="C93" s="133" t="str">
        <f>IFERROR(INDEX(Inputs!$F$2:$S$481,MATCH(Forecasts!$B93&amp;Forecasts!$B$86,Inputs!$S$2:$S$481,0),MATCH(Forecasts!C$9,Inputs!$F$2:$S$2,0)),"")</f>
        <v/>
      </c>
      <c r="D93" s="133" t="str">
        <f>IFERROR(INDEX(Inputs!$F$2:$S$481,MATCH(Forecasts!$B93&amp;Forecasts!$B$86,Inputs!$S$2:$S$481,0),MATCH(Forecasts!D$9,Inputs!$F$2:$S$2,0)),"")</f>
        <v/>
      </c>
      <c r="E93" s="133">
        <f>IFERROR(INDEX(Inputs!$F$2:$S$481,MATCH(Forecasts!$B93&amp;Forecasts!$B$86,Inputs!$S$2:$S$481,0),MATCH(Forecasts!E$9,Inputs!$F$2:$S$2,0)),"")</f>
        <v>0.37587692656238547</v>
      </c>
      <c r="F93" s="133">
        <f>IFERROR(INDEX(Inputs!$F$2:$S$481,MATCH(Forecasts!$B93&amp;Forecasts!$B$86,Inputs!$S$2:$S$481,0),MATCH(Forecasts!F$9,Inputs!$F$2:$S$2,0)),"")</f>
        <v>0.39056897897573228</v>
      </c>
      <c r="G93" s="133">
        <f>IFERROR(INDEX(Inputs!$F$2:$S$481,MATCH(Forecasts!$B93&amp;Forecasts!$B$86,Inputs!$S$2:$S$481,0),MATCH(Forecasts!G$9,Inputs!$F$2:$S$2,0)),"")</f>
        <v>0.42032335371200275</v>
      </c>
      <c r="H93" s="133">
        <f>IFERROR(INDEX(Inputs!$F$2:$S$481,MATCH(Forecasts!$B93&amp;Forecasts!$B$86,Inputs!$S$2:$S$481,0),MATCH(Forecasts!H$9,Inputs!$F$2:$S$2,0)),"")</f>
        <v>0.41812050418461977</v>
      </c>
      <c r="I93" s="133">
        <f>IFERROR(INDEX(Inputs!$F$2:$S$481,MATCH(Forecasts!$B93&amp;Forecasts!$B$86,Inputs!$S$2:$S$481,0),MATCH(Forecasts!I$9,Inputs!$F$2:$S$2,0)),"")</f>
        <v>0.43218633049642419</v>
      </c>
      <c r="J93" s="133">
        <f>IFERROR(INDEX(Inputs!$F$2:$S$481,MATCH(Forecasts!$B93&amp;Forecasts!$B$86,Inputs!$S$2:$S$481,0),MATCH(Forecasts!J$9,Inputs!$F$2:$S$2,0)),"")</f>
        <v>0.44968232119310075</v>
      </c>
      <c r="K93" s="90" t="str">
        <f>IFERROR(INDEX(Inputs!$F$2:$S$481,MATCH(Forecasts!$B93&amp;Forecasts!$B$86,Inputs!$S$2:$S$481,0),MATCH(Forecasts!K$9,Inputs!$F$2:$S$2,0)),"")</f>
        <v/>
      </c>
      <c r="L93" s="90" t="str">
        <f>IFERROR(INDEX(Inputs!$F$2:$S$481,MATCH(Forecasts!$B93&amp;Forecasts!$B$86,Inputs!$S$2:$S$481,0),MATCH(Forecasts!L$9,Inputs!$F$2:$S$2,0)),"")</f>
        <v/>
      </c>
      <c r="M93" s="90" t="str">
        <f>IFERROR(INDEX(Inputs!$F$2:$S$481,MATCH(Forecasts!$B93&amp;Forecasts!$B$86,Inputs!$S$2:$S$481,0),MATCH(Forecasts!M$9,Inputs!$F$2:$S$2,0)),"")</f>
        <v/>
      </c>
      <c r="N93" s="90" t="str">
        <f>IFERROR(INDEX(Inputs!$F$2:$S$481,MATCH(Forecasts!$B93&amp;Forecasts!$B$86,Inputs!$S$2:$S$481,0),MATCH(Forecasts!N$9,Inputs!$F$2:$S$2,0)),"")</f>
        <v/>
      </c>
      <c r="O93" s="90" t="str">
        <f>IFERROR(INDEX(Inputs!$F$2:$S$481,MATCH(Forecasts!$B93&amp;Forecasts!$B$86,Inputs!$S$2:$S$481,0),MATCH(Forecasts!O$9,Inputs!$F$2:$S$2,0)),"")</f>
        <v/>
      </c>
      <c r="P93" s="90" t="str">
        <f>IFERROR(INDEX(Inputs!$F$2:$S$481,MATCH(Forecasts!$B93&amp;Forecasts!$B$86,Inputs!$S$2:$S$481,0),MATCH(Forecasts!P$9,Inputs!$F$2:$S$2,0)),"")</f>
        <v/>
      </c>
      <c r="Q93" s="63">
        <v>0.48025675761680925</v>
      </c>
      <c r="R93" s="63">
        <v>0.51616763952462952</v>
      </c>
      <c r="S93" s="63">
        <v>0.55123463020465346</v>
      </c>
      <c r="T93" s="63">
        <v>0.58508895991437737</v>
      </c>
      <c r="U93" s="63">
        <v>0.61786788537319004</v>
      </c>
      <c r="V93" s="63">
        <v>0.64987097650414238</v>
      </c>
      <c r="W93" s="133">
        <f t="shared" si="33"/>
        <v>0.48025675761680925</v>
      </c>
      <c r="X93" s="133">
        <f t="shared" si="34"/>
        <v>0.51616763952462952</v>
      </c>
      <c r="Y93" s="133">
        <f t="shared" si="35"/>
        <v>0.55123463020465346</v>
      </c>
      <c r="Z93" s="133">
        <f t="shared" si="36"/>
        <v>0.58508895991437737</v>
      </c>
      <c r="AA93" s="133">
        <f t="shared" si="37"/>
        <v>0.61786788537319004</v>
      </c>
      <c r="AB93" s="133">
        <f t="shared" si="38"/>
        <v>0.64987097650414238</v>
      </c>
      <c r="AC93" s="2"/>
      <c r="AD93" s="105" t="str">
        <f>Controls!$B$5</f>
        <v>Ofwat forecast</v>
      </c>
      <c r="AE93" s="35"/>
      <c r="AF93" s="55">
        <f t="shared" si="39"/>
        <v>1</v>
      </c>
      <c r="AQ93" s="6"/>
      <c r="AR93" s="10"/>
    </row>
    <row r="94" spans="1:44" s="4" customFormat="1" ht="13">
      <c r="B94" s="33" t="s">
        <v>36</v>
      </c>
      <c r="C94" s="133" t="str">
        <f>IFERROR(INDEX(Inputs!$F$2:$S$481,MATCH(Forecasts!$B94&amp;Forecasts!$B$86,Inputs!$S$2:$S$481,0),MATCH(Forecasts!C$9,Inputs!$F$2:$S$2,0)),"")</f>
        <v/>
      </c>
      <c r="D94" s="133" t="str">
        <f>IFERROR(INDEX(Inputs!$F$2:$S$481,MATCH(Forecasts!$B94&amp;Forecasts!$B$86,Inputs!$S$2:$S$481,0),MATCH(Forecasts!D$9,Inputs!$F$2:$S$2,0)),"")</f>
        <v/>
      </c>
      <c r="E94" s="133" t="str">
        <f>IFERROR(INDEX(Inputs!$F$2:$S$481,MATCH(Forecasts!$B94&amp;Forecasts!$B$86,Inputs!$S$2:$S$481,0),MATCH(Forecasts!E$9,Inputs!$F$2:$S$2,0)),"")</f>
        <v/>
      </c>
      <c r="F94" s="133" t="str">
        <f>IFERROR(INDEX(Inputs!$F$2:$S$481,MATCH(Forecasts!$B94&amp;Forecasts!$B$86,Inputs!$S$2:$S$481,0),MATCH(Forecasts!F$9,Inputs!$F$2:$S$2,0)),"")</f>
        <v/>
      </c>
      <c r="G94" s="133" t="str">
        <f>IFERROR(INDEX(Inputs!$F$2:$S$481,MATCH(Forecasts!$B94&amp;Forecasts!$B$86,Inputs!$S$2:$S$481,0),MATCH(Forecasts!G$9,Inputs!$F$2:$S$2,0)),"")</f>
        <v/>
      </c>
      <c r="H94" s="133">
        <f>IFERROR(INDEX(Inputs!$F$2:$S$481,MATCH(Forecasts!$B94&amp;Forecasts!$B$86,Inputs!$S$2:$S$481,0),MATCH(Forecasts!H$9,Inputs!$F$2:$S$2,0)),"")</f>
        <v>0.78863802575957098</v>
      </c>
      <c r="I94" s="133">
        <f>IFERROR(INDEX(Inputs!$F$2:$S$481,MATCH(Forecasts!$B94&amp;Forecasts!$B$86,Inputs!$S$2:$S$481,0),MATCH(Forecasts!I$9,Inputs!$F$2:$S$2,0)),"")</f>
        <v>0.79052739756944268</v>
      </c>
      <c r="J94" s="133">
        <f>IFERROR(INDEX(Inputs!$F$2:$S$481,MATCH(Forecasts!$B94&amp;Forecasts!$B$86,Inputs!$S$2:$S$481,0),MATCH(Forecasts!J$9,Inputs!$F$2:$S$2,0)),"")</f>
        <v>0.80042445820659125</v>
      </c>
      <c r="K94" s="90">
        <f>IFERROR(INDEX(Inputs!$F$2:$S$481,MATCH(Forecasts!$B94&amp;Forecasts!$B$86,Inputs!$S$2:$S$481,0),MATCH(Forecasts!K$9,Inputs!$F$2:$S$2,0)),"")</f>
        <v>0.80659605856453798</v>
      </c>
      <c r="L94" s="90">
        <f>IFERROR(INDEX(Inputs!$F$2:$S$481,MATCH(Forecasts!$B94&amp;Forecasts!$B$86,Inputs!$S$2:$S$481,0),MATCH(Forecasts!L$9,Inputs!$F$2:$S$2,0)),"")</f>
        <v>0.81474475869021046</v>
      </c>
      <c r="M94" s="90">
        <f>IFERROR(INDEX(Inputs!$F$2:$S$481,MATCH(Forecasts!$B94&amp;Forecasts!$B$86,Inputs!$S$2:$S$481,0),MATCH(Forecasts!M$9,Inputs!$F$2:$S$2,0)),"")</f>
        <v>0.82346180875851394</v>
      </c>
      <c r="N94" s="90">
        <f>IFERROR(INDEX(Inputs!$F$2:$S$481,MATCH(Forecasts!$B94&amp;Forecasts!$B$86,Inputs!$S$2:$S$481,0),MATCH(Forecasts!N$9,Inputs!$F$2:$S$2,0)),"")</f>
        <v>0.83187375008063991</v>
      </c>
      <c r="O94" s="90">
        <f>IFERROR(INDEX(Inputs!$F$2:$S$481,MATCH(Forecasts!$B94&amp;Forecasts!$B$86,Inputs!$S$2:$S$481,0),MATCH(Forecasts!O$9,Inputs!$F$2:$S$2,0)),"")</f>
        <v>0.83942027306065914</v>
      </c>
      <c r="P94" s="90">
        <f>IFERROR(INDEX(Inputs!$F$2:$S$481,MATCH(Forecasts!$B94&amp;Forecasts!$B$86,Inputs!$S$2:$S$481,0),MATCH(Forecasts!P$9,Inputs!$F$2:$S$2,0)),"")</f>
        <v>0.846145237897172</v>
      </c>
      <c r="Q94" s="63">
        <v>0.80858033829968179</v>
      </c>
      <c r="R94" s="63">
        <v>0.81675790437732865</v>
      </c>
      <c r="S94" s="63">
        <v>0.82411095746217833</v>
      </c>
      <c r="T94" s="63">
        <v>0.83079237097368319</v>
      </c>
      <c r="U94" s="63">
        <v>0.83681566796894813</v>
      </c>
      <c r="V94" s="63">
        <v>0.8422880264111442</v>
      </c>
      <c r="W94" s="133">
        <f t="shared" si="33"/>
        <v>0.80659605856453798</v>
      </c>
      <c r="X94" s="133">
        <f t="shared" si="34"/>
        <v>0.81474475869021046</v>
      </c>
      <c r="Y94" s="133">
        <f t="shared" si="35"/>
        <v>0.82346180875851394</v>
      </c>
      <c r="Z94" s="133">
        <f t="shared" si="36"/>
        <v>0.83187375008063991</v>
      </c>
      <c r="AA94" s="133">
        <f t="shared" si="37"/>
        <v>0.83942027306065914</v>
      </c>
      <c r="AB94" s="133">
        <f t="shared" si="38"/>
        <v>0.846145237897172</v>
      </c>
      <c r="AC94" s="2"/>
      <c r="AD94" s="105" t="str">
        <f>Controls!$B$5</f>
        <v>Ofwat forecast</v>
      </c>
      <c r="AE94" s="35" t="s">
        <v>55</v>
      </c>
      <c r="AF94" s="55">
        <f t="shared" si="39"/>
        <v>2</v>
      </c>
      <c r="AQ94" s="6"/>
      <c r="AR94" s="10"/>
    </row>
    <row r="95" spans="1:44" s="4" customFormat="1" ht="13">
      <c r="B95" s="33" t="s">
        <v>37</v>
      </c>
      <c r="C95" s="133" t="str">
        <f>IFERROR(INDEX(Inputs!$F$2:$S$481,MATCH(Forecasts!$B95&amp;Forecasts!$B$86,Inputs!$S$2:$S$481,0),MATCH(Forecasts!C$9,Inputs!$F$2:$S$2,0)),"")</f>
        <v/>
      </c>
      <c r="D95" s="133" t="str">
        <f>IFERROR(INDEX(Inputs!$F$2:$S$481,MATCH(Forecasts!$B95&amp;Forecasts!$B$86,Inputs!$S$2:$S$481,0),MATCH(Forecasts!D$9,Inputs!$F$2:$S$2,0)),"")</f>
        <v/>
      </c>
      <c r="E95" s="133">
        <f>IFERROR(INDEX(Inputs!$F$2:$S$481,MATCH(Forecasts!$B95&amp;Forecasts!$B$86,Inputs!$S$2:$S$481,0),MATCH(Forecasts!E$9,Inputs!$F$2:$S$2,0)),"")</f>
        <v>0.3312061449529643</v>
      </c>
      <c r="F95" s="133">
        <f>IFERROR(INDEX(Inputs!$F$2:$S$481,MATCH(Forecasts!$B95&amp;Forecasts!$B$86,Inputs!$S$2:$S$481,0),MATCH(Forecasts!F$9,Inputs!$F$2:$S$2,0)),"")</f>
        <v>0.34337678558955337</v>
      </c>
      <c r="G95" s="133">
        <f>IFERROR(INDEX(Inputs!$F$2:$S$481,MATCH(Forecasts!$B95&amp;Forecasts!$B$86,Inputs!$S$2:$S$481,0),MATCH(Forecasts!G$9,Inputs!$F$2:$S$2,0)),"")</f>
        <v>0.40286419674681861</v>
      </c>
      <c r="H95" s="133">
        <f>IFERROR(INDEX(Inputs!$F$2:$S$481,MATCH(Forecasts!$B95&amp;Forecasts!$B$86,Inputs!$S$2:$S$481,0),MATCH(Forecasts!H$9,Inputs!$F$2:$S$2,0)),"")</f>
        <v>0.42607383912844343</v>
      </c>
      <c r="I95" s="133">
        <f>IFERROR(INDEX(Inputs!$F$2:$S$481,MATCH(Forecasts!$B95&amp;Forecasts!$B$86,Inputs!$S$2:$S$481,0),MATCH(Forecasts!I$9,Inputs!$F$2:$S$2,0)),"")</f>
        <v>0.44839149215262158</v>
      </c>
      <c r="J95" s="133">
        <f>IFERROR(INDEX(Inputs!$F$2:$S$481,MATCH(Forecasts!$B95&amp;Forecasts!$B$86,Inputs!$S$2:$S$481,0),MATCH(Forecasts!J$9,Inputs!$F$2:$S$2,0)),"")</f>
        <v>0.47564210259674738</v>
      </c>
      <c r="K95" s="90">
        <f>IFERROR(INDEX(Inputs!$F$2:$S$481,MATCH(Forecasts!$B95&amp;Forecasts!$B$86,Inputs!$S$2:$S$481,0),MATCH(Forecasts!K$9,Inputs!$F$2:$S$2,0)),"")</f>
        <v>0.51520159064097693</v>
      </c>
      <c r="L95" s="90">
        <f>IFERROR(INDEX(Inputs!$F$2:$S$481,MATCH(Forecasts!$B95&amp;Forecasts!$B$86,Inputs!$S$2:$S$481,0),MATCH(Forecasts!L$9,Inputs!$F$2:$S$2,0)),"")</f>
        <v>0.54603257143359563</v>
      </c>
      <c r="M95" s="90">
        <f>IFERROR(INDEX(Inputs!$F$2:$S$481,MATCH(Forecasts!$B95&amp;Forecasts!$B$86,Inputs!$S$2:$S$481,0),MATCH(Forecasts!M$9,Inputs!$F$2:$S$2,0)),"")</f>
        <v>0.5626173938316974</v>
      </c>
      <c r="N95" s="90">
        <f>IFERROR(INDEX(Inputs!$F$2:$S$481,MATCH(Forecasts!$B95&amp;Forecasts!$B$86,Inputs!$S$2:$S$481,0),MATCH(Forecasts!N$9,Inputs!$F$2:$S$2,0)),"")</f>
        <v>0.58888250528368258</v>
      </c>
      <c r="O95" s="90">
        <f>IFERROR(INDEX(Inputs!$F$2:$S$481,MATCH(Forecasts!$B95&amp;Forecasts!$B$86,Inputs!$S$2:$S$481,0),MATCH(Forecasts!O$9,Inputs!$F$2:$S$2,0)),"")</f>
        <v>0.6152767125220362</v>
      </c>
      <c r="P95" s="90">
        <f>IFERROR(INDEX(Inputs!$F$2:$S$481,MATCH(Forecasts!$B95&amp;Forecasts!$B$86,Inputs!$S$2:$S$481,0),MATCH(Forecasts!P$9,Inputs!$F$2:$S$2,0)),"")</f>
        <v>0.64512162723803768</v>
      </c>
      <c r="Q95" s="63">
        <v>0.44916594155224004</v>
      </c>
      <c r="R95" s="63">
        <v>0.48276673025163969</v>
      </c>
      <c r="S95" s="63">
        <v>0.51498419258507278</v>
      </c>
      <c r="T95" s="63">
        <v>0.54578873859320187</v>
      </c>
      <c r="U95" s="63">
        <v>0.57552216892428676</v>
      </c>
      <c r="V95" s="63">
        <v>0.60452870324121366</v>
      </c>
      <c r="W95" s="133">
        <f t="shared" si="33"/>
        <v>0.51520159064097693</v>
      </c>
      <c r="X95" s="133">
        <f t="shared" si="34"/>
        <v>0.54603257143359563</v>
      </c>
      <c r="Y95" s="133">
        <f t="shared" si="35"/>
        <v>0.5626173938316974</v>
      </c>
      <c r="Z95" s="133">
        <f t="shared" si="36"/>
        <v>0.58888250528368258</v>
      </c>
      <c r="AA95" s="133">
        <f t="shared" si="37"/>
        <v>0.6152767125220362</v>
      </c>
      <c r="AB95" s="133">
        <f t="shared" si="38"/>
        <v>0.64512162723803768</v>
      </c>
      <c r="AC95" s="2"/>
      <c r="AD95" s="105" t="str">
        <f>Controls!$B$5</f>
        <v>Ofwat forecast</v>
      </c>
      <c r="AE95" s="35" t="s">
        <v>55</v>
      </c>
      <c r="AF95" s="55">
        <f t="shared" si="39"/>
        <v>2</v>
      </c>
      <c r="AQ95" s="6"/>
      <c r="AR95" s="10"/>
    </row>
    <row r="96" spans="1:44" s="4" customFormat="1" ht="13">
      <c r="B96" s="33" t="s">
        <v>38</v>
      </c>
      <c r="C96" s="133" t="str">
        <f>IFERROR(INDEX(Inputs!$F$2:$S$481,MATCH(Forecasts!$B96&amp;Forecasts!$B$86,Inputs!$S$2:$S$481,0),MATCH(Forecasts!C$9,Inputs!$F$2:$S$2,0)),"")</f>
        <v/>
      </c>
      <c r="D96" s="133" t="str">
        <f>IFERROR(INDEX(Inputs!$F$2:$S$481,MATCH(Forecasts!$B96&amp;Forecasts!$B$86,Inputs!$S$2:$S$481,0),MATCH(Forecasts!D$9,Inputs!$F$2:$S$2,0)),"")</f>
        <v/>
      </c>
      <c r="E96" s="133">
        <f>IFERROR(INDEX(Inputs!$F$2:$S$481,MATCH(Forecasts!$B96&amp;Forecasts!$B$86,Inputs!$S$2:$S$481,0),MATCH(Forecasts!E$9,Inputs!$F$2:$S$2,0)),"")</f>
        <v>0.38124693908756557</v>
      </c>
      <c r="F96" s="133">
        <f>IFERROR(INDEX(Inputs!$F$2:$S$481,MATCH(Forecasts!$B96&amp;Forecasts!$B$86,Inputs!$S$2:$S$481,0),MATCH(Forecasts!F$9,Inputs!$F$2:$S$2,0)),"")</f>
        <v>0.39860680283847827</v>
      </c>
      <c r="G96" s="133">
        <f>IFERROR(INDEX(Inputs!$F$2:$S$481,MATCH(Forecasts!$B96&amp;Forecasts!$B$86,Inputs!$S$2:$S$481,0),MATCH(Forecasts!G$9,Inputs!$F$2:$S$2,0)),"")</f>
        <v>0.40715595348322337</v>
      </c>
      <c r="H96" s="133">
        <f>IFERROR(INDEX(Inputs!$F$2:$S$481,MATCH(Forecasts!$B96&amp;Forecasts!$B$86,Inputs!$S$2:$S$481,0),MATCH(Forecasts!H$9,Inputs!$F$2:$S$2,0)),"")</f>
        <v>0.42657200297031495</v>
      </c>
      <c r="I96" s="133">
        <f>IFERROR(INDEX(Inputs!$F$2:$S$481,MATCH(Forecasts!$B96&amp;Forecasts!$B$86,Inputs!$S$2:$S$481,0),MATCH(Forecasts!I$9,Inputs!$F$2:$S$2,0)),"")</f>
        <v>0.4422182371052058</v>
      </c>
      <c r="J96" s="133">
        <f>IFERROR(INDEX(Inputs!$F$2:$S$481,MATCH(Forecasts!$B96&amp;Forecasts!$B$86,Inputs!$S$2:$S$481,0),MATCH(Forecasts!J$9,Inputs!$F$2:$S$2,0)),"")</f>
        <v>0.45499139408663558</v>
      </c>
      <c r="K96" s="90">
        <f>IFERROR(INDEX(Inputs!$F$2:$S$481,MATCH(Forecasts!$B96&amp;Forecasts!$B$86,Inputs!$S$2:$S$481,0),MATCH(Forecasts!K$9,Inputs!$F$2:$S$2,0)),"")</f>
        <v>0.46593591284758934</v>
      </c>
      <c r="L96" s="90">
        <f>IFERROR(INDEX(Inputs!$F$2:$S$481,MATCH(Forecasts!$B96&amp;Forecasts!$B$86,Inputs!$S$2:$S$481,0),MATCH(Forecasts!L$9,Inputs!$F$2:$S$2,0)),"")</f>
        <v>0.47853723370661316</v>
      </c>
      <c r="M96" s="90">
        <f>IFERROR(INDEX(Inputs!$F$2:$S$481,MATCH(Forecasts!$B96&amp;Forecasts!$B$86,Inputs!$S$2:$S$481,0),MATCH(Forecasts!M$9,Inputs!$F$2:$S$2,0)),"")</f>
        <v>0.491263371608882</v>
      </c>
      <c r="N96" s="90">
        <f>IFERROR(INDEX(Inputs!$F$2:$S$481,MATCH(Forecasts!$B96&amp;Forecasts!$B$86,Inputs!$S$2:$S$481,0),MATCH(Forecasts!N$9,Inputs!$F$2:$S$2,0)),"")</f>
        <v>0.50363690369285607</v>
      </c>
      <c r="O96" s="90">
        <f>IFERROR(INDEX(Inputs!$F$2:$S$481,MATCH(Forecasts!$B96&amp;Forecasts!$B$86,Inputs!$S$2:$S$481,0),MATCH(Forecasts!O$9,Inputs!$F$2:$S$2,0)),"")</f>
        <v>0.51562502141681299</v>
      </c>
      <c r="P96" s="90">
        <f>IFERROR(INDEX(Inputs!$F$2:$S$481,MATCH(Forecasts!$B96&amp;Forecasts!$B$86,Inputs!$S$2:$S$481,0),MATCH(Forecasts!P$9,Inputs!$F$2:$S$2,0)),"")</f>
        <v>0.5272365286073305</v>
      </c>
      <c r="Q96" s="63">
        <v>0.45740463148456878</v>
      </c>
      <c r="R96" s="63">
        <v>0.44927604844754804</v>
      </c>
      <c r="S96" s="63">
        <v>0.46354979033585442</v>
      </c>
      <c r="T96" s="63">
        <v>0.47750875827170108</v>
      </c>
      <c r="U96" s="63">
        <v>0.49110422095243988</v>
      </c>
      <c r="V96" s="63">
        <v>0.50432739196879051</v>
      </c>
      <c r="W96" s="133">
        <f t="shared" si="33"/>
        <v>0.46593591284758934</v>
      </c>
      <c r="X96" s="133">
        <f t="shared" si="34"/>
        <v>0.47853723370661316</v>
      </c>
      <c r="Y96" s="133">
        <f t="shared" si="35"/>
        <v>0.491263371608882</v>
      </c>
      <c r="Z96" s="133">
        <f t="shared" si="36"/>
        <v>0.50363690369285607</v>
      </c>
      <c r="AA96" s="133">
        <f t="shared" si="37"/>
        <v>0.51562502141681299</v>
      </c>
      <c r="AB96" s="133">
        <f t="shared" si="38"/>
        <v>0.5272365286073305</v>
      </c>
      <c r="AC96" s="2"/>
      <c r="AD96" s="105" t="str">
        <f>Controls!$B$5</f>
        <v>Ofwat forecast</v>
      </c>
      <c r="AE96" s="35" t="s">
        <v>55</v>
      </c>
      <c r="AF96" s="55">
        <f t="shared" si="39"/>
        <v>2</v>
      </c>
      <c r="AQ96" s="6"/>
      <c r="AR96" s="10"/>
    </row>
    <row r="97" spans="1:44" s="4" customFormat="1" ht="13">
      <c r="B97" s="33" t="s">
        <v>39</v>
      </c>
      <c r="C97" s="133" t="str">
        <f>IFERROR(INDEX(Inputs!$F$2:$S$481,MATCH(Forecasts!$B97&amp;Forecasts!$B$86,Inputs!$S$2:$S$481,0),MATCH(Forecasts!C$9,Inputs!$F$2:$S$2,0)),"")</f>
        <v/>
      </c>
      <c r="D97" s="133" t="str">
        <f>IFERROR(INDEX(Inputs!$F$2:$S$481,MATCH(Forecasts!$B97&amp;Forecasts!$B$86,Inputs!$S$2:$S$481,0),MATCH(Forecasts!D$9,Inputs!$F$2:$S$2,0)),"")</f>
        <v/>
      </c>
      <c r="E97" s="133">
        <f>IFERROR(INDEX(Inputs!$F$2:$S$481,MATCH(Forecasts!$B97&amp;Forecasts!$B$86,Inputs!$S$2:$S$481,0),MATCH(Forecasts!E$9,Inputs!$F$2:$S$2,0)),"")</f>
        <v>0.5076279127329304</v>
      </c>
      <c r="F97" s="133">
        <f>IFERROR(INDEX(Inputs!$F$2:$S$481,MATCH(Forecasts!$B97&amp;Forecasts!$B$86,Inputs!$S$2:$S$481,0),MATCH(Forecasts!F$9,Inputs!$F$2:$S$2,0)),"")</f>
        <v>0.52886879367632211</v>
      </c>
      <c r="G97" s="133">
        <f>IFERROR(INDEX(Inputs!$F$2:$S$481,MATCH(Forecasts!$B97&amp;Forecasts!$B$86,Inputs!$S$2:$S$481,0),MATCH(Forecasts!G$9,Inputs!$F$2:$S$2,0)),"")</f>
        <v>0.55486454214845604</v>
      </c>
      <c r="H97" s="133">
        <f>IFERROR(INDEX(Inputs!$F$2:$S$481,MATCH(Forecasts!$B97&amp;Forecasts!$B$86,Inputs!$S$2:$S$481,0),MATCH(Forecasts!H$9,Inputs!$F$2:$S$2,0)),"")</f>
        <v>0.57190659503363084</v>
      </c>
      <c r="I97" s="133">
        <f>IFERROR(INDEX(Inputs!$F$2:$S$481,MATCH(Forecasts!$B97&amp;Forecasts!$B$86,Inputs!$S$2:$S$481,0),MATCH(Forecasts!I$9,Inputs!$F$2:$S$2,0)),"")</f>
        <v>0.59353992870638261</v>
      </c>
      <c r="J97" s="133">
        <f>IFERROR(INDEX(Inputs!$F$2:$S$481,MATCH(Forecasts!$B97&amp;Forecasts!$B$86,Inputs!$S$2:$S$481,0),MATCH(Forecasts!J$9,Inputs!$F$2:$S$2,0)),"")</f>
        <v>0.61902437681311784</v>
      </c>
      <c r="K97" s="90">
        <f>IFERROR(INDEX(Inputs!$F$2:$S$481,MATCH(Forecasts!$B97&amp;Forecasts!$B$86,Inputs!$S$2:$S$481,0),MATCH(Forecasts!K$9,Inputs!$F$2:$S$2,0)),"")</f>
        <v>0.63748715199740336</v>
      </c>
      <c r="L97" s="90">
        <f>IFERROR(INDEX(Inputs!$F$2:$S$481,MATCH(Forecasts!$B97&amp;Forecasts!$B$86,Inputs!$S$2:$S$481,0),MATCH(Forecasts!L$9,Inputs!$F$2:$S$2,0)),"")</f>
        <v>0.65779302716344135</v>
      </c>
      <c r="M97" s="90">
        <f>IFERROR(INDEX(Inputs!$F$2:$S$481,MATCH(Forecasts!$B97&amp;Forecasts!$B$86,Inputs!$S$2:$S$481,0),MATCH(Forecasts!M$9,Inputs!$F$2:$S$2,0)),"")</f>
        <v>0.67495748521111343</v>
      </c>
      <c r="N97" s="90">
        <f>IFERROR(INDEX(Inputs!$F$2:$S$481,MATCH(Forecasts!$B97&amp;Forecasts!$B$86,Inputs!$S$2:$S$481,0),MATCH(Forecasts!N$9,Inputs!$F$2:$S$2,0)),"")</f>
        <v>0.69124109105613929</v>
      </c>
      <c r="O97" s="90">
        <f>IFERROR(INDEX(Inputs!$F$2:$S$481,MATCH(Forecasts!$B97&amp;Forecasts!$B$86,Inputs!$S$2:$S$481,0),MATCH(Forecasts!O$9,Inputs!$F$2:$S$2,0)),"")</f>
        <v>0.70677441789476003</v>
      </c>
      <c r="P97" s="90">
        <f>IFERROR(INDEX(Inputs!$F$2:$S$481,MATCH(Forecasts!$B97&amp;Forecasts!$B$86,Inputs!$S$2:$S$481,0),MATCH(Forecasts!P$9,Inputs!$F$2:$S$2,0)),"")</f>
        <v>0.72162850229796893</v>
      </c>
      <c r="Q97" s="63">
        <v>0.68450634956879142</v>
      </c>
      <c r="R97" s="63">
        <v>0.70655191560244313</v>
      </c>
      <c r="S97" s="63">
        <v>0.72774222328981009</v>
      </c>
      <c r="T97" s="63">
        <v>0.74765308027908395</v>
      </c>
      <c r="U97" s="63">
        <v>0.76597496429471568</v>
      </c>
      <c r="V97" s="63">
        <v>0.78144604376404025</v>
      </c>
      <c r="W97" s="133">
        <f t="shared" si="33"/>
        <v>0.63748715199740336</v>
      </c>
      <c r="X97" s="133">
        <f t="shared" si="34"/>
        <v>0.65779302716344135</v>
      </c>
      <c r="Y97" s="133">
        <f t="shared" si="35"/>
        <v>0.67495748521111343</v>
      </c>
      <c r="Z97" s="133">
        <f t="shared" si="36"/>
        <v>0.69124109105613929</v>
      </c>
      <c r="AA97" s="133">
        <f t="shared" si="37"/>
        <v>0.70677441789476003</v>
      </c>
      <c r="AB97" s="133">
        <f t="shared" si="38"/>
        <v>0.72162850229796893</v>
      </c>
      <c r="AC97" s="2"/>
      <c r="AD97" s="105" t="str">
        <f>Controls!$B$5</f>
        <v>Ofwat forecast</v>
      </c>
      <c r="AE97" s="35" t="s">
        <v>55</v>
      </c>
      <c r="AF97" s="55">
        <f t="shared" si="39"/>
        <v>2</v>
      </c>
      <c r="AQ97" s="6"/>
      <c r="AR97" s="10"/>
    </row>
    <row r="98" spans="1:44" s="4" customFormat="1" ht="13">
      <c r="B98" s="33" t="s">
        <v>40</v>
      </c>
      <c r="C98" s="133" t="str">
        <f>IFERROR(INDEX(Inputs!$F$2:$S$481,MATCH(Forecasts!$B98&amp;Forecasts!$B$86,Inputs!$S$2:$S$481,0),MATCH(Forecasts!C$9,Inputs!$F$2:$S$2,0)),"")</f>
        <v/>
      </c>
      <c r="D98" s="133" t="str">
        <f>IFERROR(INDEX(Inputs!$F$2:$S$481,MATCH(Forecasts!$B98&amp;Forecasts!$B$86,Inputs!$S$2:$S$481,0),MATCH(Forecasts!D$9,Inputs!$F$2:$S$2,0)),"")</f>
        <v/>
      </c>
      <c r="E98" s="133">
        <f>IFERROR(INDEX(Inputs!$F$2:$S$481,MATCH(Forecasts!$B98&amp;Forecasts!$B$86,Inputs!$S$2:$S$481,0),MATCH(Forecasts!E$9,Inputs!$F$2:$S$2,0)),"")</f>
        <v>0.45262588519981506</v>
      </c>
      <c r="F98" s="133">
        <f>IFERROR(INDEX(Inputs!$F$2:$S$481,MATCH(Forecasts!$B98&amp;Forecasts!$B$86,Inputs!$S$2:$S$481,0),MATCH(Forecasts!F$9,Inputs!$F$2:$S$2,0)),"")</f>
        <v>0.47149768222644395</v>
      </c>
      <c r="G98" s="133">
        <f>IFERROR(INDEX(Inputs!$F$2:$S$481,MATCH(Forecasts!$B98&amp;Forecasts!$B$86,Inputs!$S$2:$S$481,0),MATCH(Forecasts!G$9,Inputs!$F$2:$S$2,0)),"")</f>
        <v>0.48976013311616029</v>
      </c>
      <c r="H98" s="133">
        <f>IFERROR(INDEX(Inputs!$F$2:$S$481,MATCH(Forecasts!$B98&amp;Forecasts!$B$86,Inputs!$S$2:$S$481,0),MATCH(Forecasts!H$9,Inputs!$F$2:$S$2,0)),"")</f>
        <v>0.5080289643144078</v>
      </c>
      <c r="I98" s="133">
        <f>IFERROR(INDEX(Inputs!$F$2:$S$481,MATCH(Forecasts!$B98&amp;Forecasts!$B$86,Inputs!$S$2:$S$481,0),MATCH(Forecasts!I$9,Inputs!$F$2:$S$2,0)),"")</f>
        <v>0.52454364371781381</v>
      </c>
      <c r="J98" s="133">
        <f>IFERROR(INDEX(Inputs!$F$2:$S$481,MATCH(Forecasts!$B98&amp;Forecasts!$B$86,Inputs!$S$2:$S$481,0),MATCH(Forecasts!J$9,Inputs!$F$2:$S$2,0)),"")</f>
        <v>0.5413414588229245</v>
      </c>
      <c r="K98" s="90">
        <f>IFERROR(INDEX(Inputs!$F$2:$S$481,MATCH(Forecasts!$B98&amp;Forecasts!$B$86,Inputs!$S$2:$S$481,0),MATCH(Forecasts!K$9,Inputs!$F$2:$S$2,0)),"")</f>
        <v>0.56749302885053488</v>
      </c>
      <c r="L98" s="90">
        <f>IFERROR(INDEX(Inputs!$F$2:$S$481,MATCH(Forecasts!$B98&amp;Forecasts!$B$86,Inputs!$S$2:$S$481,0),MATCH(Forecasts!L$9,Inputs!$F$2:$S$2,0)),"")</f>
        <v>0.5896177646374825</v>
      </c>
      <c r="M98" s="90">
        <f>IFERROR(INDEX(Inputs!$F$2:$S$481,MATCH(Forecasts!$B98&amp;Forecasts!$B$86,Inputs!$S$2:$S$481,0),MATCH(Forecasts!M$9,Inputs!$F$2:$S$2,0)),"")</f>
        <v>0.60857814881721506</v>
      </c>
      <c r="N98" s="90">
        <f>IFERROR(INDEX(Inputs!$F$2:$S$481,MATCH(Forecasts!$B98&amp;Forecasts!$B$86,Inputs!$S$2:$S$481,0),MATCH(Forecasts!N$9,Inputs!$F$2:$S$2,0)),"")</f>
        <v>0.62602405673543038</v>
      </c>
      <c r="O98" s="90">
        <f>IFERROR(INDEX(Inputs!$F$2:$S$481,MATCH(Forecasts!$B98&amp;Forecasts!$B$86,Inputs!$S$2:$S$481,0),MATCH(Forecasts!O$9,Inputs!$F$2:$S$2,0)),"")</f>
        <v>0.64207302535622124</v>
      </c>
      <c r="P98" s="90">
        <f>IFERROR(INDEX(Inputs!$F$2:$S$481,MATCH(Forecasts!$B98&amp;Forecasts!$B$86,Inputs!$S$2:$S$481,0),MATCH(Forecasts!P$9,Inputs!$F$2:$S$2,0)),"")</f>
        <v>0.65686409896975984</v>
      </c>
      <c r="Q98" s="63">
        <v>0.58125752077391724</v>
      </c>
      <c r="R98" s="63">
        <v>0.60117549459356856</v>
      </c>
      <c r="S98" s="63">
        <v>0.61979389100362092</v>
      </c>
      <c r="T98" s="63">
        <v>0.63684515434908551</v>
      </c>
      <c r="U98" s="63">
        <v>0.65245352110110122</v>
      </c>
      <c r="V98" s="63">
        <v>0.66675991264956946</v>
      </c>
      <c r="W98" s="133">
        <f t="shared" si="33"/>
        <v>0.56749302885053488</v>
      </c>
      <c r="X98" s="133">
        <f t="shared" si="34"/>
        <v>0.5896177646374825</v>
      </c>
      <c r="Y98" s="133">
        <f t="shared" si="35"/>
        <v>0.60857814881721506</v>
      </c>
      <c r="Z98" s="133">
        <f t="shared" si="36"/>
        <v>0.62602405673543038</v>
      </c>
      <c r="AA98" s="133">
        <f t="shared" si="37"/>
        <v>0.64207302535622124</v>
      </c>
      <c r="AB98" s="133">
        <f t="shared" si="38"/>
        <v>0.65686409896975984</v>
      </c>
      <c r="AC98" s="2"/>
      <c r="AD98" s="105" t="str">
        <f>Controls!$B$5</f>
        <v>Ofwat forecast</v>
      </c>
      <c r="AE98" s="35" t="s">
        <v>55</v>
      </c>
      <c r="AF98" s="55">
        <f t="shared" si="39"/>
        <v>2</v>
      </c>
      <c r="AQ98" s="6"/>
      <c r="AR98" s="10"/>
    </row>
    <row r="99" spans="1:44" s="4" customFormat="1" ht="13">
      <c r="B99" s="33" t="s">
        <v>41</v>
      </c>
      <c r="C99" s="133" t="str">
        <f>IFERROR(INDEX(Inputs!$F$2:$S$481,MATCH(Forecasts!$B99&amp;Forecasts!$B$86,Inputs!$S$2:$S$481,0),MATCH(Forecasts!C$9,Inputs!$F$2:$S$2,0)),"")</f>
        <v/>
      </c>
      <c r="D99" s="133" t="str">
        <f>IFERROR(INDEX(Inputs!$F$2:$S$481,MATCH(Forecasts!$B99&amp;Forecasts!$B$86,Inputs!$S$2:$S$481,0),MATCH(Forecasts!D$9,Inputs!$F$2:$S$2,0)),"")</f>
        <v/>
      </c>
      <c r="E99" s="133">
        <f>IFERROR(INDEX(Inputs!$F$2:$S$481,MATCH(Forecasts!$B99&amp;Forecasts!$B$86,Inputs!$S$2:$S$481,0),MATCH(Forecasts!E$9,Inputs!$F$2:$S$2,0)),"")</f>
        <v>0.48046832952601937</v>
      </c>
      <c r="F99" s="133">
        <f>IFERROR(INDEX(Inputs!$F$2:$S$481,MATCH(Forecasts!$B99&amp;Forecasts!$B$86,Inputs!$S$2:$S$481,0),MATCH(Forecasts!F$9,Inputs!$F$2:$S$2,0)),"")</f>
        <v>0.4911042491556461</v>
      </c>
      <c r="G99" s="133">
        <f>IFERROR(INDEX(Inputs!$F$2:$S$481,MATCH(Forecasts!$B99&amp;Forecasts!$B$86,Inputs!$S$2:$S$481,0),MATCH(Forecasts!G$9,Inputs!$F$2:$S$2,0)),"")</f>
        <v>0.5001411428410123</v>
      </c>
      <c r="H99" s="133">
        <f>IFERROR(INDEX(Inputs!$F$2:$S$481,MATCH(Forecasts!$B99&amp;Forecasts!$B$86,Inputs!$S$2:$S$481,0),MATCH(Forecasts!H$9,Inputs!$F$2:$S$2,0)),"")</f>
        <v>0.51415881374926919</v>
      </c>
      <c r="I99" s="133">
        <f>IFERROR(INDEX(Inputs!$F$2:$S$481,MATCH(Forecasts!$B99&amp;Forecasts!$B$86,Inputs!$S$2:$S$481,0),MATCH(Forecasts!I$9,Inputs!$F$2:$S$2,0)),"")</f>
        <v>0.53320469658484826</v>
      </c>
      <c r="J99" s="133">
        <f>IFERROR(INDEX(Inputs!$F$2:$S$481,MATCH(Forecasts!$B99&amp;Forecasts!$B$86,Inputs!$S$2:$S$481,0),MATCH(Forecasts!J$9,Inputs!$F$2:$S$2,0)),"")</f>
        <v>0.55993378761496315</v>
      </c>
      <c r="K99" s="90">
        <f>IFERROR(INDEX(Inputs!$F$2:$S$481,MATCH(Forecasts!$B99&amp;Forecasts!$B$86,Inputs!$S$2:$S$481,0),MATCH(Forecasts!K$9,Inputs!$F$2:$S$2,0)),"")</f>
        <v>0.58980059516093253</v>
      </c>
      <c r="L99" s="90">
        <f>IFERROR(INDEX(Inputs!$F$2:$S$481,MATCH(Forecasts!$B99&amp;Forecasts!$B$86,Inputs!$S$2:$S$481,0),MATCH(Forecasts!L$9,Inputs!$F$2:$S$2,0)),"")</f>
        <v>0.61763954201594762</v>
      </c>
      <c r="M99" s="90">
        <f>IFERROR(INDEX(Inputs!$F$2:$S$481,MATCH(Forecasts!$B99&amp;Forecasts!$B$86,Inputs!$S$2:$S$481,0),MATCH(Forecasts!M$9,Inputs!$F$2:$S$2,0)),"")</f>
        <v>0.65257352040512784</v>
      </c>
      <c r="N99" s="90">
        <f>IFERROR(INDEX(Inputs!$F$2:$S$481,MATCH(Forecasts!$B99&amp;Forecasts!$B$86,Inputs!$S$2:$S$481,0),MATCH(Forecasts!N$9,Inputs!$F$2:$S$2,0)),"")</f>
        <v>0.69381793929464908</v>
      </c>
      <c r="O99" s="90">
        <f>IFERROR(INDEX(Inputs!$F$2:$S$481,MATCH(Forecasts!$B99&amp;Forecasts!$B$86,Inputs!$S$2:$S$481,0),MATCH(Forecasts!O$9,Inputs!$F$2:$S$2,0)),"")</f>
        <v>0.73657576744096975</v>
      </c>
      <c r="P99" s="90">
        <f>IFERROR(INDEX(Inputs!$F$2:$S$481,MATCH(Forecasts!$B99&amp;Forecasts!$B$86,Inputs!$S$2:$S$481,0),MATCH(Forecasts!P$9,Inputs!$F$2:$S$2,0)),"")</f>
        <v>0.77919824513001945</v>
      </c>
      <c r="Q99" s="63">
        <v>0.62029769580086336</v>
      </c>
      <c r="R99" s="63">
        <v>0.68817084000531425</v>
      </c>
      <c r="S99" s="63">
        <v>0.7474912306394137</v>
      </c>
      <c r="T99" s="63">
        <v>0.80480679581477255</v>
      </c>
      <c r="U99" s="63">
        <v>0.86316019952240519</v>
      </c>
      <c r="V99" s="63">
        <v>0.90895963554024928</v>
      </c>
      <c r="W99" s="133">
        <f t="shared" si="33"/>
        <v>0.58980059516093253</v>
      </c>
      <c r="X99" s="133">
        <f t="shared" si="34"/>
        <v>0.61763954201594762</v>
      </c>
      <c r="Y99" s="133">
        <f t="shared" si="35"/>
        <v>0.65257352040512784</v>
      </c>
      <c r="Z99" s="133">
        <f t="shared" si="36"/>
        <v>0.69381793929464908</v>
      </c>
      <c r="AA99" s="133">
        <f t="shared" si="37"/>
        <v>0.73657576744096975</v>
      </c>
      <c r="AB99" s="133">
        <f t="shared" si="38"/>
        <v>0.77919824513001945</v>
      </c>
      <c r="AC99" s="2"/>
      <c r="AD99" s="105" t="str">
        <f>Controls!$B$5</f>
        <v>Ofwat forecast</v>
      </c>
      <c r="AE99" s="35" t="s">
        <v>55</v>
      </c>
      <c r="AF99" s="55">
        <f t="shared" si="39"/>
        <v>2</v>
      </c>
      <c r="AQ99" s="6"/>
      <c r="AR99" s="10"/>
    </row>
    <row r="100" spans="1:44" s="4" customFormat="1" ht="13">
      <c r="B100" s="33" t="s">
        <v>42</v>
      </c>
      <c r="C100" s="133" t="str">
        <f>IFERROR(INDEX(Inputs!$F$2:$S$481,MATCH(Forecasts!$B100&amp;Forecasts!$B$86,Inputs!$S$2:$S$481,0),MATCH(Forecasts!C$9,Inputs!$F$2:$S$2,0)),"")</f>
        <v/>
      </c>
      <c r="D100" s="133" t="str">
        <f>IFERROR(INDEX(Inputs!$F$2:$S$481,MATCH(Forecasts!$B100&amp;Forecasts!$B$86,Inputs!$S$2:$S$481,0),MATCH(Forecasts!D$9,Inputs!$F$2:$S$2,0)),"")</f>
        <v/>
      </c>
      <c r="E100" s="133">
        <f>IFERROR(INDEX(Inputs!$F$2:$S$481,MATCH(Forecasts!$B100&amp;Forecasts!$B$86,Inputs!$S$2:$S$481,0),MATCH(Forecasts!E$9,Inputs!$F$2:$S$2,0)),"")</f>
        <v>0.42221282891260697</v>
      </c>
      <c r="F100" s="133">
        <f>IFERROR(INDEX(Inputs!$F$2:$S$481,MATCH(Forecasts!$B100&amp;Forecasts!$B$86,Inputs!$S$2:$S$481,0),MATCH(Forecasts!F$9,Inputs!$F$2:$S$2,0)),"")</f>
        <v>0.44620786870390416</v>
      </c>
      <c r="G100" s="133">
        <f>IFERROR(INDEX(Inputs!$F$2:$S$481,MATCH(Forecasts!$B100&amp;Forecasts!$B$86,Inputs!$S$2:$S$481,0),MATCH(Forecasts!G$9,Inputs!$F$2:$S$2,0)),"")</f>
        <v>0.46621967086366067</v>
      </c>
      <c r="H100" s="133">
        <f>IFERROR(INDEX(Inputs!$F$2:$S$481,MATCH(Forecasts!$B100&amp;Forecasts!$B$86,Inputs!$S$2:$S$481,0),MATCH(Forecasts!H$9,Inputs!$F$2:$S$2,0)),"")</f>
        <v>0.48440537361480834</v>
      </c>
      <c r="I100" s="133">
        <f>IFERROR(INDEX(Inputs!$F$2:$S$481,MATCH(Forecasts!$B100&amp;Forecasts!$B$86,Inputs!$S$2:$S$481,0),MATCH(Forecasts!I$9,Inputs!$F$2:$S$2,0)),"")</f>
        <v>0.51058362502678811</v>
      </c>
      <c r="J100" s="133">
        <f>IFERROR(INDEX(Inputs!$F$2:$S$481,MATCH(Forecasts!$B100&amp;Forecasts!$B$86,Inputs!$S$2:$S$481,0),MATCH(Forecasts!J$9,Inputs!$F$2:$S$2,0)),"")</f>
        <v>0.54551750392846154</v>
      </c>
      <c r="K100" s="90">
        <f>IFERROR(INDEX(Inputs!$F$2:$S$481,MATCH(Forecasts!$B100&amp;Forecasts!$B$86,Inputs!$S$2:$S$481,0),MATCH(Forecasts!K$9,Inputs!$F$2:$S$2,0)),"")</f>
        <v>0.59962906667038529</v>
      </c>
      <c r="L100" s="90">
        <f>IFERROR(INDEX(Inputs!$F$2:$S$481,MATCH(Forecasts!$B100&amp;Forecasts!$B$86,Inputs!$S$2:$S$481,0),MATCH(Forecasts!L$9,Inputs!$F$2:$S$2,0)),"")</f>
        <v>0.66546079371109046</v>
      </c>
      <c r="M100" s="90">
        <f>IFERROR(INDEX(Inputs!$F$2:$S$481,MATCH(Forecasts!$B100&amp;Forecasts!$B$86,Inputs!$S$2:$S$481,0),MATCH(Forecasts!M$9,Inputs!$F$2:$S$2,0)),"")</f>
        <v>0.68307847943659783</v>
      </c>
      <c r="N100" s="90">
        <f>IFERROR(INDEX(Inputs!$F$2:$S$481,MATCH(Forecasts!$B100&amp;Forecasts!$B$86,Inputs!$S$2:$S$481,0),MATCH(Forecasts!N$9,Inputs!$F$2:$S$2,0)),"")</f>
        <v>0.7007253323477437</v>
      </c>
      <c r="O100" s="90">
        <f>IFERROR(INDEX(Inputs!$F$2:$S$481,MATCH(Forecasts!$B100&amp;Forecasts!$B$86,Inputs!$S$2:$S$481,0),MATCH(Forecasts!O$9,Inputs!$F$2:$S$2,0)),"")</f>
        <v>0.71839157108562279</v>
      </c>
      <c r="P100" s="90">
        <f>IFERROR(INDEX(Inputs!$F$2:$S$481,MATCH(Forecasts!$B100&amp;Forecasts!$B$86,Inputs!$S$2:$S$481,0),MATCH(Forecasts!P$9,Inputs!$F$2:$S$2,0)),"")</f>
        <v>0.73660938295825384</v>
      </c>
      <c r="Q100" s="63">
        <v>0.54049676025917925</v>
      </c>
      <c r="R100" s="63">
        <v>0.55848571710981509</v>
      </c>
      <c r="S100" s="63">
        <v>0.57628111273792093</v>
      </c>
      <c r="T100" s="63">
        <v>0.59269917914051184</v>
      </c>
      <c r="U100" s="63">
        <v>0.6084978688430589</v>
      </c>
      <c r="V100" s="63">
        <v>0.62365184484389791</v>
      </c>
      <c r="W100" s="133">
        <f t="shared" si="33"/>
        <v>0.59962906667038529</v>
      </c>
      <c r="X100" s="133">
        <f t="shared" si="34"/>
        <v>0.66546079371109046</v>
      </c>
      <c r="Y100" s="133">
        <f t="shared" si="35"/>
        <v>0.68307847943659783</v>
      </c>
      <c r="Z100" s="133">
        <f t="shared" si="36"/>
        <v>0.7007253323477437</v>
      </c>
      <c r="AA100" s="133">
        <f t="shared" si="37"/>
        <v>0.71839157108562279</v>
      </c>
      <c r="AB100" s="133">
        <f t="shared" si="38"/>
        <v>0.73660938295825384</v>
      </c>
      <c r="AC100" s="2"/>
      <c r="AD100" s="105" t="str">
        <f>Controls!$B$5</f>
        <v>Ofwat forecast</v>
      </c>
      <c r="AE100" s="35" t="s">
        <v>55</v>
      </c>
      <c r="AF100" s="55">
        <f t="shared" si="39"/>
        <v>2</v>
      </c>
      <c r="AQ100" s="6"/>
      <c r="AR100" s="10"/>
    </row>
    <row r="101" spans="1:44" s="4" customFormat="1" ht="13">
      <c r="B101" s="33" t="s">
        <v>43</v>
      </c>
      <c r="C101" s="133" t="str">
        <f>IFERROR(INDEX(Inputs!$F$2:$S$481,MATCH(Forecasts!$B101&amp;Forecasts!$B$86,Inputs!$S$2:$S$481,0),MATCH(Forecasts!C$9,Inputs!$F$2:$S$2,0)),"")</f>
        <v/>
      </c>
      <c r="D101" s="133" t="str">
        <f>IFERROR(INDEX(Inputs!$F$2:$S$481,MATCH(Forecasts!$B101&amp;Forecasts!$B$86,Inputs!$S$2:$S$481,0),MATCH(Forecasts!D$9,Inputs!$F$2:$S$2,0)),"")</f>
        <v/>
      </c>
      <c r="E101" s="133">
        <f>IFERROR(INDEX(Inputs!$F$2:$S$481,MATCH(Forecasts!$B101&amp;Forecasts!$B$86,Inputs!$S$2:$S$481,0),MATCH(Forecasts!E$9,Inputs!$F$2:$S$2,0)),"")</f>
        <v>0.56037315339282412</v>
      </c>
      <c r="F101" s="133">
        <f>IFERROR(INDEX(Inputs!$F$2:$S$481,MATCH(Forecasts!$B101&amp;Forecasts!$B$86,Inputs!$S$2:$S$481,0),MATCH(Forecasts!F$9,Inputs!$F$2:$S$2,0)),"")</f>
        <v>0.57842567650838927</v>
      </c>
      <c r="G101" s="133">
        <f>IFERROR(INDEX(Inputs!$F$2:$S$481,MATCH(Forecasts!$B101&amp;Forecasts!$B$86,Inputs!$S$2:$S$481,0),MATCH(Forecasts!G$9,Inputs!$F$2:$S$2,0)),"")</f>
        <v>0.58502316862731352</v>
      </c>
      <c r="H101" s="133">
        <f>IFERROR(INDEX(Inputs!$F$2:$S$481,MATCH(Forecasts!$B101&amp;Forecasts!$B$86,Inputs!$S$2:$S$481,0),MATCH(Forecasts!H$9,Inputs!$F$2:$S$2,0)),"")</f>
        <v>0.59894143167028202</v>
      </c>
      <c r="I101" s="133">
        <f>IFERROR(INDEX(Inputs!$F$2:$S$481,MATCH(Forecasts!$B101&amp;Forecasts!$B$86,Inputs!$S$2:$S$481,0),MATCH(Forecasts!I$9,Inputs!$F$2:$S$2,0)),"")</f>
        <v>0.61497657223917812</v>
      </c>
      <c r="J101" s="133">
        <f>IFERROR(INDEX(Inputs!$F$2:$S$481,MATCH(Forecasts!$B101&amp;Forecasts!$B$86,Inputs!$S$2:$S$481,0),MATCH(Forecasts!J$9,Inputs!$F$2:$S$2,0)),"")</f>
        <v>0.61915104460509063</v>
      </c>
      <c r="K101" s="90" t="str">
        <f>IFERROR(INDEX(Inputs!$F$2:$S$481,MATCH(Forecasts!$B101&amp;Forecasts!$B$86,Inputs!$S$2:$S$481,0),MATCH(Forecasts!K$9,Inputs!$F$2:$S$2,0)),"")</f>
        <v/>
      </c>
      <c r="L101" s="90" t="str">
        <f>IFERROR(INDEX(Inputs!$F$2:$S$481,MATCH(Forecasts!$B101&amp;Forecasts!$B$86,Inputs!$S$2:$S$481,0),MATCH(Forecasts!L$9,Inputs!$F$2:$S$2,0)),"")</f>
        <v/>
      </c>
      <c r="M101" s="90" t="str">
        <f>IFERROR(INDEX(Inputs!$F$2:$S$481,MATCH(Forecasts!$B101&amp;Forecasts!$B$86,Inputs!$S$2:$S$481,0),MATCH(Forecasts!M$9,Inputs!$F$2:$S$2,0)),"")</f>
        <v/>
      </c>
      <c r="N101" s="90" t="str">
        <f>IFERROR(INDEX(Inputs!$F$2:$S$481,MATCH(Forecasts!$B101&amp;Forecasts!$B$86,Inputs!$S$2:$S$481,0),MATCH(Forecasts!N$9,Inputs!$F$2:$S$2,0)),"")</f>
        <v/>
      </c>
      <c r="O101" s="90" t="str">
        <f>IFERROR(INDEX(Inputs!$F$2:$S$481,MATCH(Forecasts!$B101&amp;Forecasts!$B$86,Inputs!$S$2:$S$481,0),MATCH(Forecasts!O$9,Inputs!$F$2:$S$2,0)),"")</f>
        <v/>
      </c>
      <c r="P101" s="90" t="str">
        <f>IFERROR(INDEX(Inputs!$F$2:$S$481,MATCH(Forecasts!$B101&amp;Forecasts!$B$86,Inputs!$S$2:$S$481,0),MATCH(Forecasts!P$9,Inputs!$F$2:$S$2,0)),"")</f>
        <v/>
      </c>
      <c r="Q101" s="63">
        <v>0.64474356789913101</v>
      </c>
      <c r="R101" s="63">
        <v>0.65850973751058428</v>
      </c>
      <c r="S101" s="63">
        <v>0.67171589665909281</v>
      </c>
      <c r="T101" s="63">
        <v>0.68436898887680864</v>
      </c>
      <c r="U101" s="63">
        <v>0.69659185369908561</v>
      </c>
      <c r="V101" s="63">
        <v>0.70825415186317442</v>
      </c>
      <c r="W101" s="133">
        <f t="shared" si="33"/>
        <v>0.64474356789913101</v>
      </c>
      <c r="X101" s="133">
        <f t="shared" si="34"/>
        <v>0.65850973751058428</v>
      </c>
      <c r="Y101" s="133">
        <f t="shared" si="35"/>
        <v>0.67171589665909281</v>
      </c>
      <c r="Z101" s="133">
        <f t="shared" si="36"/>
        <v>0.68436898887680864</v>
      </c>
      <c r="AA101" s="133">
        <f t="shared" si="37"/>
        <v>0.69659185369908561</v>
      </c>
      <c r="AB101" s="133">
        <f t="shared" si="38"/>
        <v>0.70825415186317442</v>
      </c>
      <c r="AC101" s="2"/>
      <c r="AD101" s="105" t="str">
        <f>Controls!$B$5</f>
        <v>Ofwat forecast</v>
      </c>
      <c r="AE101" s="35"/>
      <c r="AF101" s="55">
        <f t="shared" si="39"/>
        <v>1</v>
      </c>
      <c r="AQ101" s="6"/>
      <c r="AR101" s="10"/>
    </row>
    <row r="102" spans="1:44" s="4" customFormat="1" ht="13">
      <c r="B102" s="33" t="s">
        <v>44</v>
      </c>
      <c r="C102" s="133" t="str">
        <f>IFERROR(INDEX(Inputs!$F$2:$S$481,MATCH(Forecasts!$B102&amp;Forecasts!$B$86,Inputs!$S$2:$S$481,0),MATCH(Forecasts!C$9,Inputs!$F$2:$S$2,0)),"")</f>
        <v/>
      </c>
      <c r="D102" s="133" t="str">
        <f>IFERROR(INDEX(Inputs!$F$2:$S$481,MATCH(Forecasts!$B102&amp;Forecasts!$B$86,Inputs!$S$2:$S$481,0),MATCH(Forecasts!D$9,Inputs!$F$2:$S$2,0)),"")</f>
        <v/>
      </c>
      <c r="E102" s="133">
        <f>IFERROR(INDEX(Inputs!$F$2:$S$481,MATCH(Forecasts!$B102&amp;Forecasts!$B$86,Inputs!$S$2:$S$481,0),MATCH(Forecasts!E$9,Inputs!$F$2:$S$2,0)),"")</f>
        <v>0.23398355157815465</v>
      </c>
      <c r="F102" s="133">
        <f>IFERROR(INDEX(Inputs!$F$2:$S$481,MATCH(Forecasts!$B102&amp;Forecasts!$B$86,Inputs!$S$2:$S$481,0),MATCH(Forecasts!F$9,Inputs!$F$2:$S$2,0)),"")</f>
        <v>0.25319742316561511</v>
      </c>
      <c r="G102" s="133">
        <f>IFERROR(INDEX(Inputs!$F$2:$S$481,MATCH(Forecasts!$B102&amp;Forecasts!$B$86,Inputs!$S$2:$S$481,0),MATCH(Forecasts!G$9,Inputs!$F$2:$S$2,0)),"")</f>
        <v>0.27197270192091177</v>
      </c>
      <c r="H102" s="133">
        <f>IFERROR(INDEX(Inputs!$F$2:$S$481,MATCH(Forecasts!$B102&amp;Forecasts!$B$86,Inputs!$S$2:$S$481,0),MATCH(Forecasts!H$9,Inputs!$F$2:$S$2,0)),"")</f>
        <v>0.28898215223277252</v>
      </c>
      <c r="I102" s="133">
        <f>IFERROR(INDEX(Inputs!$F$2:$S$481,MATCH(Forecasts!$B102&amp;Forecasts!$B$86,Inputs!$S$2:$S$481,0),MATCH(Forecasts!I$9,Inputs!$F$2:$S$2,0)),"")</f>
        <v>0.30427670812744934</v>
      </c>
      <c r="J102" s="133">
        <f>IFERROR(INDEX(Inputs!$F$2:$S$481,MATCH(Forecasts!$B102&amp;Forecasts!$B$86,Inputs!$S$2:$S$481,0),MATCH(Forecasts!J$9,Inputs!$F$2:$S$2,0)),"")</f>
        <v>0.31548059494796576</v>
      </c>
      <c r="K102" s="90">
        <f>IFERROR(INDEX(Inputs!$F$2:$S$481,MATCH(Forecasts!$B102&amp;Forecasts!$B$86,Inputs!$S$2:$S$481,0),MATCH(Forecasts!K$9,Inputs!$F$2:$S$2,0)),"")</f>
        <v>0.33761836922819072</v>
      </c>
      <c r="L102" s="90">
        <f>IFERROR(INDEX(Inputs!$F$2:$S$481,MATCH(Forecasts!$B102&amp;Forecasts!$B$86,Inputs!$S$2:$S$481,0),MATCH(Forecasts!L$9,Inputs!$F$2:$S$2,0)),"")</f>
        <v>0.35844738972143481</v>
      </c>
      <c r="M102" s="90">
        <f>IFERROR(INDEX(Inputs!$F$2:$S$481,MATCH(Forecasts!$B102&amp;Forecasts!$B$86,Inputs!$S$2:$S$481,0),MATCH(Forecasts!M$9,Inputs!$F$2:$S$2,0)),"")</f>
        <v>0.37894973798071357</v>
      </c>
      <c r="N102" s="90">
        <f>IFERROR(INDEX(Inputs!$F$2:$S$481,MATCH(Forecasts!$B102&amp;Forecasts!$B$86,Inputs!$S$2:$S$481,0),MATCH(Forecasts!N$9,Inputs!$F$2:$S$2,0)),"")</f>
        <v>0.39922684652080936</v>
      </c>
      <c r="O102" s="90">
        <f>IFERROR(INDEX(Inputs!$F$2:$S$481,MATCH(Forecasts!$B102&amp;Forecasts!$B$86,Inputs!$S$2:$S$481,0),MATCH(Forecasts!O$9,Inputs!$F$2:$S$2,0)),"")</f>
        <v>0.41932583534950629</v>
      </c>
      <c r="P102" s="90">
        <f>IFERROR(INDEX(Inputs!$F$2:$S$481,MATCH(Forecasts!$B102&amp;Forecasts!$B$86,Inputs!$S$2:$S$481,0),MATCH(Forecasts!P$9,Inputs!$F$2:$S$2,0)),"")</f>
        <v>0.4392919560542371</v>
      </c>
      <c r="Q102" s="63">
        <v>0.34767246406641283</v>
      </c>
      <c r="R102" s="63">
        <v>0.37048243973753103</v>
      </c>
      <c r="S102" s="63">
        <v>0.39276686103340186</v>
      </c>
      <c r="T102" s="63">
        <v>0.41447434397459471</v>
      </c>
      <c r="U102" s="63">
        <v>0.43590253605171564</v>
      </c>
      <c r="V102" s="63">
        <v>0.45722830194879888</v>
      </c>
      <c r="W102" s="133">
        <f t="shared" si="33"/>
        <v>0.33761836922819072</v>
      </c>
      <c r="X102" s="133">
        <f t="shared" si="34"/>
        <v>0.35844738972143481</v>
      </c>
      <c r="Y102" s="133">
        <f t="shared" si="35"/>
        <v>0.37894973798071357</v>
      </c>
      <c r="Z102" s="133">
        <f t="shared" si="36"/>
        <v>0.39922684652080936</v>
      </c>
      <c r="AA102" s="133">
        <f t="shared" si="37"/>
        <v>0.41932583534950629</v>
      </c>
      <c r="AB102" s="133">
        <f t="shared" si="38"/>
        <v>0.4392919560542371</v>
      </c>
      <c r="AC102" s="2"/>
      <c r="AD102" s="105" t="str">
        <f>Controls!$B$5</f>
        <v>Ofwat forecast</v>
      </c>
      <c r="AE102" s="35" t="s">
        <v>55</v>
      </c>
      <c r="AF102" s="55">
        <f t="shared" si="39"/>
        <v>2</v>
      </c>
      <c r="AQ102" s="6"/>
      <c r="AR102" s="10"/>
    </row>
    <row r="103" spans="1:44" s="4" customFormat="1" ht="13">
      <c r="B103" s="33" t="s">
        <v>45</v>
      </c>
      <c r="C103" s="133" t="str">
        <f>IFERROR(INDEX(Inputs!$F$2:$S$481,MATCH(Forecasts!$B103&amp;Forecasts!$B$86,Inputs!$S$2:$S$481,0),MATCH(Forecasts!C$9,Inputs!$F$2:$S$2,0)),"")</f>
        <v/>
      </c>
      <c r="D103" s="133" t="str">
        <f>IFERROR(INDEX(Inputs!$F$2:$S$481,MATCH(Forecasts!$B103&amp;Forecasts!$B$86,Inputs!$S$2:$S$481,0),MATCH(Forecasts!D$9,Inputs!$F$2:$S$2,0)),"")</f>
        <v/>
      </c>
      <c r="E103" s="133">
        <f>IFERROR(INDEX(Inputs!$F$2:$S$481,MATCH(Forecasts!$B103&amp;Forecasts!$B$86,Inputs!$S$2:$S$481,0),MATCH(Forecasts!E$9,Inputs!$F$2:$S$2,0)),"")</f>
        <v>0.42878987042948746</v>
      </c>
      <c r="F103" s="133">
        <f>IFERROR(INDEX(Inputs!$F$2:$S$481,MATCH(Forecasts!$B103&amp;Forecasts!$B$86,Inputs!$S$2:$S$481,0),MATCH(Forecasts!F$9,Inputs!$F$2:$S$2,0)),"")</f>
        <v>0.45750677444803961</v>
      </c>
      <c r="G103" s="133">
        <f>IFERROR(INDEX(Inputs!$F$2:$S$481,MATCH(Forecasts!$B103&amp;Forecasts!$B$86,Inputs!$S$2:$S$481,0),MATCH(Forecasts!G$9,Inputs!$F$2:$S$2,0)),"")</f>
        <v>0.48554772708271587</v>
      </c>
      <c r="H103" s="133">
        <f>IFERROR(INDEX(Inputs!$F$2:$S$481,MATCH(Forecasts!$B103&amp;Forecasts!$B$86,Inputs!$S$2:$S$481,0),MATCH(Forecasts!H$9,Inputs!$F$2:$S$2,0)),"")</f>
        <v>0.51205356296113658</v>
      </c>
      <c r="I103" s="133">
        <f>IFERROR(INDEX(Inputs!$F$2:$S$481,MATCH(Forecasts!$B103&amp;Forecasts!$B$86,Inputs!$S$2:$S$481,0),MATCH(Forecasts!I$9,Inputs!$F$2:$S$2,0)),"")</f>
        <v>0.53807381550637201</v>
      </c>
      <c r="J103" s="133">
        <f>IFERROR(INDEX(Inputs!$F$2:$S$481,MATCH(Forecasts!$B103&amp;Forecasts!$B$86,Inputs!$S$2:$S$481,0),MATCH(Forecasts!J$9,Inputs!$F$2:$S$2,0)),"")</f>
        <v>0.56375861426708884</v>
      </c>
      <c r="K103" s="90">
        <f>IFERROR(INDEX(Inputs!$F$2:$S$481,MATCH(Forecasts!$B103&amp;Forecasts!$B$86,Inputs!$S$2:$S$481,0),MATCH(Forecasts!K$9,Inputs!$F$2:$S$2,0)),"")</f>
        <v>0.59971703204539162</v>
      </c>
      <c r="L103" s="90">
        <f>IFERROR(INDEX(Inputs!$F$2:$S$481,MATCH(Forecasts!$B103&amp;Forecasts!$B$86,Inputs!$S$2:$S$481,0),MATCH(Forecasts!L$9,Inputs!$F$2:$S$2,0)),"")</f>
        <v>0.64539368570209876</v>
      </c>
      <c r="M103" s="90">
        <f>IFERROR(INDEX(Inputs!$F$2:$S$481,MATCH(Forecasts!$B103&amp;Forecasts!$B$86,Inputs!$S$2:$S$481,0),MATCH(Forecasts!M$9,Inputs!$F$2:$S$2,0)),"")</f>
        <v>0.70855384086194106</v>
      </c>
      <c r="N103" s="90">
        <f>IFERROR(INDEX(Inputs!$F$2:$S$481,MATCH(Forecasts!$B103&amp;Forecasts!$B$86,Inputs!$S$2:$S$481,0),MATCH(Forecasts!N$9,Inputs!$F$2:$S$2,0)),"")</f>
        <v>0.76940393635643811</v>
      </c>
      <c r="O103" s="90">
        <f>IFERROR(INDEX(Inputs!$F$2:$S$481,MATCH(Forecasts!$B103&amp;Forecasts!$B$86,Inputs!$S$2:$S$481,0),MATCH(Forecasts!O$9,Inputs!$F$2:$S$2,0)),"")</f>
        <v>0.82801115915159496</v>
      </c>
      <c r="P103" s="90">
        <f>IFERROR(INDEX(Inputs!$F$2:$S$481,MATCH(Forecasts!$B103&amp;Forecasts!$B$86,Inputs!$S$2:$S$481,0),MATCH(Forecasts!P$9,Inputs!$F$2:$S$2,0)),"")</f>
        <v>0.88442526371565411</v>
      </c>
      <c r="Q103" s="63">
        <v>0.59700944193394323</v>
      </c>
      <c r="R103" s="63">
        <v>0.64150187552350768</v>
      </c>
      <c r="S103" s="63">
        <v>0.68394455674270871</v>
      </c>
      <c r="T103" s="63">
        <v>0.7244438085699979</v>
      </c>
      <c r="U103" s="63">
        <v>0.76311966266255615</v>
      </c>
      <c r="V103" s="63">
        <v>0.80000702222534315</v>
      </c>
      <c r="W103" s="133">
        <f t="shared" si="33"/>
        <v>0.59971703204539162</v>
      </c>
      <c r="X103" s="133">
        <f t="shared" si="34"/>
        <v>0.64539368570209876</v>
      </c>
      <c r="Y103" s="133">
        <f t="shared" si="35"/>
        <v>0.70855384086194106</v>
      </c>
      <c r="Z103" s="133">
        <f t="shared" si="36"/>
        <v>0.76940393635643811</v>
      </c>
      <c r="AA103" s="133">
        <f t="shared" si="37"/>
        <v>0.82801115915159496</v>
      </c>
      <c r="AB103" s="133">
        <f t="shared" si="38"/>
        <v>0.88442526371565411</v>
      </c>
      <c r="AC103" s="2"/>
      <c r="AD103" s="105" t="str">
        <f>Controls!$B$5</f>
        <v>Ofwat forecast</v>
      </c>
      <c r="AE103" s="35" t="s">
        <v>55</v>
      </c>
      <c r="AF103" s="55">
        <f t="shared" si="39"/>
        <v>2</v>
      </c>
      <c r="AQ103" s="6"/>
      <c r="AR103" s="10"/>
    </row>
    <row r="104" spans="1:44" s="4" customFormat="1" ht="13">
      <c r="B104" s="33" t="s">
        <v>46</v>
      </c>
      <c r="C104" s="133" t="str">
        <f>IFERROR(INDEX(Inputs!$F$2:$S$481,MATCH(Forecasts!$B104&amp;Forecasts!$B$86,Inputs!$S$2:$S$481,0),MATCH(Forecasts!C$9,Inputs!$F$2:$S$2,0)),"")</f>
        <v/>
      </c>
      <c r="D104" s="133" t="str">
        <f>IFERROR(INDEX(Inputs!$F$2:$S$481,MATCH(Forecasts!$B104&amp;Forecasts!$B$86,Inputs!$S$2:$S$481,0),MATCH(Forecasts!D$9,Inputs!$F$2:$S$2,0)),"")</f>
        <v/>
      </c>
      <c r="E104" s="133">
        <f>IFERROR(INDEX(Inputs!$F$2:$S$481,MATCH(Forecasts!$B104&amp;Forecasts!$B$86,Inputs!$S$2:$S$481,0),MATCH(Forecasts!E$9,Inputs!$F$2:$S$2,0)),"")</f>
        <v>0.60359367168416467</v>
      </c>
      <c r="F104" s="133">
        <f>IFERROR(INDEX(Inputs!$F$2:$S$481,MATCH(Forecasts!$B104&amp;Forecasts!$B$86,Inputs!$S$2:$S$481,0),MATCH(Forecasts!F$9,Inputs!$F$2:$S$2,0)),"")</f>
        <v>0.6682385237959807</v>
      </c>
      <c r="G104" s="133">
        <f>IFERROR(INDEX(Inputs!$F$2:$S$481,MATCH(Forecasts!$B104&amp;Forecasts!$B$86,Inputs!$S$2:$S$481,0),MATCH(Forecasts!G$9,Inputs!$F$2:$S$2,0)),"")</f>
        <v>0.7261201640272168</v>
      </c>
      <c r="H104" s="133">
        <f>IFERROR(INDEX(Inputs!$F$2:$S$481,MATCH(Forecasts!$B104&amp;Forecasts!$B$86,Inputs!$S$2:$S$481,0),MATCH(Forecasts!H$9,Inputs!$F$2:$S$2,0)),"")</f>
        <v>0.78098164295982453</v>
      </c>
      <c r="I104" s="133">
        <f>IFERROR(INDEX(Inputs!$F$2:$S$481,MATCH(Forecasts!$B104&amp;Forecasts!$B$86,Inputs!$S$2:$S$481,0),MATCH(Forecasts!I$9,Inputs!$F$2:$S$2,0)),"")</f>
        <v>0.83335537689218597</v>
      </c>
      <c r="J104" s="133">
        <f>IFERROR(INDEX(Inputs!$F$2:$S$481,MATCH(Forecasts!$B104&amp;Forecasts!$B$86,Inputs!$S$2:$S$481,0),MATCH(Forecasts!J$9,Inputs!$F$2:$S$2,0)),"")</f>
        <v>0.87617495548575663</v>
      </c>
      <c r="K104" s="90">
        <f>IFERROR(INDEX(Inputs!$F$2:$S$481,MATCH(Forecasts!$B104&amp;Forecasts!$B$86,Inputs!$S$2:$S$481,0),MATCH(Forecasts!K$9,Inputs!$F$2:$S$2,0)),"")</f>
        <v>0.87016321059323931</v>
      </c>
      <c r="L104" s="90">
        <f>IFERROR(INDEX(Inputs!$F$2:$S$481,MATCH(Forecasts!$B104&amp;Forecasts!$B$86,Inputs!$S$2:$S$481,0),MATCH(Forecasts!L$9,Inputs!$F$2:$S$2,0)),"")</f>
        <v>0.87196804746921119</v>
      </c>
      <c r="M104" s="90">
        <f>IFERROR(INDEX(Inputs!$F$2:$S$481,MATCH(Forecasts!$B104&amp;Forecasts!$B$86,Inputs!$S$2:$S$481,0),MATCH(Forecasts!M$9,Inputs!$F$2:$S$2,0)),"")</f>
        <v>0.87364711634545944</v>
      </c>
      <c r="N104" s="90">
        <f>IFERROR(INDEX(Inputs!$F$2:$S$481,MATCH(Forecasts!$B104&amp;Forecasts!$B$86,Inputs!$S$2:$S$481,0),MATCH(Forecasts!N$9,Inputs!$F$2:$S$2,0)),"")</f>
        <v>0.87520262573952123</v>
      </c>
      <c r="O104" s="90">
        <f>IFERROR(INDEX(Inputs!$F$2:$S$481,MATCH(Forecasts!$B104&amp;Forecasts!$B$86,Inputs!$S$2:$S$481,0),MATCH(Forecasts!O$9,Inputs!$F$2:$S$2,0)),"")</f>
        <v>0.87663858453693211</v>
      </c>
      <c r="P104" s="90">
        <f>IFERROR(INDEX(Inputs!$F$2:$S$481,MATCH(Forecasts!$B104&amp;Forecasts!$B$86,Inputs!$S$2:$S$481,0),MATCH(Forecasts!P$9,Inputs!$F$2:$S$2,0)),"")</f>
        <v>0.87795646818685991</v>
      </c>
      <c r="Q104" s="63">
        <v>0.88158251900108575</v>
      </c>
      <c r="R104" s="63">
        <v>0.88391561558209619</v>
      </c>
      <c r="S104" s="63">
        <v>0.88555252026788867</v>
      </c>
      <c r="T104" s="63">
        <v>0.88758175624938784</v>
      </c>
      <c r="U104" s="63">
        <v>0.88912190138194325</v>
      </c>
      <c r="V104" s="63">
        <v>0.89048494965497438</v>
      </c>
      <c r="W104" s="133">
        <f t="shared" si="33"/>
        <v>0.87016321059323931</v>
      </c>
      <c r="X104" s="133">
        <f t="shared" si="34"/>
        <v>0.87196804746921119</v>
      </c>
      <c r="Y104" s="133">
        <f t="shared" si="35"/>
        <v>0.87364711634545944</v>
      </c>
      <c r="Z104" s="133">
        <f t="shared" si="36"/>
        <v>0.87520262573952123</v>
      </c>
      <c r="AA104" s="133">
        <f t="shared" si="37"/>
        <v>0.87663858453693211</v>
      </c>
      <c r="AB104" s="133">
        <f t="shared" si="38"/>
        <v>0.87795646818685991</v>
      </c>
      <c r="AC104" s="2"/>
      <c r="AD104" s="105" t="str">
        <f>Controls!$B$5</f>
        <v>Ofwat forecast</v>
      </c>
      <c r="AE104" s="35" t="s">
        <v>55</v>
      </c>
      <c r="AF104" s="55">
        <f t="shared" si="39"/>
        <v>2</v>
      </c>
      <c r="AQ104" s="6"/>
      <c r="AR104" s="10"/>
    </row>
    <row r="105" spans="1:44" s="4" customFormat="1" ht="13">
      <c r="B105" s="33" t="s">
        <v>47</v>
      </c>
      <c r="C105" s="133" t="str">
        <f>IFERROR(INDEX(Inputs!$F$2:$S$481,MATCH(Forecasts!$B105&amp;Forecasts!$B$86,Inputs!$S$2:$S$481,0),MATCH(Forecasts!C$9,Inputs!$F$2:$S$2,0)),"")</f>
        <v/>
      </c>
      <c r="D105" s="133" t="str">
        <f>IFERROR(INDEX(Inputs!$F$2:$S$481,MATCH(Forecasts!$B105&amp;Forecasts!$B$86,Inputs!$S$2:$S$481,0),MATCH(Forecasts!D$9,Inputs!$F$2:$S$2,0)),"")</f>
        <v/>
      </c>
      <c r="E105" s="133">
        <f>IFERROR(INDEX(Inputs!$F$2:$S$481,MATCH(Forecasts!$B105&amp;Forecasts!$B$86,Inputs!$S$2:$S$481,0),MATCH(Forecasts!E$9,Inputs!$F$2:$S$2,0)),"")</f>
        <v>0.38366368895439185</v>
      </c>
      <c r="F105" s="133">
        <f>IFERROR(INDEX(Inputs!$F$2:$S$481,MATCH(Forecasts!$B105&amp;Forecasts!$B$86,Inputs!$S$2:$S$481,0),MATCH(Forecasts!F$9,Inputs!$F$2:$S$2,0)),"")</f>
        <v>0.40033830716300356</v>
      </c>
      <c r="G105" s="133">
        <f>IFERROR(INDEX(Inputs!$F$2:$S$481,MATCH(Forecasts!$B105&amp;Forecasts!$B$86,Inputs!$S$2:$S$481,0),MATCH(Forecasts!G$9,Inputs!$F$2:$S$2,0)),"")</f>
        <v>0.41520704199078196</v>
      </c>
      <c r="H105" s="133">
        <f>IFERROR(INDEX(Inputs!$F$2:$S$481,MATCH(Forecasts!$B105&amp;Forecasts!$B$86,Inputs!$S$2:$S$481,0),MATCH(Forecasts!H$9,Inputs!$F$2:$S$2,0)),"")</f>
        <v>0.43122382045280683</v>
      </c>
      <c r="I105" s="133">
        <f>IFERROR(INDEX(Inputs!$F$2:$S$481,MATCH(Forecasts!$B105&amp;Forecasts!$B$86,Inputs!$S$2:$S$481,0),MATCH(Forecasts!I$9,Inputs!$F$2:$S$2,0)),"")</f>
        <v>0.43204506064655918</v>
      </c>
      <c r="J105" s="133">
        <f>IFERROR(INDEX(Inputs!$F$2:$S$481,MATCH(Forecasts!$B105&amp;Forecasts!$B$86,Inputs!$S$2:$S$481,0),MATCH(Forecasts!J$9,Inputs!$F$2:$S$2,0)),"")</f>
        <v>0.44867746076002718</v>
      </c>
      <c r="K105" s="90">
        <f>IFERROR(INDEX(Inputs!$F$2:$S$481,MATCH(Forecasts!$B105&amp;Forecasts!$B$86,Inputs!$S$2:$S$481,0),MATCH(Forecasts!K$9,Inputs!$F$2:$S$2,0)),"")</f>
        <v>0.47595121286889763</v>
      </c>
      <c r="L105" s="90">
        <f>IFERROR(INDEX(Inputs!$F$2:$S$481,MATCH(Forecasts!$B105&amp;Forecasts!$B$86,Inputs!$S$2:$S$481,0),MATCH(Forecasts!L$9,Inputs!$F$2:$S$2,0)),"")</f>
        <v>0.48605351952939857</v>
      </c>
      <c r="M105" s="90">
        <f>IFERROR(INDEX(Inputs!$F$2:$S$481,MATCH(Forecasts!$B105&amp;Forecasts!$B$86,Inputs!$S$2:$S$481,0),MATCH(Forecasts!M$9,Inputs!$F$2:$S$2,0)),"")</f>
        <v>0.50568152194237548</v>
      </c>
      <c r="N105" s="90">
        <f>IFERROR(INDEX(Inputs!$F$2:$S$481,MATCH(Forecasts!$B105&amp;Forecasts!$B$86,Inputs!$S$2:$S$481,0),MATCH(Forecasts!N$9,Inputs!$F$2:$S$2,0)),"")</f>
        <v>0.52451960942545961</v>
      </c>
      <c r="O105" s="90">
        <f>IFERROR(INDEX(Inputs!$F$2:$S$481,MATCH(Forecasts!$B105&amp;Forecasts!$B$86,Inputs!$S$2:$S$481,0),MATCH(Forecasts!O$9,Inputs!$F$2:$S$2,0)),"")</f>
        <v>0.54317679701042387</v>
      </c>
      <c r="P105" s="90">
        <f>IFERROR(INDEX(Inputs!$F$2:$S$481,MATCH(Forecasts!$B105&amp;Forecasts!$B$86,Inputs!$S$2:$S$481,0),MATCH(Forecasts!P$9,Inputs!$F$2:$S$2,0)),"")</f>
        <v>0.56121304304966035</v>
      </c>
      <c r="Q105" s="63">
        <v>0.47595523301565096</v>
      </c>
      <c r="R105" s="63">
        <v>0.49601969280377728</v>
      </c>
      <c r="S105" s="63">
        <v>0.5150756271432434</v>
      </c>
      <c r="T105" s="63">
        <v>0.53349568546854542</v>
      </c>
      <c r="U105" s="63">
        <v>0.55127401401485077</v>
      </c>
      <c r="V105" s="63">
        <v>0.56846141115463122</v>
      </c>
      <c r="W105" s="133">
        <f t="shared" si="33"/>
        <v>0.47595121286889763</v>
      </c>
      <c r="X105" s="133">
        <f t="shared" si="34"/>
        <v>0.48605351952939857</v>
      </c>
      <c r="Y105" s="133">
        <f t="shared" si="35"/>
        <v>0.50568152194237548</v>
      </c>
      <c r="Z105" s="133">
        <f t="shared" si="36"/>
        <v>0.52451960942545961</v>
      </c>
      <c r="AA105" s="133">
        <f t="shared" si="37"/>
        <v>0.54317679701042387</v>
      </c>
      <c r="AB105" s="133">
        <f t="shared" si="38"/>
        <v>0.56121304304966035</v>
      </c>
      <c r="AC105" s="2"/>
      <c r="AD105" s="105" t="str">
        <f>Controls!$B$5</f>
        <v>Ofwat forecast</v>
      </c>
      <c r="AE105" s="35" t="s">
        <v>55</v>
      </c>
      <c r="AF105" s="55">
        <f t="shared" si="39"/>
        <v>2</v>
      </c>
      <c r="AQ105" s="6"/>
      <c r="AR105" s="10"/>
    </row>
    <row r="106" spans="1:44" s="4" customFormat="1" ht="13">
      <c r="B106" s="34" t="s">
        <v>52</v>
      </c>
      <c r="C106" s="39" t="str">
        <f t="shared" ref="C106:AB106" si="40">IFERROR(AVERAGE(C89:C105),"")</f>
        <v/>
      </c>
      <c r="D106" s="39" t="str">
        <f t="shared" si="40"/>
        <v/>
      </c>
      <c r="E106" s="39">
        <f t="shared" si="40"/>
        <v>0.45302435077858005</v>
      </c>
      <c r="F106" s="39">
        <f t="shared" si="40"/>
        <v>0.47721063594659785</v>
      </c>
      <c r="G106" s="39">
        <f t="shared" si="40"/>
        <v>0.50126112906393638</v>
      </c>
      <c r="H106" s="39">
        <f t="shared" si="40"/>
        <v>0.53644977698805385</v>
      </c>
      <c r="I106" s="39">
        <f t="shared" si="40"/>
        <v>0.55489973145666749</v>
      </c>
      <c r="J106" s="39">
        <f t="shared" si="40"/>
        <v>0.57446546299594825</v>
      </c>
      <c r="K106" s="92">
        <f t="shared" si="40"/>
        <v>0.60029860250003764</v>
      </c>
      <c r="L106" s="92">
        <f t="shared" si="40"/>
        <v>0.62160299996998836</v>
      </c>
      <c r="M106" s="92">
        <f t="shared" si="40"/>
        <v>0.64062920927970335</v>
      </c>
      <c r="N106" s="92">
        <f t="shared" si="40"/>
        <v>0.66019220910801646</v>
      </c>
      <c r="O106" s="92">
        <f t="shared" si="40"/>
        <v>0.67935237994935371</v>
      </c>
      <c r="P106" s="92">
        <f t="shared" si="40"/>
        <v>0.69824538071786979</v>
      </c>
      <c r="Q106" s="82">
        <f t="shared" si="40"/>
        <v>0.59652976034847005</v>
      </c>
      <c r="R106" s="82">
        <f t="shared" si="40"/>
        <v>0.61730931344533468</v>
      </c>
      <c r="S106" s="82">
        <f t="shared" si="40"/>
        <v>0.63843408478482022</v>
      </c>
      <c r="T106" s="82">
        <f t="shared" si="40"/>
        <v>0.65855916885015042</v>
      </c>
      <c r="U106" s="82">
        <f t="shared" si="40"/>
        <v>0.6782526430570448</v>
      </c>
      <c r="V106" s="82">
        <f t="shared" si="40"/>
        <v>0.69653043828181449</v>
      </c>
      <c r="W106" s="94">
        <f t="shared" si="40"/>
        <v>0.59585172723626501</v>
      </c>
      <c r="X106" s="94">
        <f t="shared" si="40"/>
        <v>0.61757190450500232</v>
      </c>
      <c r="Y106" s="94">
        <f t="shared" si="40"/>
        <v>0.63719933329760559</v>
      </c>
      <c r="Z106" s="94">
        <f t="shared" si="40"/>
        <v>0.65719653443596671</v>
      </c>
      <c r="AA106" s="94">
        <f t="shared" si="40"/>
        <v>0.67674973166544605</v>
      </c>
      <c r="AB106" s="94">
        <f t="shared" si="40"/>
        <v>0.69598857877266851</v>
      </c>
      <c r="AC106" s="2"/>
      <c r="AQ106" s="7"/>
      <c r="AR106" s="10"/>
    </row>
    <row r="107" spans="1:44">
      <c r="C107" s="13"/>
      <c r="K107" s="13"/>
      <c r="L107" s="13"/>
      <c r="M107" s="13"/>
      <c r="N107" s="13"/>
      <c r="O107" s="13"/>
      <c r="P107" s="13"/>
    </row>
    <row r="108" spans="1:44" s="22" customFormat="1" ht="18">
      <c r="A108" s="23" t="s">
        <v>535</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1"/>
    </row>
    <row r="109" spans="1:44">
      <c r="B109" s="17"/>
      <c r="C109" s="18"/>
      <c r="D109" s="18"/>
      <c r="E109" s="18"/>
      <c r="F109" s="18"/>
      <c r="G109" s="18"/>
      <c r="H109" s="18"/>
      <c r="I109" s="18"/>
      <c r="J109" s="18"/>
      <c r="K109" s="18"/>
      <c r="L109" s="18"/>
      <c r="M109" s="18"/>
      <c r="N109" s="18"/>
      <c r="O109" s="18"/>
      <c r="P109" s="18"/>
      <c r="Q109" s="18"/>
      <c r="R109" s="18"/>
      <c r="S109" s="18"/>
      <c r="T109" s="18"/>
      <c r="U109" s="18"/>
      <c r="V109" s="18"/>
      <c r="AC109" s="18"/>
      <c r="AJ109" s="18"/>
    </row>
    <row r="110" spans="1:44" ht="15.5">
      <c r="B110" s="24" t="s">
        <v>536</v>
      </c>
    </row>
    <row r="111" spans="1:44">
      <c r="B111" s="25" t="s">
        <v>12</v>
      </c>
    </row>
    <row r="112" spans="1:44" ht="15" customHeight="1">
      <c r="B112" s="26" t="s">
        <v>108</v>
      </c>
      <c r="C112" s="68" t="s">
        <v>49</v>
      </c>
      <c r="D112" s="71"/>
      <c r="E112" s="71"/>
      <c r="F112" s="71"/>
      <c r="G112" s="71"/>
      <c r="H112" s="71"/>
      <c r="I112" s="72"/>
      <c r="J112" s="72"/>
      <c r="K112" s="150" t="s">
        <v>55</v>
      </c>
      <c r="L112" s="84"/>
      <c r="M112" s="84"/>
      <c r="N112" s="84"/>
      <c r="O112" s="84"/>
      <c r="P112" s="85"/>
      <c r="Q112" s="147" t="s">
        <v>51</v>
      </c>
      <c r="R112" s="37"/>
      <c r="S112" s="37"/>
      <c r="T112" s="37"/>
      <c r="U112" s="37"/>
      <c r="V112" s="38"/>
      <c r="W112" s="155" t="s">
        <v>4</v>
      </c>
      <c r="X112" s="44"/>
      <c r="Y112" s="44"/>
      <c r="Z112" s="44"/>
      <c r="AA112" s="44"/>
      <c r="AB112" s="45"/>
      <c r="AC112" s="2"/>
      <c r="AD112" s="159" t="s">
        <v>4</v>
      </c>
      <c r="AE112" s="159" t="s">
        <v>66</v>
      </c>
      <c r="AF112" s="159" t="s">
        <v>67</v>
      </c>
      <c r="AG112" s="2"/>
      <c r="AH112" s="2"/>
      <c r="AI112" s="2"/>
      <c r="AJ112" s="2"/>
      <c r="AK112" s="2"/>
      <c r="AL112" s="2"/>
      <c r="AM112" s="2"/>
      <c r="AN112" s="145"/>
      <c r="AO112" s="2"/>
      <c r="AP112" s="2"/>
    </row>
    <row r="113" spans="2:44" s="4" customFormat="1" ht="17.25" customHeight="1">
      <c r="B113" s="31"/>
      <c r="C113" s="73" t="s">
        <v>18</v>
      </c>
      <c r="D113" s="73" t="s">
        <v>19</v>
      </c>
      <c r="E113" s="73" t="s">
        <v>20</v>
      </c>
      <c r="F113" s="73" t="s">
        <v>21</v>
      </c>
      <c r="G113" s="73" t="s">
        <v>22</v>
      </c>
      <c r="H113" s="73" t="s">
        <v>23</v>
      </c>
      <c r="I113" s="73" t="s">
        <v>24</v>
      </c>
      <c r="J113" s="73" t="s">
        <v>25</v>
      </c>
      <c r="K113" s="88" t="s">
        <v>26</v>
      </c>
      <c r="L113" s="88" t="s">
        <v>27</v>
      </c>
      <c r="M113" s="88" t="s">
        <v>28</v>
      </c>
      <c r="N113" s="88" t="s">
        <v>29</v>
      </c>
      <c r="O113" s="88" t="s">
        <v>30</v>
      </c>
      <c r="P113" s="88" t="s">
        <v>31</v>
      </c>
      <c r="Q113" s="74" t="s">
        <v>26</v>
      </c>
      <c r="R113" s="74" t="s">
        <v>27</v>
      </c>
      <c r="S113" s="74" t="s">
        <v>28</v>
      </c>
      <c r="T113" s="74" t="s">
        <v>29</v>
      </c>
      <c r="U113" s="74" t="s">
        <v>30</v>
      </c>
      <c r="V113" s="74" t="s">
        <v>31</v>
      </c>
      <c r="W113" s="75" t="s">
        <v>26</v>
      </c>
      <c r="X113" s="75" t="s">
        <v>27</v>
      </c>
      <c r="Y113" s="75" t="s">
        <v>28</v>
      </c>
      <c r="Z113" s="75" t="s">
        <v>29</v>
      </c>
      <c r="AA113" s="75" t="s">
        <v>30</v>
      </c>
      <c r="AB113" s="75" t="s">
        <v>31</v>
      </c>
      <c r="AC113" s="2"/>
      <c r="AD113" s="159"/>
      <c r="AE113" s="159"/>
      <c r="AF113" s="159"/>
      <c r="AG113" s="2"/>
      <c r="AH113" s="2"/>
      <c r="AI113" s="2"/>
      <c r="AJ113" s="2"/>
      <c r="AK113" s="2"/>
      <c r="AL113" s="2"/>
      <c r="AM113" s="2"/>
      <c r="AN113" s="2"/>
      <c r="AO113" s="2"/>
      <c r="AP113" s="2"/>
      <c r="AQ113" s="5"/>
      <c r="AR113" s="10"/>
    </row>
    <row r="114" spans="2:44" s="12" customFormat="1" ht="13">
      <c r="B114" s="32" t="s">
        <v>50</v>
      </c>
      <c r="C114" s="76">
        <v>1</v>
      </c>
      <c r="D114" s="76">
        <v>2</v>
      </c>
      <c r="E114" s="76">
        <v>3</v>
      </c>
      <c r="F114" s="76">
        <v>4</v>
      </c>
      <c r="G114" s="76">
        <v>5</v>
      </c>
      <c r="H114" s="76">
        <v>6</v>
      </c>
      <c r="I114" s="76">
        <v>7</v>
      </c>
      <c r="J114" s="76">
        <v>8</v>
      </c>
      <c r="K114" s="89">
        <v>9</v>
      </c>
      <c r="L114" s="89">
        <v>10</v>
      </c>
      <c r="M114" s="89">
        <v>11</v>
      </c>
      <c r="N114" s="89">
        <v>12</v>
      </c>
      <c r="O114" s="89">
        <v>13</v>
      </c>
      <c r="P114" s="89">
        <v>14</v>
      </c>
      <c r="Q114" s="77">
        <v>9</v>
      </c>
      <c r="R114" s="77">
        <v>10</v>
      </c>
      <c r="S114" s="77">
        <v>11</v>
      </c>
      <c r="T114" s="77">
        <v>12</v>
      </c>
      <c r="U114" s="77">
        <v>13</v>
      </c>
      <c r="V114" s="77">
        <v>14</v>
      </c>
      <c r="W114" s="83">
        <v>9</v>
      </c>
      <c r="X114" s="83">
        <v>10</v>
      </c>
      <c r="Y114" s="83">
        <v>11</v>
      </c>
      <c r="Z114" s="83">
        <v>12</v>
      </c>
      <c r="AA114" s="83">
        <v>13</v>
      </c>
      <c r="AB114" s="83">
        <v>14</v>
      </c>
      <c r="AC114" s="2"/>
      <c r="AG114" s="2"/>
      <c r="AH114" s="2"/>
      <c r="AI114" s="2"/>
      <c r="AJ114" s="2"/>
      <c r="AK114" s="2"/>
      <c r="AL114" s="2"/>
      <c r="AM114" s="2"/>
      <c r="AN114" s="2"/>
      <c r="AO114" s="2"/>
      <c r="AP114" s="2"/>
      <c r="AQ114" s="11"/>
      <c r="AR114" s="19"/>
    </row>
    <row r="115" spans="2:44" s="4" customFormat="1" ht="13">
      <c r="B115" s="33" t="s">
        <v>17</v>
      </c>
      <c r="C115" s="40"/>
      <c r="D115" s="40"/>
      <c r="E115" s="133">
        <f>IFERROR(INDEX(Inputs!$F$2:$S$481,MATCH(Forecasts!$B115&amp;Forecasts!$B$112,Inputs!$S$2:$S$481,0),MATCH(Forecasts!E$9,Inputs!$F$2:$S$2,0)),"")</f>
        <v>0.24966086284779607</v>
      </c>
      <c r="F115" s="133">
        <f>IFERROR(INDEX(Inputs!$F$2:$S$481,MATCH(Forecasts!$B115&amp;Forecasts!$B$112,Inputs!$S$2:$S$481,0),MATCH(Forecasts!F$9,Inputs!$F$2:$S$2,0)),"")</f>
        <v>0.24899028703011417</v>
      </c>
      <c r="G115" s="133">
        <f>IFERROR(INDEX(Inputs!$F$2:$S$481,MATCH(Forecasts!$B115&amp;Forecasts!$B$112,Inputs!$S$2:$S$481,0),MATCH(Forecasts!G$9,Inputs!$F$2:$S$2,0)),"")</f>
        <v>0.24472401784372028</v>
      </c>
      <c r="H115" s="133">
        <f>IFERROR(INDEX(Inputs!$F$2:$S$481,MATCH(Forecasts!$B115&amp;Forecasts!$B$112,Inputs!$S$2:$S$481,0),MATCH(Forecasts!H$9,Inputs!$F$2:$S$2,0)),"")</f>
        <v>0.23514680701189339</v>
      </c>
      <c r="I115" s="133">
        <f>IFERROR(INDEX(Inputs!$F$2:$S$481,MATCH(Forecasts!$B115&amp;Forecasts!$B$112,Inputs!$S$2:$S$481,0),MATCH(Forecasts!I$9,Inputs!$F$2:$S$2,0)),"")</f>
        <v>0.23554283758539796</v>
      </c>
      <c r="J115" s="133">
        <f>IFERROR(INDEX(Inputs!$F$2:$S$481,MATCH(Forecasts!$B115&amp;Forecasts!$B$112,Inputs!$S$2:$S$481,0),MATCH(Forecasts!J$9,Inputs!$F$2:$S$2,0)),"")</f>
        <v>0.22659856132002898</v>
      </c>
      <c r="K115" s="61"/>
      <c r="L115" s="61"/>
      <c r="M115" s="61"/>
      <c r="N115" s="61"/>
      <c r="O115" s="61"/>
      <c r="P115" s="61"/>
      <c r="Q115" s="156">
        <f>$J115</f>
        <v>0.22659856132002898</v>
      </c>
      <c r="R115" s="156">
        <f t="shared" ref="R115:V129" si="41">$J115</f>
        <v>0.22659856132002898</v>
      </c>
      <c r="S115" s="156">
        <f t="shared" si="41"/>
        <v>0.22659856132002898</v>
      </c>
      <c r="T115" s="156">
        <f t="shared" si="41"/>
        <v>0.22659856132002898</v>
      </c>
      <c r="U115" s="156">
        <f t="shared" si="41"/>
        <v>0.22659856132002898</v>
      </c>
      <c r="V115" s="156">
        <f t="shared" si="41"/>
        <v>0.22659856132002898</v>
      </c>
      <c r="W115" s="133">
        <f t="shared" ref="W115:W131" si="42">CHOOSE($AF115,Q115,K115)</f>
        <v>0.22659856132002898</v>
      </c>
      <c r="X115" s="133">
        <f t="shared" ref="X115:X131" si="43">CHOOSE($AF115,R115,L115)</f>
        <v>0.22659856132002898</v>
      </c>
      <c r="Y115" s="133">
        <f t="shared" ref="Y115:Y131" si="44">CHOOSE($AF115,S115,M115)</f>
        <v>0.22659856132002898</v>
      </c>
      <c r="Z115" s="133">
        <f t="shared" ref="Z115:Z131" si="45">CHOOSE($AF115,T115,N115)</f>
        <v>0.22659856132002898</v>
      </c>
      <c r="AA115" s="133">
        <f t="shared" ref="AA115:AA131" si="46">CHOOSE($AF115,U115,O115)</f>
        <v>0.22659856132002898</v>
      </c>
      <c r="AB115" s="133">
        <f t="shared" ref="AB115:AB131" si="47">CHOOSE($AF115,V115,P115)</f>
        <v>0.22659856132002898</v>
      </c>
      <c r="AC115" s="2"/>
      <c r="AD115" s="105" t="str">
        <f>Controls!$B$5</f>
        <v>Ofwat forecast</v>
      </c>
      <c r="AE115" s="35"/>
      <c r="AF115" s="55">
        <f t="shared" ref="AF115:AF131" si="48">IF(AE115="Company forecast",2,1)</f>
        <v>1</v>
      </c>
      <c r="AG115" s="2"/>
      <c r="AH115" s="2"/>
      <c r="AI115" s="2"/>
      <c r="AJ115" s="2"/>
      <c r="AK115" s="2"/>
      <c r="AL115" s="2"/>
      <c r="AM115" s="2"/>
      <c r="AN115" s="2"/>
      <c r="AO115" s="2"/>
      <c r="AP115" s="2"/>
      <c r="AQ115" s="3"/>
      <c r="AR115" s="10"/>
    </row>
    <row r="116" spans="2:44" s="4" customFormat="1" ht="13">
      <c r="B116" s="33" t="s">
        <v>32</v>
      </c>
      <c r="C116" s="40"/>
      <c r="D116" s="40"/>
      <c r="E116" s="133">
        <f>IFERROR(INDEX(Inputs!$F$2:$S$481,MATCH(Forecasts!$B116&amp;Forecasts!$B$112,Inputs!$S$2:$S$481,0),MATCH(Forecasts!E$9,Inputs!$F$2:$S$2,0)),"")</f>
        <v>0.28811433152830651</v>
      </c>
      <c r="F116" s="133">
        <f>IFERROR(INDEX(Inputs!$F$2:$S$481,MATCH(Forecasts!$B116&amp;Forecasts!$B$112,Inputs!$S$2:$S$481,0),MATCH(Forecasts!F$9,Inputs!$F$2:$S$2,0)),"")</f>
        <v>0.28905563496304842</v>
      </c>
      <c r="G116" s="133">
        <f>IFERROR(INDEX(Inputs!$F$2:$S$481,MATCH(Forecasts!$B116&amp;Forecasts!$B$112,Inputs!$S$2:$S$481,0),MATCH(Forecasts!G$9,Inputs!$F$2:$S$2,0)),"")</f>
        <v>0.28765588840246753</v>
      </c>
      <c r="H116" s="133">
        <f>IFERROR(INDEX(Inputs!$F$2:$S$481,MATCH(Forecasts!$B116&amp;Forecasts!$B$112,Inputs!$S$2:$S$481,0),MATCH(Forecasts!H$9,Inputs!$F$2:$S$2,0)),"")</f>
        <v>0.27998233805106243</v>
      </c>
      <c r="I116" s="133">
        <f>IFERROR(INDEX(Inputs!$F$2:$S$481,MATCH(Forecasts!$B116&amp;Forecasts!$B$112,Inputs!$S$2:$S$481,0),MATCH(Forecasts!I$9,Inputs!$F$2:$S$2,0)),"")</f>
        <v>0.28050755846246195</v>
      </c>
      <c r="J116" s="133">
        <f>IFERROR(INDEX(Inputs!$F$2:$S$481,MATCH(Forecasts!$B116&amp;Forecasts!$B$112,Inputs!$S$2:$S$481,0),MATCH(Forecasts!J$9,Inputs!$F$2:$S$2,0)),"")</f>
        <v>0.27238465680452728</v>
      </c>
      <c r="K116" s="61"/>
      <c r="L116" s="61"/>
      <c r="M116" s="61"/>
      <c r="N116" s="61"/>
      <c r="O116" s="61"/>
      <c r="P116" s="61"/>
      <c r="Q116" s="156">
        <f t="shared" ref="Q116:V130" si="49">$J116</f>
        <v>0.27238465680452728</v>
      </c>
      <c r="R116" s="156">
        <f t="shared" si="41"/>
        <v>0.27238465680452728</v>
      </c>
      <c r="S116" s="156">
        <f t="shared" si="41"/>
        <v>0.27238465680452728</v>
      </c>
      <c r="T116" s="156">
        <f t="shared" si="41"/>
        <v>0.27238465680452728</v>
      </c>
      <c r="U116" s="156">
        <f t="shared" si="41"/>
        <v>0.27238465680452728</v>
      </c>
      <c r="V116" s="156">
        <f t="shared" si="41"/>
        <v>0.27238465680452728</v>
      </c>
      <c r="W116" s="133">
        <f t="shared" si="42"/>
        <v>0.27238465680452728</v>
      </c>
      <c r="X116" s="133">
        <f t="shared" si="43"/>
        <v>0.27238465680452728</v>
      </c>
      <c r="Y116" s="133">
        <f t="shared" si="44"/>
        <v>0.27238465680452728</v>
      </c>
      <c r="Z116" s="133">
        <f t="shared" si="45"/>
        <v>0.27238465680452728</v>
      </c>
      <c r="AA116" s="133">
        <f t="shared" si="46"/>
        <v>0.27238465680452728</v>
      </c>
      <c r="AB116" s="133">
        <f t="shared" si="47"/>
        <v>0.27238465680452728</v>
      </c>
      <c r="AC116" s="2"/>
      <c r="AD116" s="105" t="str">
        <f>Controls!$B$5</f>
        <v>Ofwat forecast</v>
      </c>
      <c r="AE116" s="35"/>
      <c r="AF116" s="55">
        <f t="shared" si="48"/>
        <v>1</v>
      </c>
      <c r="AG116" s="2"/>
      <c r="AH116" s="2"/>
      <c r="AI116" s="2"/>
      <c r="AJ116" s="2"/>
      <c r="AK116" s="2"/>
      <c r="AL116" s="2"/>
      <c r="AM116" s="2"/>
      <c r="AN116" s="2"/>
      <c r="AO116" s="2"/>
      <c r="AP116" s="2"/>
      <c r="AQ116" s="6"/>
      <c r="AR116" s="10"/>
    </row>
    <row r="117" spans="2:44" s="4" customFormat="1" ht="13">
      <c r="B117" s="33" t="s">
        <v>33</v>
      </c>
      <c r="C117" s="40"/>
      <c r="D117" s="40"/>
      <c r="E117" s="133">
        <f>IFERROR(INDEX(Inputs!$F$2:$S$481,MATCH(Forecasts!$B117&amp;Forecasts!$B$112,Inputs!$S$2:$S$481,0),MATCH(Forecasts!E$9,Inputs!$F$2:$S$2,0)),"")</f>
        <v>0.29432953367944348</v>
      </c>
      <c r="F117" s="133">
        <f>IFERROR(INDEX(Inputs!$F$2:$S$481,MATCH(Forecasts!$B117&amp;Forecasts!$B$112,Inputs!$S$2:$S$481,0),MATCH(Forecasts!F$9,Inputs!$F$2:$S$2,0)),"")</f>
        <v>0.29800413395357916</v>
      </c>
      <c r="G117" s="133">
        <f>IFERROR(INDEX(Inputs!$F$2:$S$481,MATCH(Forecasts!$B117&amp;Forecasts!$B$112,Inputs!$S$2:$S$481,0),MATCH(Forecasts!G$9,Inputs!$F$2:$S$2,0)),"")</f>
        <v>0.2996126202719156</v>
      </c>
      <c r="H117" s="133">
        <f>IFERROR(INDEX(Inputs!$F$2:$S$481,MATCH(Forecasts!$B117&amp;Forecasts!$B$112,Inputs!$S$2:$S$481,0),MATCH(Forecasts!H$9,Inputs!$F$2:$S$2,0)),"")</f>
        <v>0.29387501786800357</v>
      </c>
      <c r="I117" s="133">
        <f>IFERROR(INDEX(Inputs!$F$2:$S$481,MATCH(Forecasts!$B117&amp;Forecasts!$B$112,Inputs!$S$2:$S$481,0),MATCH(Forecasts!I$9,Inputs!$F$2:$S$2,0)),"")</f>
        <v>0.29600412521566094</v>
      </c>
      <c r="J117" s="133">
        <f>IFERROR(INDEX(Inputs!$F$2:$S$481,MATCH(Forecasts!$B117&amp;Forecasts!$B$112,Inputs!$S$2:$S$481,0),MATCH(Forecasts!J$9,Inputs!$F$2:$S$2,0)),"")</f>
        <v>0.29044035675886026</v>
      </c>
      <c r="K117" s="61"/>
      <c r="L117" s="61"/>
      <c r="M117" s="61"/>
      <c r="N117" s="61"/>
      <c r="O117" s="61"/>
      <c r="P117" s="61"/>
      <c r="Q117" s="156">
        <f t="shared" si="49"/>
        <v>0.29044035675886026</v>
      </c>
      <c r="R117" s="156">
        <f t="shared" si="41"/>
        <v>0.29044035675886026</v>
      </c>
      <c r="S117" s="156">
        <f t="shared" si="41"/>
        <v>0.29044035675886026</v>
      </c>
      <c r="T117" s="156">
        <f t="shared" si="41"/>
        <v>0.29044035675886026</v>
      </c>
      <c r="U117" s="156">
        <f t="shared" si="41"/>
        <v>0.29044035675886026</v>
      </c>
      <c r="V117" s="156">
        <f t="shared" si="41"/>
        <v>0.29044035675886026</v>
      </c>
      <c r="W117" s="133">
        <f t="shared" si="42"/>
        <v>0.29044035675886026</v>
      </c>
      <c r="X117" s="133">
        <f t="shared" si="43"/>
        <v>0.29044035675886026</v>
      </c>
      <c r="Y117" s="133">
        <f t="shared" si="44"/>
        <v>0.29044035675886026</v>
      </c>
      <c r="Z117" s="133">
        <f t="shared" si="45"/>
        <v>0.29044035675886026</v>
      </c>
      <c r="AA117" s="133">
        <f t="shared" si="46"/>
        <v>0.29044035675886026</v>
      </c>
      <c r="AB117" s="133">
        <f t="shared" si="47"/>
        <v>0.29044035675886026</v>
      </c>
      <c r="AC117" s="2"/>
      <c r="AD117" s="105" t="str">
        <f>Controls!$B$5</f>
        <v>Ofwat forecast</v>
      </c>
      <c r="AE117" s="35"/>
      <c r="AF117" s="55">
        <f t="shared" si="48"/>
        <v>1</v>
      </c>
      <c r="AG117" s="2"/>
      <c r="AH117" s="2"/>
      <c r="AI117" s="2"/>
      <c r="AJ117" s="2"/>
      <c r="AK117" s="2"/>
      <c r="AL117" s="2"/>
      <c r="AM117" s="2"/>
      <c r="AN117" s="2"/>
      <c r="AO117" s="2"/>
      <c r="AP117" s="2"/>
      <c r="AQ117" s="6"/>
      <c r="AR117" s="10"/>
    </row>
    <row r="118" spans="2:44" s="4" customFormat="1" ht="13">
      <c r="B118" s="33" t="s">
        <v>34</v>
      </c>
      <c r="C118" s="40"/>
      <c r="D118" s="40"/>
      <c r="E118" s="133">
        <f>IFERROR(INDEX(Inputs!$F$2:$S$481,MATCH(Forecasts!$B118&amp;Forecasts!$B$112,Inputs!$S$2:$S$481,0),MATCH(Forecasts!E$9,Inputs!$F$2:$S$2,0)),"")</f>
        <v>0.24628454106442013</v>
      </c>
      <c r="F118" s="133">
        <f>IFERROR(INDEX(Inputs!$F$2:$S$481,MATCH(Forecasts!$B118&amp;Forecasts!$B$112,Inputs!$S$2:$S$481,0),MATCH(Forecasts!F$9,Inputs!$F$2:$S$2,0)),"")</f>
        <v>0.24406446540161761</v>
      </c>
      <c r="G118" s="133">
        <f>IFERROR(INDEX(Inputs!$F$2:$S$481,MATCH(Forecasts!$B118&amp;Forecasts!$B$112,Inputs!$S$2:$S$481,0),MATCH(Forecasts!G$9,Inputs!$F$2:$S$2,0)),"")</f>
        <v>0.23917278344233101</v>
      </c>
      <c r="H118" s="133">
        <f>IFERROR(INDEX(Inputs!$F$2:$S$481,MATCH(Forecasts!$B118&amp;Forecasts!$B$112,Inputs!$S$2:$S$481,0),MATCH(Forecasts!H$9,Inputs!$F$2:$S$2,0)),"")</f>
        <v>0.22880035580126723</v>
      </c>
      <c r="I118" s="133">
        <f>IFERROR(INDEX(Inputs!$F$2:$S$481,MATCH(Forecasts!$B118&amp;Forecasts!$B$112,Inputs!$S$2:$S$481,0),MATCH(Forecasts!I$9,Inputs!$F$2:$S$2,0)),"")</f>
        <v>0.23091034088673038</v>
      </c>
      <c r="J118" s="133">
        <f>IFERROR(INDEX(Inputs!$F$2:$S$481,MATCH(Forecasts!$B118&amp;Forecasts!$B$112,Inputs!$S$2:$S$481,0),MATCH(Forecasts!J$9,Inputs!$F$2:$S$2,0)),"")</f>
        <v>0.22125299453807024</v>
      </c>
      <c r="K118" s="61"/>
      <c r="L118" s="61"/>
      <c r="M118" s="61"/>
      <c r="N118" s="61"/>
      <c r="O118" s="61"/>
      <c r="P118" s="61"/>
      <c r="Q118" s="156">
        <f t="shared" si="49"/>
        <v>0.22125299453807024</v>
      </c>
      <c r="R118" s="156">
        <f t="shared" si="41"/>
        <v>0.22125299453807024</v>
      </c>
      <c r="S118" s="156">
        <f t="shared" si="41"/>
        <v>0.22125299453807024</v>
      </c>
      <c r="T118" s="156">
        <f t="shared" si="41"/>
        <v>0.22125299453807024</v>
      </c>
      <c r="U118" s="156">
        <f t="shared" si="41"/>
        <v>0.22125299453807024</v>
      </c>
      <c r="V118" s="156">
        <f t="shared" si="41"/>
        <v>0.22125299453807024</v>
      </c>
      <c r="W118" s="133">
        <f t="shared" si="42"/>
        <v>0.22125299453807024</v>
      </c>
      <c r="X118" s="133">
        <f t="shared" si="43"/>
        <v>0.22125299453807024</v>
      </c>
      <c r="Y118" s="133">
        <f t="shared" si="44"/>
        <v>0.22125299453807024</v>
      </c>
      <c r="Z118" s="133">
        <f t="shared" si="45"/>
        <v>0.22125299453807024</v>
      </c>
      <c r="AA118" s="133">
        <f t="shared" si="46"/>
        <v>0.22125299453807024</v>
      </c>
      <c r="AB118" s="133">
        <f t="shared" si="47"/>
        <v>0.22125299453807024</v>
      </c>
      <c r="AC118" s="2"/>
      <c r="AD118" s="105" t="str">
        <f>Controls!$B$5</f>
        <v>Ofwat forecast</v>
      </c>
      <c r="AE118" s="35"/>
      <c r="AF118" s="55">
        <f t="shared" si="48"/>
        <v>1</v>
      </c>
      <c r="AG118" s="2"/>
      <c r="AH118" s="2"/>
      <c r="AI118" s="2"/>
      <c r="AJ118" s="2"/>
      <c r="AK118" s="2"/>
      <c r="AL118" s="2"/>
      <c r="AM118" s="2"/>
      <c r="AN118" s="2"/>
      <c r="AO118" s="2"/>
      <c r="AP118" s="2"/>
      <c r="AQ118" s="6"/>
      <c r="AR118" s="10"/>
    </row>
    <row r="119" spans="2:44" s="4" customFormat="1" ht="13">
      <c r="B119" s="33" t="s">
        <v>35</v>
      </c>
      <c r="C119" s="40"/>
      <c r="D119" s="40"/>
      <c r="E119" s="133">
        <f>IFERROR(INDEX(Inputs!$F$2:$S$481,MATCH(Forecasts!$B119&amp;Forecasts!$B$112,Inputs!$S$2:$S$481,0),MATCH(Forecasts!E$9,Inputs!$F$2:$S$2,0)),"")</f>
        <v>0.27349580945927093</v>
      </c>
      <c r="F119" s="133">
        <f>IFERROR(INDEX(Inputs!$F$2:$S$481,MATCH(Forecasts!$B119&amp;Forecasts!$B$112,Inputs!$S$2:$S$481,0),MATCH(Forecasts!F$9,Inputs!$F$2:$S$2,0)),"")</f>
        <v>0.2740601698110085</v>
      </c>
      <c r="G119" s="133">
        <f>IFERROR(INDEX(Inputs!$F$2:$S$481,MATCH(Forecasts!$B119&amp;Forecasts!$B$112,Inputs!$S$2:$S$481,0),MATCH(Forecasts!G$9,Inputs!$F$2:$S$2,0)),"")</f>
        <v>0.27192951027988921</v>
      </c>
      <c r="H119" s="133">
        <f>IFERROR(INDEX(Inputs!$F$2:$S$481,MATCH(Forecasts!$B119&amp;Forecasts!$B$112,Inputs!$S$2:$S$481,0),MATCH(Forecasts!H$9,Inputs!$F$2:$S$2,0)),"")</f>
        <v>0.26327896006588108</v>
      </c>
      <c r="I119" s="133">
        <f>IFERROR(INDEX(Inputs!$F$2:$S$481,MATCH(Forecasts!$B119&amp;Forecasts!$B$112,Inputs!$S$2:$S$481,0),MATCH(Forecasts!I$9,Inputs!$F$2:$S$2,0)),"")</f>
        <v>0.26334240132189274</v>
      </c>
      <c r="J119" s="133">
        <f>IFERROR(INDEX(Inputs!$F$2:$S$481,MATCH(Forecasts!$B119&amp;Forecasts!$B$112,Inputs!$S$2:$S$481,0),MATCH(Forecasts!J$9,Inputs!$F$2:$S$2,0)),"")</f>
        <v>0.25369681835427266</v>
      </c>
      <c r="K119" s="61"/>
      <c r="L119" s="61"/>
      <c r="M119" s="61"/>
      <c r="N119" s="61"/>
      <c r="O119" s="61"/>
      <c r="P119" s="61"/>
      <c r="Q119" s="156">
        <f t="shared" si="49"/>
        <v>0.25369681835427266</v>
      </c>
      <c r="R119" s="156">
        <f t="shared" si="41"/>
        <v>0.25369681835427266</v>
      </c>
      <c r="S119" s="156">
        <f t="shared" si="41"/>
        <v>0.25369681835427266</v>
      </c>
      <c r="T119" s="156">
        <f t="shared" si="41"/>
        <v>0.25369681835427266</v>
      </c>
      <c r="U119" s="156">
        <f t="shared" si="41"/>
        <v>0.25369681835427266</v>
      </c>
      <c r="V119" s="156">
        <f t="shared" si="41"/>
        <v>0.25369681835427266</v>
      </c>
      <c r="W119" s="133">
        <f t="shared" si="42"/>
        <v>0.25369681835427266</v>
      </c>
      <c r="X119" s="133">
        <f t="shared" si="43"/>
        <v>0.25369681835427266</v>
      </c>
      <c r="Y119" s="133">
        <f t="shared" si="44"/>
        <v>0.25369681835427266</v>
      </c>
      <c r="Z119" s="133">
        <f t="shared" si="45"/>
        <v>0.25369681835427266</v>
      </c>
      <c r="AA119" s="133">
        <f t="shared" si="46"/>
        <v>0.25369681835427266</v>
      </c>
      <c r="AB119" s="133">
        <f t="shared" si="47"/>
        <v>0.25369681835427266</v>
      </c>
      <c r="AC119" s="2"/>
      <c r="AD119" s="105" t="str">
        <f>Controls!$B$5</f>
        <v>Ofwat forecast</v>
      </c>
      <c r="AE119" s="35"/>
      <c r="AF119" s="55">
        <f t="shared" si="48"/>
        <v>1</v>
      </c>
      <c r="AG119" s="2"/>
      <c r="AH119" s="2"/>
      <c r="AI119" s="2"/>
      <c r="AJ119" s="2"/>
      <c r="AK119" s="2"/>
      <c r="AL119" s="2"/>
      <c r="AM119" s="2"/>
      <c r="AN119" s="2"/>
      <c r="AO119" s="2"/>
      <c r="AP119" s="2"/>
      <c r="AQ119" s="6"/>
      <c r="AR119" s="10"/>
    </row>
    <row r="120" spans="2:44" s="4" customFormat="1" ht="13">
      <c r="B120" s="33" t="s">
        <v>36</v>
      </c>
      <c r="C120" s="40"/>
      <c r="D120" s="40"/>
      <c r="E120" s="133" t="str">
        <f>IFERROR(INDEX(Inputs!$F$2:$S$481,MATCH(Forecasts!$B120&amp;Forecasts!$B$112,Inputs!$S$2:$S$481,0),MATCH(Forecasts!E$9,Inputs!$F$2:$S$2,0)),"")</f>
        <v/>
      </c>
      <c r="F120" s="133" t="str">
        <f>IFERROR(INDEX(Inputs!$F$2:$S$481,MATCH(Forecasts!$B120&amp;Forecasts!$B$112,Inputs!$S$2:$S$481,0),MATCH(Forecasts!F$9,Inputs!$F$2:$S$2,0)),"")</f>
        <v/>
      </c>
      <c r="G120" s="133" t="str">
        <f>IFERROR(INDEX(Inputs!$F$2:$S$481,MATCH(Forecasts!$B120&amp;Forecasts!$B$112,Inputs!$S$2:$S$481,0),MATCH(Forecasts!G$9,Inputs!$F$2:$S$2,0)),"")</f>
        <v/>
      </c>
      <c r="H120" s="133">
        <f>IFERROR(INDEX(Inputs!$F$2:$S$481,MATCH(Forecasts!$B120&amp;Forecasts!$B$112,Inputs!$S$2:$S$481,0),MATCH(Forecasts!H$9,Inputs!$F$2:$S$2,0)),"")</f>
        <v>0.20270077658774571</v>
      </c>
      <c r="I120" s="133">
        <f>IFERROR(INDEX(Inputs!$F$2:$S$481,MATCH(Forecasts!$B120&amp;Forecasts!$B$112,Inputs!$S$2:$S$481,0),MATCH(Forecasts!I$9,Inputs!$F$2:$S$2,0)),"")</f>
        <v>0.20608964061736887</v>
      </c>
      <c r="J120" s="133">
        <f>IFERROR(INDEX(Inputs!$F$2:$S$481,MATCH(Forecasts!$B120&amp;Forecasts!$B$112,Inputs!$S$2:$S$481,0),MATCH(Forecasts!J$9,Inputs!$F$2:$S$2,0)),"")</f>
        <v>0.19679815041253601</v>
      </c>
      <c r="K120" s="61"/>
      <c r="L120" s="61"/>
      <c r="M120" s="61"/>
      <c r="N120" s="61"/>
      <c r="O120" s="61"/>
      <c r="P120" s="61"/>
      <c r="Q120" s="156">
        <f t="shared" si="49"/>
        <v>0.19679815041253601</v>
      </c>
      <c r="R120" s="156">
        <f t="shared" si="41"/>
        <v>0.19679815041253601</v>
      </c>
      <c r="S120" s="156">
        <f t="shared" si="41"/>
        <v>0.19679815041253601</v>
      </c>
      <c r="T120" s="156">
        <f t="shared" si="41"/>
        <v>0.19679815041253601</v>
      </c>
      <c r="U120" s="156">
        <f t="shared" si="41"/>
        <v>0.19679815041253601</v>
      </c>
      <c r="V120" s="156">
        <f t="shared" si="41"/>
        <v>0.19679815041253601</v>
      </c>
      <c r="W120" s="133">
        <f t="shared" si="42"/>
        <v>0.19679815041253601</v>
      </c>
      <c r="X120" s="133">
        <f t="shared" si="43"/>
        <v>0.19679815041253601</v>
      </c>
      <c r="Y120" s="133">
        <f t="shared" si="44"/>
        <v>0.19679815041253601</v>
      </c>
      <c r="Z120" s="133">
        <f t="shared" si="45"/>
        <v>0.19679815041253601</v>
      </c>
      <c r="AA120" s="133">
        <f t="shared" si="46"/>
        <v>0.19679815041253601</v>
      </c>
      <c r="AB120" s="133">
        <f t="shared" si="47"/>
        <v>0.19679815041253601</v>
      </c>
      <c r="AC120" s="2"/>
      <c r="AD120" s="105" t="str">
        <f>Controls!$B$5</f>
        <v>Ofwat forecast</v>
      </c>
      <c r="AE120" s="35"/>
      <c r="AF120" s="55">
        <f t="shared" si="48"/>
        <v>1</v>
      </c>
      <c r="AG120" s="2"/>
      <c r="AH120" s="2"/>
      <c r="AI120" s="2"/>
      <c r="AJ120" s="2"/>
      <c r="AK120" s="2"/>
      <c r="AL120" s="2"/>
      <c r="AM120" s="2"/>
      <c r="AN120" s="2"/>
      <c r="AO120" s="2"/>
      <c r="AP120" s="2"/>
      <c r="AQ120" s="6"/>
      <c r="AR120" s="10"/>
    </row>
    <row r="121" spans="2:44" s="4" customFormat="1" ht="13">
      <c r="B121" s="33" t="s">
        <v>37</v>
      </c>
      <c r="C121" s="40"/>
      <c r="D121" s="40"/>
      <c r="E121" s="133">
        <f>IFERROR(INDEX(Inputs!$F$2:$S$481,MATCH(Forecasts!$B121&amp;Forecasts!$B$112,Inputs!$S$2:$S$481,0),MATCH(Forecasts!E$9,Inputs!$F$2:$S$2,0)),"")</f>
        <v>0.29852768459829521</v>
      </c>
      <c r="F121" s="133">
        <f>IFERROR(INDEX(Inputs!$F$2:$S$481,MATCH(Forecasts!$B121&amp;Forecasts!$B$112,Inputs!$S$2:$S$481,0),MATCH(Forecasts!F$9,Inputs!$F$2:$S$2,0)),"")</f>
        <v>0.29654421262374769</v>
      </c>
      <c r="G121" s="133">
        <f>IFERROR(INDEX(Inputs!$F$2:$S$481,MATCH(Forecasts!$B121&amp;Forecasts!$B$112,Inputs!$S$2:$S$481,0),MATCH(Forecasts!G$9,Inputs!$F$2:$S$2,0)),"")</f>
        <v>0.29328487629610506</v>
      </c>
      <c r="H121" s="133">
        <f>IFERROR(INDEX(Inputs!$F$2:$S$481,MATCH(Forecasts!$B121&amp;Forecasts!$B$112,Inputs!$S$2:$S$481,0),MATCH(Forecasts!H$9,Inputs!$F$2:$S$2,0)),"")</f>
        <v>0.28645809427414354</v>
      </c>
      <c r="I121" s="133">
        <f>IFERROR(INDEX(Inputs!$F$2:$S$481,MATCH(Forecasts!$B121&amp;Forecasts!$B$112,Inputs!$S$2:$S$481,0),MATCH(Forecasts!I$9,Inputs!$F$2:$S$2,0)),"")</f>
        <v>0.28316936092160905</v>
      </c>
      <c r="J121" s="133">
        <f>IFERROR(INDEX(Inputs!$F$2:$S$481,MATCH(Forecasts!$B121&amp;Forecasts!$B$112,Inputs!$S$2:$S$481,0),MATCH(Forecasts!J$9,Inputs!$F$2:$S$2,0)),"")</f>
        <v>0.27525953592490654</v>
      </c>
      <c r="K121" s="61"/>
      <c r="L121" s="61"/>
      <c r="M121" s="61"/>
      <c r="N121" s="61"/>
      <c r="O121" s="61"/>
      <c r="P121" s="61"/>
      <c r="Q121" s="156">
        <f t="shared" si="49"/>
        <v>0.27525953592490654</v>
      </c>
      <c r="R121" s="156">
        <f t="shared" si="41"/>
        <v>0.27525953592490654</v>
      </c>
      <c r="S121" s="156">
        <f t="shared" si="41"/>
        <v>0.27525953592490654</v>
      </c>
      <c r="T121" s="156">
        <f t="shared" si="41"/>
        <v>0.27525953592490654</v>
      </c>
      <c r="U121" s="156">
        <f t="shared" si="41"/>
        <v>0.27525953592490654</v>
      </c>
      <c r="V121" s="156">
        <f t="shared" si="41"/>
        <v>0.27525953592490654</v>
      </c>
      <c r="W121" s="133">
        <f t="shared" si="42"/>
        <v>0.27525953592490654</v>
      </c>
      <c r="X121" s="133">
        <f t="shared" si="43"/>
        <v>0.27525953592490654</v>
      </c>
      <c r="Y121" s="133">
        <f t="shared" si="44"/>
        <v>0.27525953592490654</v>
      </c>
      <c r="Z121" s="133">
        <f t="shared" si="45"/>
        <v>0.27525953592490654</v>
      </c>
      <c r="AA121" s="133">
        <f t="shared" si="46"/>
        <v>0.27525953592490654</v>
      </c>
      <c r="AB121" s="133">
        <f t="shared" si="47"/>
        <v>0.27525953592490654</v>
      </c>
      <c r="AC121" s="2"/>
      <c r="AD121" s="105" t="str">
        <f>Controls!$B$5</f>
        <v>Ofwat forecast</v>
      </c>
      <c r="AE121" s="35"/>
      <c r="AF121" s="55">
        <f t="shared" si="48"/>
        <v>1</v>
      </c>
      <c r="AG121" s="2"/>
      <c r="AH121" s="2"/>
      <c r="AI121" s="2"/>
      <c r="AJ121" s="2"/>
      <c r="AK121" s="2"/>
      <c r="AL121" s="2"/>
      <c r="AM121" s="2"/>
      <c r="AN121" s="2"/>
      <c r="AO121" s="2"/>
      <c r="AP121" s="2"/>
      <c r="AQ121" s="6"/>
      <c r="AR121" s="10"/>
    </row>
    <row r="122" spans="2:44" s="4" customFormat="1" ht="13">
      <c r="B122" s="33" t="s">
        <v>38</v>
      </c>
      <c r="C122" s="40"/>
      <c r="D122" s="40"/>
      <c r="E122" s="133">
        <f>IFERROR(INDEX(Inputs!$F$2:$S$481,MATCH(Forecasts!$B122&amp;Forecasts!$B$112,Inputs!$S$2:$S$481,0),MATCH(Forecasts!E$9,Inputs!$F$2:$S$2,0)),"")</f>
        <v>0.26160547863944855</v>
      </c>
      <c r="F122" s="133">
        <f>IFERROR(INDEX(Inputs!$F$2:$S$481,MATCH(Forecasts!$B122&amp;Forecasts!$B$112,Inputs!$S$2:$S$481,0),MATCH(Forecasts!F$9,Inputs!$F$2:$S$2,0)),"")</f>
        <v>0.26158725080760237</v>
      </c>
      <c r="G122" s="133">
        <f>IFERROR(INDEX(Inputs!$F$2:$S$481,MATCH(Forecasts!$B122&amp;Forecasts!$B$112,Inputs!$S$2:$S$481,0),MATCH(Forecasts!G$9,Inputs!$F$2:$S$2,0)),"")</f>
        <v>0.26120069037606169</v>
      </c>
      <c r="H122" s="133">
        <f>IFERROR(INDEX(Inputs!$F$2:$S$481,MATCH(Forecasts!$B122&amp;Forecasts!$B$112,Inputs!$S$2:$S$481,0),MATCH(Forecasts!H$9,Inputs!$F$2:$S$2,0)),"")</f>
        <v>0.25276383750654502</v>
      </c>
      <c r="I122" s="133">
        <f>IFERROR(INDEX(Inputs!$F$2:$S$481,MATCH(Forecasts!$B122&amp;Forecasts!$B$112,Inputs!$S$2:$S$481,0),MATCH(Forecasts!I$9,Inputs!$F$2:$S$2,0)),"")</f>
        <v>0.25311883908936045</v>
      </c>
      <c r="J122" s="133">
        <f>IFERROR(INDEX(Inputs!$F$2:$S$481,MATCH(Forecasts!$B122&amp;Forecasts!$B$112,Inputs!$S$2:$S$481,0),MATCH(Forecasts!J$9,Inputs!$F$2:$S$2,0)),"")</f>
        <v>0.24333123476941571</v>
      </c>
      <c r="K122" s="61"/>
      <c r="L122" s="61"/>
      <c r="M122" s="61"/>
      <c r="N122" s="61"/>
      <c r="O122" s="61"/>
      <c r="P122" s="61"/>
      <c r="Q122" s="156">
        <f t="shared" si="49"/>
        <v>0.24333123476941571</v>
      </c>
      <c r="R122" s="156">
        <f t="shared" si="41"/>
        <v>0.24333123476941571</v>
      </c>
      <c r="S122" s="156">
        <f t="shared" si="41"/>
        <v>0.24333123476941571</v>
      </c>
      <c r="T122" s="156">
        <f t="shared" si="41"/>
        <v>0.24333123476941571</v>
      </c>
      <c r="U122" s="156">
        <f t="shared" si="41"/>
        <v>0.24333123476941571</v>
      </c>
      <c r="V122" s="156">
        <f t="shared" si="41"/>
        <v>0.24333123476941571</v>
      </c>
      <c r="W122" s="133">
        <f t="shared" si="42"/>
        <v>0.24333123476941571</v>
      </c>
      <c r="X122" s="133">
        <f t="shared" si="43"/>
        <v>0.24333123476941571</v>
      </c>
      <c r="Y122" s="133">
        <f t="shared" si="44"/>
        <v>0.24333123476941571</v>
      </c>
      <c r="Z122" s="133">
        <f t="shared" si="45"/>
        <v>0.24333123476941571</v>
      </c>
      <c r="AA122" s="133">
        <f t="shared" si="46"/>
        <v>0.24333123476941571</v>
      </c>
      <c r="AB122" s="133">
        <f t="shared" si="47"/>
        <v>0.24333123476941571</v>
      </c>
      <c r="AC122" s="2"/>
      <c r="AD122" s="105" t="str">
        <f>Controls!$B$5</f>
        <v>Ofwat forecast</v>
      </c>
      <c r="AE122" s="35"/>
      <c r="AF122" s="55">
        <f t="shared" si="48"/>
        <v>1</v>
      </c>
      <c r="AG122" s="2"/>
      <c r="AH122" s="2"/>
      <c r="AI122" s="2"/>
      <c r="AJ122" s="2"/>
      <c r="AK122" s="2"/>
      <c r="AL122" s="2"/>
      <c r="AM122" s="2"/>
      <c r="AN122" s="2"/>
      <c r="AO122" s="2"/>
      <c r="AP122" s="2"/>
      <c r="AQ122" s="6"/>
      <c r="AR122" s="10"/>
    </row>
    <row r="123" spans="2:44" s="4" customFormat="1" ht="13">
      <c r="B123" s="33" t="s">
        <v>39</v>
      </c>
      <c r="C123" s="40"/>
      <c r="D123" s="40"/>
      <c r="E123" s="133">
        <f>IFERROR(INDEX(Inputs!$F$2:$S$481,MATCH(Forecasts!$B123&amp;Forecasts!$B$112,Inputs!$S$2:$S$481,0),MATCH(Forecasts!E$9,Inputs!$F$2:$S$2,0)),"")</f>
        <v>0.20779039573364463</v>
      </c>
      <c r="F123" s="133">
        <f>IFERROR(INDEX(Inputs!$F$2:$S$481,MATCH(Forecasts!$B123&amp;Forecasts!$B$112,Inputs!$S$2:$S$481,0),MATCH(Forecasts!F$9,Inputs!$F$2:$S$2,0)),"")</f>
        <v>0.20640646707211002</v>
      </c>
      <c r="G123" s="133">
        <f>IFERROR(INDEX(Inputs!$F$2:$S$481,MATCH(Forecasts!$B123&amp;Forecasts!$B$112,Inputs!$S$2:$S$481,0),MATCH(Forecasts!G$9,Inputs!$F$2:$S$2,0)),"")</f>
        <v>0.20340090217971052</v>
      </c>
      <c r="H123" s="133">
        <f>IFERROR(INDEX(Inputs!$F$2:$S$481,MATCH(Forecasts!$B123&amp;Forecasts!$B$112,Inputs!$S$2:$S$481,0),MATCH(Forecasts!H$9,Inputs!$F$2:$S$2,0)),"")</f>
        <v>0.19348495511128042</v>
      </c>
      <c r="I123" s="133">
        <f>IFERROR(INDEX(Inputs!$F$2:$S$481,MATCH(Forecasts!$B123&amp;Forecasts!$B$112,Inputs!$S$2:$S$481,0),MATCH(Forecasts!I$9,Inputs!$F$2:$S$2,0)),"")</f>
        <v>0.19680162882735139</v>
      </c>
      <c r="J123" s="133">
        <f>IFERROR(INDEX(Inputs!$F$2:$S$481,MATCH(Forecasts!$B123&amp;Forecasts!$B$112,Inputs!$S$2:$S$481,0),MATCH(Forecasts!J$9,Inputs!$F$2:$S$2,0)),"")</f>
        <v>0.18776764745454319</v>
      </c>
      <c r="K123" s="61"/>
      <c r="L123" s="61"/>
      <c r="M123" s="61"/>
      <c r="N123" s="61"/>
      <c r="O123" s="61"/>
      <c r="P123" s="61"/>
      <c r="Q123" s="156">
        <f t="shared" si="49"/>
        <v>0.18776764745454319</v>
      </c>
      <c r="R123" s="156">
        <f t="shared" si="41"/>
        <v>0.18776764745454319</v>
      </c>
      <c r="S123" s="156">
        <f t="shared" si="41"/>
        <v>0.18776764745454319</v>
      </c>
      <c r="T123" s="156">
        <f t="shared" si="41"/>
        <v>0.18776764745454319</v>
      </c>
      <c r="U123" s="156">
        <f t="shared" si="41"/>
        <v>0.18776764745454319</v>
      </c>
      <c r="V123" s="156">
        <f t="shared" si="41"/>
        <v>0.18776764745454319</v>
      </c>
      <c r="W123" s="133">
        <f t="shared" si="42"/>
        <v>0.18776764745454319</v>
      </c>
      <c r="X123" s="133">
        <f t="shared" si="43"/>
        <v>0.18776764745454319</v>
      </c>
      <c r="Y123" s="133">
        <f t="shared" si="44"/>
        <v>0.18776764745454319</v>
      </c>
      <c r="Z123" s="133">
        <f t="shared" si="45"/>
        <v>0.18776764745454319</v>
      </c>
      <c r="AA123" s="133">
        <f t="shared" si="46"/>
        <v>0.18776764745454319</v>
      </c>
      <c r="AB123" s="133">
        <f t="shared" si="47"/>
        <v>0.18776764745454319</v>
      </c>
      <c r="AC123" s="2"/>
      <c r="AD123" s="105" t="str">
        <f>Controls!$B$5</f>
        <v>Ofwat forecast</v>
      </c>
      <c r="AE123" s="35"/>
      <c r="AF123" s="55">
        <f t="shared" si="48"/>
        <v>1</v>
      </c>
      <c r="AG123" s="2"/>
      <c r="AH123" s="2"/>
      <c r="AI123" s="2"/>
      <c r="AJ123" s="2"/>
      <c r="AK123" s="2"/>
      <c r="AL123" s="2"/>
      <c r="AM123" s="2"/>
      <c r="AN123" s="2"/>
      <c r="AO123" s="2"/>
      <c r="AP123" s="2"/>
      <c r="AQ123" s="6"/>
      <c r="AR123" s="10"/>
    </row>
    <row r="124" spans="2:44" s="4" customFormat="1" ht="13">
      <c r="B124" s="33" t="s">
        <v>40</v>
      </c>
      <c r="C124" s="40"/>
      <c r="D124" s="40"/>
      <c r="E124" s="133">
        <f>IFERROR(INDEX(Inputs!$F$2:$S$481,MATCH(Forecasts!$B124&amp;Forecasts!$B$112,Inputs!$S$2:$S$481,0),MATCH(Forecasts!E$9,Inputs!$F$2:$S$2,0)),"")</f>
        <v>0.27231853485376795</v>
      </c>
      <c r="F124" s="133">
        <f>IFERROR(INDEX(Inputs!$F$2:$S$481,MATCH(Forecasts!$B124&amp;Forecasts!$B$112,Inputs!$S$2:$S$481,0),MATCH(Forecasts!F$9,Inputs!$F$2:$S$2,0)),"")</f>
        <v>0.27258263161664692</v>
      </c>
      <c r="G124" s="133">
        <f>IFERROR(INDEX(Inputs!$F$2:$S$481,MATCH(Forecasts!$B124&amp;Forecasts!$B$112,Inputs!$S$2:$S$481,0),MATCH(Forecasts!G$9,Inputs!$F$2:$S$2,0)),"")</f>
        <v>0.27011958515483142</v>
      </c>
      <c r="H124" s="133">
        <f>IFERROR(INDEX(Inputs!$F$2:$S$481,MATCH(Forecasts!$B124&amp;Forecasts!$B$112,Inputs!$S$2:$S$481,0),MATCH(Forecasts!H$9,Inputs!$F$2:$S$2,0)),"")</f>
        <v>0.26163613029894184</v>
      </c>
      <c r="I124" s="133">
        <f>IFERROR(INDEX(Inputs!$F$2:$S$481,MATCH(Forecasts!$B124&amp;Forecasts!$B$112,Inputs!$S$2:$S$481,0),MATCH(Forecasts!I$9,Inputs!$F$2:$S$2,0)),"")</f>
        <v>0.26216530729733983</v>
      </c>
      <c r="J124" s="133">
        <f>IFERROR(INDEX(Inputs!$F$2:$S$481,MATCH(Forecasts!$B124&amp;Forecasts!$B$112,Inputs!$S$2:$S$481,0),MATCH(Forecasts!J$9,Inputs!$F$2:$S$2,0)),"")</f>
        <v>0.25284817907939483</v>
      </c>
      <c r="K124" s="61"/>
      <c r="L124" s="61"/>
      <c r="M124" s="61"/>
      <c r="N124" s="61"/>
      <c r="O124" s="61"/>
      <c r="P124" s="61"/>
      <c r="Q124" s="156">
        <f t="shared" si="49"/>
        <v>0.25284817907939483</v>
      </c>
      <c r="R124" s="156">
        <f t="shared" si="41"/>
        <v>0.25284817907939483</v>
      </c>
      <c r="S124" s="156">
        <f t="shared" si="41"/>
        <v>0.25284817907939483</v>
      </c>
      <c r="T124" s="156">
        <f t="shared" si="41"/>
        <v>0.25284817907939483</v>
      </c>
      <c r="U124" s="156">
        <f t="shared" si="41"/>
        <v>0.25284817907939483</v>
      </c>
      <c r="V124" s="156">
        <f t="shared" si="41"/>
        <v>0.25284817907939483</v>
      </c>
      <c r="W124" s="133">
        <f t="shared" si="42"/>
        <v>0.25284817907939483</v>
      </c>
      <c r="X124" s="133">
        <f t="shared" si="43"/>
        <v>0.25284817907939483</v>
      </c>
      <c r="Y124" s="133">
        <f t="shared" si="44"/>
        <v>0.25284817907939483</v>
      </c>
      <c r="Z124" s="133">
        <f t="shared" si="45"/>
        <v>0.25284817907939483</v>
      </c>
      <c r="AA124" s="133">
        <f t="shared" si="46"/>
        <v>0.25284817907939483</v>
      </c>
      <c r="AB124" s="133">
        <f t="shared" si="47"/>
        <v>0.25284817907939483</v>
      </c>
      <c r="AC124" s="2"/>
      <c r="AD124" s="105" t="str">
        <f>Controls!$B$5</f>
        <v>Ofwat forecast</v>
      </c>
      <c r="AE124" s="35"/>
      <c r="AF124" s="55">
        <f t="shared" si="48"/>
        <v>1</v>
      </c>
      <c r="AG124" s="2"/>
      <c r="AH124" s="2"/>
      <c r="AI124" s="2"/>
      <c r="AJ124" s="2"/>
      <c r="AK124" s="2"/>
      <c r="AL124" s="2"/>
      <c r="AM124" s="2"/>
      <c r="AN124" s="2"/>
      <c r="AO124" s="2"/>
      <c r="AP124" s="2"/>
      <c r="AQ124" s="6"/>
      <c r="AR124" s="10"/>
    </row>
    <row r="125" spans="2:44" s="4" customFormat="1" ht="13">
      <c r="B125" s="33" t="s">
        <v>41</v>
      </c>
      <c r="C125" s="40"/>
      <c r="D125" s="40"/>
      <c r="E125" s="133">
        <f>IFERROR(INDEX(Inputs!$F$2:$S$481,MATCH(Forecasts!$B125&amp;Forecasts!$B$112,Inputs!$S$2:$S$481,0),MATCH(Forecasts!E$9,Inputs!$F$2:$S$2,0)),"")</f>
        <v>0.27503200821564999</v>
      </c>
      <c r="F125" s="133">
        <f>IFERROR(INDEX(Inputs!$F$2:$S$481,MATCH(Forecasts!$B125&amp;Forecasts!$B$112,Inputs!$S$2:$S$481,0),MATCH(Forecasts!F$9,Inputs!$F$2:$S$2,0)),"")</f>
        <v>0.27412112420948342</v>
      </c>
      <c r="G125" s="133">
        <f>IFERROR(INDEX(Inputs!$F$2:$S$481,MATCH(Forecasts!$B125&amp;Forecasts!$B$112,Inputs!$S$2:$S$481,0),MATCH(Forecasts!G$9,Inputs!$F$2:$S$2,0)),"")</f>
        <v>0.2693392045894703</v>
      </c>
      <c r="H125" s="133">
        <f>IFERROR(INDEX(Inputs!$F$2:$S$481,MATCH(Forecasts!$B125&amp;Forecasts!$B$112,Inputs!$S$2:$S$481,0),MATCH(Forecasts!H$9,Inputs!$F$2:$S$2,0)),"")</f>
        <v>0.26067561912301762</v>
      </c>
      <c r="I125" s="133">
        <f>IFERROR(INDEX(Inputs!$F$2:$S$481,MATCH(Forecasts!$B125&amp;Forecasts!$B$112,Inputs!$S$2:$S$481,0),MATCH(Forecasts!I$9,Inputs!$F$2:$S$2,0)),"")</f>
        <v>0.25891333026759389</v>
      </c>
      <c r="J125" s="133">
        <f>IFERROR(INDEX(Inputs!$F$2:$S$481,MATCH(Forecasts!$B125&amp;Forecasts!$B$112,Inputs!$S$2:$S$481,0),MATCH(Forecasts!J$9,Inputs!$F$2:$S$2,0)),"")</f>
        <v>0.24974942809889139</v>
      </c>
      <c r="K125" s="61"/>
      <c r="L125" s="61"/>
      <c r="M125" s="61"/>
      <c r="N125" s="61"/>
      <c r="O125" s="61"/>
      <c r="P125" s="61"/>
      <c r="Q125" s="156">
        <f t="shared" si="49"/>
        <v>0.24974942809889139</v>
      </c>
      <c r="R125" s="156">
        <f t="shared" si="41"/>
        <v>0.24974942809889139</v>
      </c>
      <c r="S125" s="156">
        <f t="shared" si="41"/>
        <v>0.24974942809889139</v>
      </c>
      <c r="T125" s="156">
        <f t="shared" si="41"/>
        <v>0.24974942809889139</v>
      </c>
      <c r="U125" s="156">
        <f t="shared" si="41"/>
        <v>0.24974942809889139</v>
      </c>
      <c r="V125" s="156">
        <f t="shared" si="41"/>
        <v>0.24974942809889139</v>
      </c>
      <c r="W125" s="133">
        <f t="shared" si="42"/>
        <v>0.24974942809889139</v>
      </c>
      <c r="X125" s="133">
        <f t="shared" si="43"/>
        <v>0.24974942809889139</v>
      </c>
      <c r="Y125" s="133">
        <f t="shared" si="44"/>
        <v>0.24974942809889139</v>
      </c>
      <c r="Z125" s="133">
        <f t="shared" si="45"/>
        <v>0.24974942809889139</v>
      </c>
      <c r="AA125" s="133">
        <f t="shared" si="46"/>
        <v>0.24974942809889139</v>
      </c>
      <c r="AB125" s="133">
        <f t="shared" si="47"/>
        <v>0.24974942809889139</v>
      </c>
      <c r="AC125" s="2"/>
      <c r="AD125" s="105" t="str">
        <f>Controls!$B$5</f>
        <v>Ofwat forecast</v>
      </c>
      <c r="AE125" s="35"/>
      <c r="AF125" s="55">
        <f t="shared" si="48"/>
        <v>1</v>
      </c>
      <c r="AG125" s="2"/>
      <c r="AH125" s="2"/>
      <c r="AI125" s="2"/>
      <c r="AJ125" s="2"/>
      <c r="AK125" s="2"/>
      <c r="AL125" s="2"/>
      <c r="AM125" s="2"/>
      <c r="AN125" s="2"/>
      <c r="AO125" s="2"/>
      <c r="AP125" s="2"/>
      <c r="AQ125" s="6"/>
      <c r="AR125" s="10"/>
    </row>
    <row r="126" spans="2:44" s="4" customFormat="1" ht="13">
      <c r="B126" s="33" t="s">
        <v>42</v>
      </c>
      <c r="C126" s="40"/>
      <c r="D126" s="40"/>
      <c r="E126" s="133">
        <f>IFERROR(INDEX(Inputs!$F$2:$S$481,MATCH(Forecasts!$B126&amp;Forecasts!$B$112,Inputs!$S$2:$S$481,0),MATCH(Forecasts!E$9,Inputs!$F$2:$S$2,0)),"")</f>
        <v>0.2322692858353185</v>
      </c>
      <c r="F126" s="133">
        <f>IFERROR(INDEX(Inputs!$F$2:$S$481,MATCH(Forecasts!$B126&amp;Forecasts!$B$112,Inputs!$S$2:$S$481,0),MATCH(Forecasts!F$9,Inputs!$F$2:$S$2,0)),"")</f>
        <v>0.23016402446446663</v>
      </c>
      <c r="G126" s="133">
        <f>IFERROR(INDEX(Inputs!$F$2:$S$481,MATCH(Forecasts!$B126&amp;Forecasts!$B$112,Inputs!$S$2:$S$481,0),MATCH(Forecasts!G$9,Inputs!$F$2:$S$2,0)),"")</f>
        <v>0.2261885253906219</v>
      </c>
      <c r="H126" s="133">
        <f>IFERROR(INDEX(Inputs!$F$2:$S$481,MATCH(Forecasts!$B126&amp;Forecasts!$B$112,Inputs!$S$2:$S$481,0),MATCH(Forecasts!H$9,Inputs!$F$2:$S$2,0)),"")</f>
        <v>0.21596246044598807</v>
      </c>
      <c r="I126" s="133">
        <f>IFERROR(INDEX(Inputs!$F$2:$S$481,MATCH(Forecasts!$B126&amp;Forecasts!$B$112,Inputs!$S$2:$S$481,0),MATCH(Forecasts!I$9,Inputs!$F$2:$S$2,0)),"")</f>
        <v>0.21665510014608047</v>
      </c>
      <c r="J126" s="133">
        <f>IFERROR(INDEX(Inputs!$F$2:$S$481,MATCH(Forecasts!$B126&amp;Forecasts!$B$112,Inputs!$S$2:$S$481,0),MATCH(Forecasts!J$9,Inputs!$F$2:$S$2,0)),"")</f>
        <v>0.20706490919160805</v>
      </c>
      <c r="K126" s="61"/>
      <c r="L126" s="61"/>
      <c r="M126" s="61"/>
      <c r="N126" s="61"/>
      <c r="O126" s="61"/>
      <c r="P126" s="61"/>
      <c r="Q126" s="156">
        <f t="shared" si="49"/>
        <v>0.20706490919160805</v>
      </c>
      <c r="R126" s="156">
        <f t="shared" si="41"/>
        <v>0.20706490919160805</v>
      </c>
      <c r="S126" s="156">
        <f t="shared" si="41"/>
        <v>0.20706490919160805</v>
      </c>
      <c r="T126" s="156">
        <f t="shared" si="41"/>
        <v>0.20706490919160805</v>
      </c>
      <c r="U126" s="156">
        <f t="shared" si="41"/>
        <v>0.20706490919160805</v>
      </c>
      <c r="V126" s="156">
        <f t="shared" si="41"/>
        <v>0.20706490919160805</v>
      </c>
      <c r="W126" s="133">
        <f t="shared" si="42"/>
        <v>0.20706490919160805</v>
      </c>
      <c r="X126" s="133">
        <f t="shared" si="43"/>
        <v>0.20706490919160805</v>
      </c>
      <c r="Y126" s="133">
        <f t="shared" si="44"/>
        <v>0.20706490919160805</v>
      </c>
      <c r="Z126" s="133">
        <f t="shared" si="45"/>
        <v>0.20706490919160805</v>
      </c>
      <c r="AA126" s="133">
        <f t="shared" si="46"/>
        <v>0.20706490919160805</v>
      </c>
      <c r="AB126" s="133">
        <f t="shared" si="47"/>
        <v>0.20706490919160805</v>
      </c>
      <c r="AC126" s="2"/>
      <c r="AD126" s="105" t="str">
        <f>Controls!$B$5</f>
        <v>Ofwat forecast</v>
      </c>
      <c r="AE126" s="35"/>
      <c r="AF126" s="55">
        <f t="shared" si="48"/>
        <v>1</v>
      </c>
      <c r="AG126" s="2"/>
      <c r="AH126" s="2"/>
      <c r="AI126" s="2"/>
      <c r="AJ126" s="2"/>
      <c r="AK126" s="2"/>
      <c r="AL126" s="2"/>
      <c r="AM126" s="2"/>
      <c r="AN126" s="2"/>
      <c r="AO126" s="2"/>
      <c r="AP126" s="2"/>
      <c r="AQ126" s="6"/>
      <c r="AR126" s="10"/>
    </row>
    <row r="127" spans="2:44" s="4" customFormat="1" ht="13">
      <c r="B127" s="33" t="s">
        <v>43</v>
      </c>
      <c r="C127" s="40"/>
      <c r="D127" s="40"/>
      <c r="E127" s="133">
        <f>IFERROR(INDEX(Inputs!$F$2:$S$481,MATCH(Forecasts!$B127&amp;Forecasts!$B$112,Inputs!$S$2:$S$481,0),MATCH(Forecasts!E$9,Inputs!$F$2:$S$2,0)),"")</f>
        <v>0.24775509703047263</v>
      </c>
      <c r="F127" s="133">
        <f>IFERROR(INDEX(Inputs!$F$2:$S$481,MATCH(Forecasts!$B127&amp;Forecasts!$B$112,Inputs!$S$2:$S$481,0),MATCH(Forecasts!F$9,Inputs!$F$2:$S$2,0)),"")</f>
        <v>0.24959260272555345</v>
      </c>
      <c r="G127" s="133">
        <f>IFERROR(INDEX(Inputs!$F$2:$S$481,MATCH(Forecasts!$B127&amp;Forecasts!$B$112,Inputs!$S$2:$S$481,0),MATCH(Forecasts!G$9,Inputs!$F$2:$S$2,0)),"")</f>
        <v>0.24815614031510311</v>
      </c>
      <c r="H127" s="133">
        <f>IFERROR(INDEX(Inputs!$F$2:$S$481,MATCH(Forecasts!$B127&amp;Forecasts!$B$112,Inputs!$S$2:$S$481,0),MATCH(Forecasts!H$9,Inputs!$F$2:$S$2,0)),"")</f>
        <v>0.2399339897742179</v>
      </c>
      <c r="I127" s="133">
        <f>IFERROR(INDEX(Inputs!$F$2:$S$481,MATCH(Forecasts!$B127&amp;Forecasts!$B$112,Inputs!$S$2:$S$481,0),MATCH(Forecasts!I$9,Inputs!$F$2:$S$2,0)),"")</f>
        <v>0.24075364561549883</v>
      </c>
      <c r="J127" s="133">
        <f>IFERROR(INDEX(Inputs!$F$2:$S$481,MATCH(Forecasts!$B127&amp;Forecasts!$B$112,Inputs!$S$2:$S$481,0),MATCH(Forecasts!J$9,Inputs!$F$2:$S$2,0)),"")</f>
        <v>0.23371157678798357</v>
      </c>
      <c r="K127" s="61"/>
      <c r="L127" s="61"/>
      <c r="M127" s="61"/>
      <c r="N127" s="61"/>
      <c r="O127" s="61"/>
      <c r="P127" s="61"/>
      <c r="Q127" s="156">
        <f t="shared" si="49"/>
        <v>0.23371157678798357</v>
      </c>
      <c r="R127" s="156">
        <f t="shared" si="41"/>
        <v>0.23371157678798357</v>
      </c>
      <c r="S127" s="156">
        <f t="shared" si="41"/>
        <v>0.23371157678798357</v>
      </c>
      <c r="T127" s="156">
        <f t="shared" si="41"/>
        <v>0.23371157678798357</v>
      </c>
      <c r="U127" s="156">
        <f t="shared" si="41"/>
        <v>0.23371157678798357</v>
      </c>
      <c r="V127" s="156">
        <f t="shared" si="41"/>
        <v>0.23371157678798357</v>
      </c>
      <c r="W127" s="133">
        <f t="shared" si="42"/>
        <v>0.23371157678798357</v>
      </c>
      <c r="X127" s="133">
        <f t="shared" si="43"/>
        <v>0.23371157678798357</v>
      </c>
      <c r="Y127" s="133">
        <f t="shared" si="44"/>
        <v>0.23371157678798357</v>
      </c>
      <c r="Z127" s="133">
        <f t="shared" si="45"/>
        <v>0.23371157678798357</v>
      </c>
      <c r="AA127" s="133">
        <f t="shared" si="46"/>
        <v>0.23371157678798357</v>
      </c>
      <c r="AB127" s="133">
        <f t="shared" si="47"/>
        <v>0.23371157678798357</v>
      </c>
      <c r="AC127" s="2"/>
      <c r="AD127" s="105" t="str">
        <f>Controls!$B$5</f>
        <v>Ofwat forecast</v>
      </c>
      <c r="AE127" s="35"/>
      <c r="AF127" s="55">
        <f t="shared" si="48"/>
        <v>1</v>
      </c>
      <c r="AG127" s="2"/>
      <c r="AH127" s="2"/>
      <c r="AI127" s="2"/>
      <c r="AJ127" s="2"/>
      <c r="AK127" s="2"/>
      <c r="AL127" s="2"/>
      <c r="AM127" s="2"/>
      <c r="AN127" s="2"/>
      <c r="AO127" s="2"/>
      <c r="AP127" s="2"/>
      <c r="AQ127" s="6"/>
      <c r="AR127" s="10"/>
    </row>
    <row r="128" spans="2:44" s="4" customFormat="1" ht="13">
      <c r="B128" s="33" t="s">
        <v>44</v>
      </c>
      <c r="C128" s="40"/>
      <c r="D128" s="40"/>
      <c r="E128" s="133">
        <f>IFERROR(INDEX(Inputs!$F$2:$S$481,MATCH(Forecasts!$B128&amp;Forecasts!$B$112,Inputs!$S$2:$S$481,0),MATCH(Forecasts!E$9,Inputs!$F$2:$S$2,0)),"")</f>
        <v>0.26861933261257476</v>
      </c>
      <c r="F128" s="133">
        <f>IFERROR(INDEX(Inputs!$F$2:$S$481,MATCH(Forecasts!$B128&amp;Forecasts!$B$112,Inputs!$S$2:$S$481,0),MATCH(Forecasts!F$9,Inputs!$F$2:$S$2,0)),"")</f>
        <v>0.26529253262291869</v>
      </c>
      <c r="G128" s="133">
        <f>IFERROR(INDEX(Inputs!$F$2:$S$481,MATCH(Forecasts!$B128&amp;Forecasts!$B$112,Inputs!$S$2:$S$481,0),MATCH(Forecasts!G$9,Inputs!$F$2:$S$2,0)),"")</f>
        <v>0.25862756665350173</v>
      </c>
      <c r="H128" s="133">
        <f>IFERROR(INDEX(Inputs!$F$2:$S$481,MATCH(Forecasts!$B128&amp;Forecasts!$B$112,Inputs!$S$2:$S$481,0),MATCH(Forecasts!H$9,Inputs!$F$2:$S$2,0)),"")</f>
        <v>0.24793224923396806</v>
      </c>
      <c r="I128" s="133">
        <f>IFERROR(INDEX(Inputs!$F$2:$S$481,MATCH(Forecasts!$B128&amp;Forecasts!$B$112,Inputs!$S$2:$S$481,0),MATCH(Forecasts!I$9,Inputs!$F$2:$S$2,0)),"")</f>
        <v>0.25117796474683685</v>
      </c>
      <c r="J128" s="133">
        <f>IFERROR(INDEX(Inputs!$F$2:$S$481,MATCH(Forecasts!$B128&amp;Forecasts!$B$112,Inputs!$S$2:$S$481,0),MATCH(Forecasts!J$9,Inputs!$F$2:$S$2,0)),"")</f>
        <v>0.24082151112904185</v>
      </c>
      <c r="K128" s="61"/>
      <c r="L128" s="61"/>
      <c r="M128" s="61"/>
      <c r="N128" s="61"/>
      <c r="O128" s="61"/>
      <c r="P128" s="61"/>
      <c r="Q128" s="156">
        <f t="shared" si="49"/>
        <v>0.24082151112904185</v>
      </c>
      <c r="R128" s="156">
        <f t="shared" si="41"/>
        <v>0.24082151112904185</v>
      </c>
      <c r="S128" s="156">
        <f t="shared" si="41"/>
        <v>0.24082151112904185</v>
      </c>
      <c r="T128" s="156">
        <f t="shared" si="41"/>
        <v>0.24082151112904185</v>
      </c>
      <c r="U128" s="156">
        <f t="shared" si="41"/>
        <v>0.24082151112904185</v>
      </c>
      <c r="V128" s="156">
        <f t="shared" si="41"/>
        <v>0.24082151112904185</v>
      </c>
      <c r="W128" s="133">
        <f t="shared" si="42"/>
        <v>0.24082151112904185</v>
      </c>
      <c r="X128" s="133">
        <f t="shared" si="43"/>
        <v>0.24082151112904185</v>
      </c>
      <c r="Y128" s="133">
        <f t="shared" si="44"/>
        <v>0.24082151112904185</v>
      </c>
      <c r="Z128" s="133">
        <f t="shared" si="45"/>
        <v>0.24082151112904185</v>
      </c>
      <c r="AA128" s="133">
        <f t="shared" si="46"/>
        <v>0.24082151112904185</v>
      </c>
      <c r="AB128" s="133">
        <f t="shared" si="47"/>
        <v>0.24082151112904185</v>
      </c>
      <c r="AC128" s="2"/>
      <c r="AD128" s="105" t="str">
        <f>Controls!$B$5</f>
        <v>Ofwat forecast</v>
      </c>
      <c r="AE128" s="35"/>
      <c r="AF128" s="55">
        <f t="shared" si="48"/>
        <v>1</v>
      </c>
      <c r="AG128" s="2"/>
      <c r="AH128" s="2"/>
      <c r="AI128" s="2"/>
      <c r="AJ128" s="2"/>
      <c r="AK128" s="2"/>
      <c r="AL128" s="2"/>
      <c r="AM128" s="2"/>
      <c r="AN128" s="2"/>
      <c r="AO128" s="2"/>
      <c r="AP128" s="2"/>
      <c r="AQ128" s="6"/>
      <c r="AR128" s="10"/>
    </row>
    <row r="129" spans="1:44" s="4" customFormat="1" ht="13">
      <c r="B129" s="33" t="s">
        <v>45</v>
      </c>
      <c r="C129" s="40"/>
      <c r="D129" s="40"/>
      <c r="E129" s="133">
        <f>IFERROR(INDEX(Inputs!$F$2:$S$481,MATCH(Forecasts!$B129&amp;Forecasts!$B$112,Inputs!$S$2:$S$481,0),MATCH(Forecasts!E$9,Inputs!$F$2:$S$2,0)),"")</f>
        <v>0.22758839206425083</v>
      </c>
      <c r="F129" s="133">
        <f>IFERROR(INDEX(Inputs!$F$2:$S$481,MATCH(Forecasts!$B129&amp;Forecasts!$B$112,Inputs!$S$2:$S$481,0),MATCH(Forecasts!F$9,Inputs!$F$2:$S$2,0)),"")</f>
        <v>0.22567918045493965</v>
      </c>
      <c r="G129" s="133">
        <f>IFERROR(INDEX(Inputs!$F$2:$S$481,MATCH(Forecasts!$B129&amp;Forecasts!$B$112,Inputs!$S$2:$S$481,0),MATCH(Forecasts!G$9,Inputs!$F$2:$S$2,0)),"")</f>
        <v>0.22251442280359135</v>
      </c>
      <c r="H129" s="133">
        <f>IFERROR(INDEX(Inputs!$F$2:$S$481,MATCH(Forecasts!$B129&amp;Forecasts!$B$112,Inputs!$S$2:$S$481,0),MATCH(Forecasts!H$9,Inputs!$F$2:$S$2,0)),"")</f>
        <v>0.21422322637434046</v>
      </c>
      <c r="I129" s="133">
        <f>IFERROR(INDEX(Inputs!$F$2:$S$481,MATCH(Forecasts!$B129&amp;Forecasts!$B$112,Inputs!$S$2:$S$481,0),MATCH(Forecasts!I$9,Inputs!$F$2:$S$2,0)),"")</f>
        <v>0.21436598180845048</v>
      </c>
      <c r="J129" s="133">
        <f>IFERROR(INDEX(Inputs!$F$2:$S$481,MATCH(Forecasts!$B129&amp;Forecasts!$B$112,Inputs!$S$2:$S$481,0),MATCH(Forecasts!J$9,Inputs!$F$2:$S$2,0)),"")</f>
        <v>0.20658446407276546</v>
      </c>
      <c r="K129" s="61"/>
      <c r="L129" s="61"/>
      <c r="M129" s="61"/>
      <c r="N129" s="61"/>
      <c r="O129" s="61"/>
      <c r="P129" s="61"/>
      <c r="Q129" s="156">
        <f t="shared" si="49"/>
        <v>0.20658446407276546</v>
      </c>
      <c r="R129" s="156">
        <f t="shared" si="41"/>
        <v>0.20658446407276546</v>
      </c>
      <c r="S129" s="156">
        <f t="shared" si="41"/>
        <v>0.20658446407276546</v>
      </c>
      <c r="T129" s="156">
        <f t="shared" si="41"/>
        <v>0.20658446407276546</v>
      </c>
      <c r="U129" s="156">
        <f t="shared" si="41"/>
        <v>0.20658446407276546</v>
      </c>
      <c r="V129" s="156">
        <f t="shared" si="41"/>
        <v>0.20658446407276546</v>
      </c>
      <c r="W129" s="133">
        <f t="shared" si="42"/>
        <v>0.20658446407276546</v>
      </c>
      <c r="X129" s="133">
        <f t="shared" si="43"/>
        <v>0.20658446407276546</v>
      </c>
      <c r="Y129" s="133">
        <f t="shared" si="44"/>
        <v>0.20658446407276546</v>
      </c>
      <c r="Z129" s="133">
        <f t="shared" si="45"/>
        <v>0.20658446407276546</v>
      </c>
      <c r="AA129" s="133">
        <f t="shared" si="46"/>
        <v>0.20658446407276546</v>
      </c>
      <c r="AB129" s="133">
        <f t="shared" si="47"/>
        <v>0.20658446407276546</v>
      </c>
      <c r="AC129" s="2"/>
      <c r="AD129" s="105" t="str">
        <f>Controls!$B$5</f>
        <v>Ofwat forecast</v>
      </c>
      <c r="AE129" s="35"/>
      <c r="AF129" s="55">
        <f t="shared" si="48"/>
        <v>1</v>
      </c>
      <c r="AG129" s="2"/>
      <c r="AH129" s="2"/>
      <c r="AI129" s="2"/>
      <c r="AJ129" s="2"/>
      <c r="AK129" s="2"/>
      <c r="AL129" s="2"/>
      <c r="AM129" s="2"/>
      <c r="AN129" s="2"/>
      <c r="AO129" s="2"/>
      <c r="AP129" s="2"/>
      <c r="AQ129" s="6"/>
      <c r="AR129" s="10"/>
    </row>
    <row r="130" spans="1:44" s="4" customFormat="1" ht="13">
      <c r="B130" s="33" t="s">
        <v>46</v>
      </c>
      <c r="C130" s="40"/>
      <c r="D130" s="40"/>
      <c r="E130" s="133">
        <f>IFERROR(INDEX(Inputs!$F$2:$S$481,MATCH(Forecasts!$B130&amp;Forecasts!$B$112,Inputs!$S$2:$S$481,0),MATCH(Forecasts!E$9,Inputs!$F$2:$S$2,0)),"")</f>
        <v>0.21238489620266549</v>
      </c>
      <c r="F130" s="133">
        <f>IFERROR(INDEX(Inputs!$F$2:$S$481,MATCH(Forecasts!$B130&amp;Forecasts!$B$112,Inputs!$S$2:$S$481,0),MATCH(Forecasts!F$9,Inputs!$F$2:$S$2,0)),"")</f>
        <v>0.21021589281575309</v>
      </c>
      <c r="G130" s="133">
        <f>IFERROR(INDEX(Inputs!$F$2:$S$481,MATCH(Forecasts!$B130&amp;Forecasts!$B$112,Inputs!$S$2:$S$481,0),MATCH(Forecasts!G$9,Inputs!$F$2:$S$2,0)),"")</f>
        <v>0.20583483294764204</v>
      </c>
      <c r="H130" s="133">
        <f>IFERROR(INDEX(Inputs!$F$2:$S$481,MATCH(Forecasts!$B130&amp;Forecasts!$B$112,Inputs!$S$2:$S$481,0),MATCH(Forecasts!H$9,Inputs!$F$2:$S$2,0)),"")</f>
        <v>0.19648116505116522</v>
      </c>
      <c r="I130" s="133">
        <f>IFERROR(INDEX(Inputs!$F$2:$S$481,MATCH(Forecasts!$B130&amp;Forecasts!$B$112,Inputs!$S$2:$S$481,0),MATCH(Forecasts!I$9,Inputs!$F$2:$S$2,0)),"")</f>
        <v>0.19789360878034212</v>
      </c>
      <c r="J130" s="133">
        <f>IFERROR(INDEX(Inputs!$F$2:$S$481,MATCH(Forecasts!$B130&amp;Forecasts!$B$112,Inputs!$S$2:$S$481,0),MATCH(Forecasts!J$9,Inputs!$F$2:$S$2,0)),"")</f>
        <v>0.18861725621891692</v>
      </c>
      <c r="K130" s="61"/>
      <c r="L130" s="61"/>
      <c r="M130" s="61"/>
      <c r="N130" s="61"/>
      <c r="O130" s="61"/>
      <c r="P130" s="61"/>
      <c r="Q130" s="156">
        <f t="shared" si="49"/>
        <v>0.18861725621891692</v>
      </c>
      <c r="R130" s="156">
        <f t="shared" si="49"/>
        <v>0.18861725621891692</v>
      </c>
      <c r="S130" s="156">
        <f t="shared" si="49"/>
        <v>0.18861725621891692</v>
      </c>
      <c r="T130" s="156">
        <f t="shared" si="49"/>
        <v>0.18861725621891692</v>
      </c>
      <c r="U130" s="156">
        <f t="shared" si="49"/>
        <v>0.18861725621891692</v>
      </c>
      <c r="V130" s="156">
        <f t="shared" si="49"/>
        <v>0.18861725621891692</v>
      </c>
      <c r="W130" s="133">
        <f t="shared" si="42"/>
        <v>0.18861725621891692</v>
      </c>
      <c r="X130" s="133">
        <f t="shared" si="43"/>
        <v>0.18861725621891692</v>
      </c>
      <c r="Y130" s="133">
        <f t="shared" si="44"/>
        <v>0.18861725621891692</v>
      </c>
      <c r="Z130" s="133">
        <f t="shared" si="45"/>
        <v>0.18861725621891692</v>
      </c>
      <c r="AA130" s="133">
        <f t="shared" si="46"/>
        <v>0.18861725621891692</v>
      </c>
      <c r="AB130" s="133">
        <f t="shared" si="47"/>
        <v>0.18861725621891692</v>
      </c>
      <c r="AC130" s="2"/>
      <c r="AD130" s="105" t="str">
        <f>Controls!$B$5</f>
        <v>Ofwat forecast</v>
      </c>
      <c r="AE130" s="35"/>
      <c r="AF130" s="55">
        <f t="shared" si="48"/>
        <v>1</v>
      </c>
      <c r="AG130" s="2"/>
      <c r="AH130" s="2"/>
      <c r="AI130" s="2"/>
      <c r="AJ130" s="2"/>
      <c r="AK130" s="2"/>
      <c r="AL130" s="2"/>
      <c r="AM130" s="2"/>
      <c r="AN130" s="2"/>
      <c r="AO130" s="2"/>
      <c r="AP130" s="2"/>
      <c r="AQ130" s="6"/>
      <c r="AR130" s="10"/>
    </row>
    <row r="131" spans="1:44" s="4" customFormat="1" ht="13">
      <c r="B131" s="33" t="s">
        <v>47</v>
      </c>
      <c r="C131" s="40"/>
      <c r="D131" s="40"/>
      <c r="E131" s="133">
        <f>IFERROR(INDEX(Inputs!$F$2:$S$481,MATCH(Forecasts!$B131&amp;Forecasts!$B$112,Inputs!$S$2:$S$481,0),MATCH(Forecasts!E$9,Inputs!$F$2:$S$2,0)),"")</f>
        <v>0.27715550948504147</v>
      </c>
      <c r="F131" s="133">
        <f>IFERROR(INDEX(Inputs!$F$2:$S$481,MATCH(Forecasts!$B131&amp;Forecasts!$B$112,Inputs!$S$2:$S$481,0),MATCH(Forecasts!F$9,Inputs!$F$2:$S$2,0)),"")</f>
        <v>0.27751293209664069</v>
      </c>
      <c r="G131" s="133">
        <f>IFERROR(INDEX(Inputs!$F$2:$S$481,MATCH(Forecasts!$B131&amp;Forecasts!$B$112,Inputs!$S$2:$S$481,0),MATCH(Forecasts!G$9,Inputs!$F$2:$S$2,0)),"")</f>
        <v>0.27424788293694713</v>
      </c>
      <c r="H131" s="133">
        <f>IFERROR(INDEX(Inputs!$F$2:$S$481,MATCH(Forecasts!$B131&amp;Forecasts!$B$112,Inputs!$S$2:$S$481,0),MATCH(Forecasts!H$9,Inputs!$F$2:$S$2,0)),"")</f>
        <v>0.26542576419689984</v>
      </c>
      <c r="I131" s="133">
        <f>IFERROR(INDEX(Inputs!$F$2:$S$481,MATCH(Forecasts!$B131&amp;Forecasts!$B$112,Inputs!$S$2:$S$481,0),MATCH(Forecasts!I$9,Inputs!$F$2:$S$2,0)),"")</f>
        <v>0.26591296242959928</v>
      </c>
      <c r="J131" s="133">
        <f>IFERROR(INDEX(Inputs!$F$2:$S$481,MATCH(Forecasts!$B131&amp;Forecasts!$B$112,Inputs!$S$2:$S$481,0),MATCH(Forecasts!J$9,Inputs!$F$2:$S$2,0)),"")</f>
        <v>0.25568270217666983</v>
      </c>
      <c r="K131" s="61"/>
      <c r="L131" s="61"/>
      <c r="M131" s="61"/>
      <c r="N131" s="61"/>
      <c r="O131" s="61"/>
      <c r="P131" s="61"/>
      <c r="Q131" s="156">
        <f t="shared" ref="Q131:V131" si="50">$J131</f>
        <v>0.25568270217666983</v>
      </c>
      <c r="R131" s="156">
        <f t="shared" si="50"/>
        <v>0.25568270217666983</v>
      </c>
      <c r="S131" s="156">
        <f t="shared" si="50"/>
        <v>0.25568270217666983</v>
      </c>
      <c r="T131" s="156">
        <f t="shared" si="50"/>
        <v>0.25568270217666983</v>
      </c>
      <c r="U131" s="156">
        <f t="shared" si="50"/>
        <v>0.25568270217666983</v>
      </c>
      <c r="V131" s="156">
        <f t="shared" si="50"/>
        <v>0.25568270217666983</v>
      </c>
      <c r="W131" s="133">
        <f t="shared" si="42"/>
        <v>0.25568270217666983</v>
      </c>
      <c r="X131" s="133">
        <f t="shared" si="43"/>
        <v>0.25568270217666983</v>
      </c>
      <c r="Y131" s="133">
        <f t="shared" si="44"/>
        <v>0.25568270217666983</v>
      </c>
      <c r="Z131" s="133">
        <f t="shared" si="45"/>
        <v>0.25568270217666983</v>
      </c>
      <c r="AA131" s="133">
        <f t="shared" si="46"/>
        <v>0.25568270217666983</v>
      </c>
      <c r="AB131" s="133">
        <f t="shared" si="47"/>
        <v>0.25568270217666983</v>
      </c>
      <c r="AC131" s="2"/>
      <c r="AD131" s="105" t="str">
        <f>Controls!$B$5</f>
        <v>Ofwat forecast</v>
      </c>
      <c r="AE131" s="35"/>
      <c r="AF131" s="55">
        <f t="shared" si="48"/>
        <v>1</v>
      </c>
      <c r="AG131" s="2"/>
      <c r="AH131" s="2"/>
      <c r="AI131" s="2"/>
      <c r="AJ131" s="2"/>
      <c r="AK131" s="2"/>
      <c r="AL131" s="2"/>
      <c r="AM131" s="2"/>
      <c r="AN131" s="2"/>
      <c r="AO131" s="2"/>
      <c r="AP131" s="2"/>
      <c r="AQ131" s="6"/>
      <c r="AR131" s="10"/>
    </row>
    <row r="132" spans="1:44" s="4" customFormat="1" ht="13">
      <c r="B132" s="34" t="s">
        <v>52</v>
      </c>
      <c r="C132" s="40"/>
      <c r="D132" s="40"/>
      <c r="E132" s="39">
        <f t="shared" ref="E132:J132" si="51">AVERAGE(E115:E131)</f>
        <v>0.25830823086564791</v>
      </c>
      <c r="F132" s="39">
        <f t="shared" si="51"/>
        <v>0.25774209641682694</v>
      </c>
      <c r="G132" s="39">
        <f t="shared" si="51"/>
        <v>0.25475059061774435</v>
      </c>
      <c r="H132" s="39">
        <f t="shared" si="51"/>
        <v>0.24345657333978596</v>
      </c>
      <c r="I132" s="39">
        <f t="shared" si="51"/>
        <v>0.24431321376585741</v>
      </c>
      <c r="J132" s="39">
        <f t="shared" si="51"/>
        <v>0.23544764606426075</v>
      </c>
      <c r="K132" s="61"/>
      <c r="L132" s="61"/>
      <c r="M132" s="61"/>
      <c r="N132" s="61"/>
      <c r="O132" s="61"/>
      <c r="P132" s="61"/>
      <c r="Q132" s="82">
        <f t="shared" ref="Q132:AB132" si="52">AVERAGE(Q115:Q131)</f>
        <v>0.23544764606426075</v>
      </c>
      <c r="R132" s="82">
        <f t="shared" si="52"/>
        <v>0.23544764606426075</v>
      </c>
      <c r="S132" s="82">
        <f t="shared" si="52"/>
        <v>0.23544764606426075</v>
      </c>
      <c r="T132" s="82">
        <f t="shared" si="52"/>
        <v>0.23544764606426075</v>
      </c>
      <c r="U132" s="82">
        <f t="shared" si="52"/>
        <v>0.23544764606426075</v>
      </c>
      <c r="V132" s="82">
        <f t="shared" si="52"/>
        <v>0.23544764606426075</v>
      </c>
      <c r="W132" s="94">
        <f t="shared" si="52"/>
        <v>0.23544764606426075</v>
      </c>
      <c r="X132" s="94">
        <f t="shared" si="52"/>
        <v>0.23544764606426075</v>
      </c>
      <c r="Y132" s="94">
        <f t="shared" si="52"/>
        <v>0.23544764606426075</v>
      </c>
      <c r="Z132" s="94">
        <f t="shared" si="52"/>
        <v>0.23544764606426075</v>
      </c>
      <c r="AA132" s="94">
        <f t="shared" si="52"/>
        <v>0.23544764606426075</v>
      </c>
      <c r="AB132" s="94">
        <f t="shared" si="52"/>
        <v>0.23544764606426075</v>
      </c>
      <c r="AC132" s="2"/>
      <c r="AD132" s="2"/>
      <c r="AE132" s="2"/>
      <c r="AF132" s="2"/>
      <c r="AG132" s="2"/>
      <c r="AH132" s="2"/>
      <c r="AI132" s="2"/>
      <c r="AJ132" s="2"/>
      <c r="AK132" s="2"/>
      <c r="AL132" s="2"/>
      <c r="AM132" s="2"/>
      <c r="AN132" s="2"/>
      <c r="AO132" s="2"/>
      <c r="AP132" s="2"/>
      <c r="AQ132" s="7"/>
      <c r="AR132" s="10"/>
    </row>
    <row r="133" spans="1:44">
      <c r="C133" s="13"/>
    </row>
    <row r="134" spans="1:44" s="22" customFormat="1" ht="18">
      <c r="A134" s="23" t="s">
        <v>537</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1"/>
    </row>
    <row r="136" spans="1:44" ht="15.5">
      <c r="B136" s="24" t="s">
        <v>537</v>
      </c>
    </row>
    <row r="137" spans="1:44">
      <c r="B137" s="25" t="s">
        <v>13</v>
      </c>
    </row>
    <row r="138" spans="1:44" ht="15" customHeight="1">
      <c r="B138" s="26" t="s">
        <v>109</v>
      </c>
      <c r="C138" s="68" t="s">
        <v>49</v>
      </c>
      <c r="D138" s="71"/>
      <c r="E138" s="148"/>
      <c r="F138" s="148"/>
      <c r="G138" s="148"/>
      <c r="H138" s="148"/>
      <c r="I138" s="149"/>
      <c r="J138" s="149"/>
      <c r="K138" s="150" t="s">
        <v>55</v>
      </c>
      <c r="L138" s="150"/>
      <c r="M138" s="150"/>
      <c r="N138" s="150"/>
      <c r="O138" s="150"/>
      <c r="P138" s="151"/>
      <c r="Q138" s="147" t="s">
        <v>51</v>
      </c>
      <c r="R138" s="147"/>
      <c r="S138" s="147"/>
      <c r="T138" s="147"/>
      <c r="U138" s="147"/>
      <c r="V138" s="152"/>
      <c r="W138" s="155" t="s">
        <v>4</v>
      </c>
      <c r="X138" s="153"/>
      <c r="Y138" s="153"/>
      <c r="Z138" s="153"/>
      <c r="AA138" s="153"/>
      <c r="AB138" s="154"/>
      <c r="AC138" s="1"/>
      <c r="AD138" s="159" t="s">
        <v>4</v>
      </c>
      <c r="AE138" s="159" t="s">
        <v>66</v>
      </c>
      <c r="AF138" s="159" t="s">
        <v>67</v>
      </c>
      <c r="AG138" s="1"/>
      <c r="AH138" s="1"/>
      <c r="AI138" s="1"/>
    </row>
    <row r="139" spans="1:44" s="4" customFormat="1" ht="17.25" customHeight="1">
      <c r="B139" s="31"/>
      <c r="C139" s="73" t="s">
        <v>18</v>
      </c>
      <c r="D139" s="73" t="s">
        <v>19</v>
      </c>
      <c r="E139" s="73" t="s">
        <v>20</v>
      </c>
      <c r="F139" s="73" t="s">
        <v>21</v>
      </c>
      <c r="G139" s="73" t="s">
        <v>22</v>
      </c>
      <c r="H139" s="73" t="s">
        <v>23</v>
      </c>
      <c r="I139" s="73" t="s">
        <v>24</v>
      </c>
      <c r="J139" s="73" t="s">
        <v>25</v>
      </c>
      <c r="K139" s="88" t="s">
        <v>26</v>
      </c>
      <c r="L139" s="88" t="s">
        <v>27</v>
      </c>
      <c r="M139" s="88" t="s">
        <v>28</v>
      </c>
      <c r="N139" s="88" t="s">
        <v>29</v>
      </c>
      <c r="O139" s="88" t="s">
        <v>30</v>
      </c>
      <c r="P139" s="88" t="s">
        <v>31</v>
      </c>
      <c r="Q139" s="74" t="s">
        <v>26</v>
      </c>
      <c r="R139" s="74" t="s">
        <v>27</v>
      </c>
      <c r="S139" s="74" t="s">
        <v>28</v>
      </c>
      <c r="T139" s="74" t="s">
        <v>29</v>
      </c>
      <c r="U139" s="74" t="s">
        <v>30</v>
      </c>
      <c r="V139" s="74" t="s">
        <v>31</v>
      </c>
      <c r="W139" s="75" t="s">
        <v>26</v>
      </c>
      <c r="X139" s="75" t="s">
        <v>27</v>
      </c>
      <c r="Y139" s="75" t="s">
        <v>28</v>
      </c>
      <c r="Z139" s="75" t="s">
        <v>29</v>
      </c>
      <c r="AA139" s="75" t="s">
        <v>30</v>
      </c>
      <c r="AB139" s="75" t="s">
        <v>31</v>
      </c>
      <c r="AD139" s="159"/>
      <c r="AE139" s="159"/>
      <c r="AF139" s="159"/>
      <c r="AJ139" s="3"/>
      <c r="AK139" s="3"/>
      <c r="AL139" s="3"/>
      <c r="AM139" s="3"/>
      <c r="AN139" s="3"/>
      <c r="AO139" s="3"/>
      <c r="AP139" s="3"/>
      <c r="AQ139" s="5"/>
      <c r="AR139" s="10"/>
    </row>
    <row r="140" spans="1:44" s="12" customFormat="1" ht="13">
      <c r="B140" s="32" t="s">
        <v>50</v>
      </c>
      <c r="C140" s="76">
        <v>1</v>
      </c>
      <c r="D140" s="76">
        <v>2</v>
      </c>
      <c r="E140" s="76">
        <v>3</v>
      </c>
      <c r="F140" s="76">
        <v>4</v>
      </c>
      <c r="G140" s="76">
        <v>5</v>
      </c>
      <c r="H140" s="76">
        <v>6</v>
      </c>
      <c r="I140" s="76">
        <v>7</v>
      </c>
      <c r="J140" s="76">
        <v>8</v>
      </c>
      <c r="K140" s="89">
        <v>9</v>
      </c>
      <c r="L140" s="89">
        <v>10</v>
      </c>
      <c r="M140" s="89">
        <v>11</v>
      </c>
      <c r="N140" s="89">
        <v>12</v>
      </c>
      <c r="O140" s="89">
        <v>13</v>
      </c>
      <c r="P140" s="89">
        <v>14</v>
      </c>
      <c r="Q140" s="77">
        <v>9</v>
      </c>
      <c r="R140" s="77">
        <v>10</v>
      </c>
      <c r="S140" s="77">
        <v>11</v>
      </c>
      <c r="T140" s="77">
        <v>12</v>
      </c>
      <c r="U140" s="77">
        <v>13</v>
      </c>
      <c r="V140" s="77">
        <v>14</v>
      </c>
      <c r="W140" s="83">
        <v>9</v>
      </c>
      <c r="X140" s="83">
        <v>10</v>
      </c>
      <c r="Y140" s="83">
        <v>11</v>
      </c>
      <c r="Z140" s="83">
        <v>12</v>
      </c>
      <c r="AA140" s="83">
        <v>13</v>
      </c>
      <c r="AB140" s="83">
        <v>14</v>
      </c>
      <c r="AJ140" s="3"/>
      <c r="AK140" s="3"/>
      <c r="AL140" s="3"/>
      <c r="AM140" s="3"/>
      <c r="AN140" s="3"/>
      <c r="AO140" s="3"/>
      <c r="AP140" s="3"/>
      <c r="AQ140" s="11"/>
      <c r="AR140" s="19"/>
    </row>
    <row r="141" spans="1:44" s="4" customFormat="1" ht="13">
      <c r="B141" s="33" t="s">
        <v>17</v>
      </c>
      <c r="C141" s="40"/>
      <c r="D141" s="40"/>
      <c r="E141" s="54"/>
      <c r="F141" s="54"/>
      <c r="G141" s="54"/>
      <c r="H141" s="54"/>
      <c r="I141" s="54"/>
      <c r="J141" s="133">
        <f>IFERROR(INDEX(Inputs!$F$2:$S$481,MATCH(Forecasts!$B141&amp;Forecasts!$B$138,Inputs!$S$2:$S$481,0),MATCH(Forecasts!J$9,Inputs!$F$2:$S$2,0)),"")</f>
        <v>0.12695937044631347</v>
      </c>
      <c r="K141" s="61"/>
      <c r="L141" s="61"/>
      <c r="M141" s="61"/>
      <c r="N141" s="61"/>
      <c r="O141" s="61"/>
      <c r="P141" s="61"/>
      <c r="Q141" s="63">
        <f>$J141</f>
        <v>0.12695937044631347</v>
      </c>
      <c r="R141" s="63">
        <f t="shared" ref="R141:V155" si="53">$J141</f>
        <v>0.12695937044631347</v>
      </c>
      <c r="S141" s="63">
        <f t="shared" si="53"/>
        <v>0.12695937044631347</v>
      </c>
      <c r="T141" s="63">
        <f t="shared" si="53"/>
        <v>0.12695937044631347</v>
      </c>
      <c r="U141" s="63">
        <f t="shared" si="53"/>
        <v>0.12695937044631347</v>
      </c>
      <c r="V141" s="63">
        <f t="shared" si="53"/>
        <v>0.12695937044631347</v>
      </c>
      <c r="W141" s="133">
        <f t="shared" ref="W141:W157" si="54">CHOOSE($AF141,Q141,K141)</f>
        <v>0.12695937044631347</v>
      </c>
      <c r="X141" s="133">
        <f t="shared" ref="X141:X157" si="55">CHOOSE($AF141,R141,L141)</f>
        <v>0.12695937044631347</v>
      </c>
      <c r="Y141" s="133">
        <f t="shared" ref="Y141:Y157" si="56">CHOOSE($AF141,S141,M141)</f>
        <v>0.12695937044631347</v>
      </c>
      <c r="Z141" s="133">
        <f t="shared" ref="Z141:Z157" si="57">CHOOSE($AF141,T141,N141)</f>
        <v>0.12695937044631347</v>
      </c>
      <c r="AA141" s="133">
        <f t="shared" ref="AA141:AA157" si="58">CHOOSE($AF141,U141,O141)</f>
        <v>0.12695937044631347</v>
      </c>
      <c r="AB141" s="133">
        <f t="shared" ref="AB141:AB157" si="59">CHOOSE($AF141,V141,P141)</f>
        <v>0.12695937044631347</v>
      </c>
      <c r="AD141" s="105" t="str">
        <f>Controls!$B$5</f>
        <v>Ofwat forecast</v>
      </c>
      <c r="AE141" s="35"/>
      <c r="AF141" s="55">
        <f t="shared" ref="AF141:AF157" si="60">IF(AE141="Company forecast",2,1)</f>
        <v>1</v>
      </c>
      <c r="AJ141" s="3"/>
      <c r="AK141" s="3"/>
      <c r="AL141" s="3"/>
      <c r="AM141" s="3"/>
      <c r="AN141" s="3"/>
      <c r="AO141" s="3"/>
      <c r="AP141" s="3"/>
      <c r="AQ141" s="3"/>
      <c r="AR141" s="10"/>
    </row>
    <row r="142" spans="1:44" s="4" customFormat="1" ht="13">
      <c r="B142" s="33" t="s">
        <v>32</v>
      </c>
      <c r="C142" s="40"/>
      <c r="D142" s="40"/>
      <c r="E142" s="54"/>
      <c r="F142" s="54"/>
      <c r="G142" s="54"/>
      <c r="H142" s="54"/>
      <c r="I142" s="54"/>
      <c r="J142" s="133">
        <f>IFERROR(INDEX(Inputs!$F$2:$S$481,MATCH(Forecasts!$B142&amp;Forecasts!$B$138,Inputs!$S$2:$S$481,0),MATCH(Forecasts!J$9,Inputs!$F$2:$S$2,0)),"")</f>
        <v>0.1739017807303129</v>
      </c>
      <c r="K142" s="61"/>
      <c r="L142" s="61"/>
      <c r="M142" s="61"/>
      <c r="N142" s="61"/>
      <c r="O142" s="61"/>
      <c r="P142" s="61"/>
      <c r="Q142" s="63">
        <f t="shared" ref="Q142:V156" si="61">$J142</f>
        <v>0.1739017807303129</v>
      </c>
      <c r="R142" s="63">
        <f t="shared" si="53"/>
        <v>0.1739017807303129</v>
      </c>
      <c r="S142" s="63">
        <f t="shared" si="53"/>
        <v>0.1739017807303129</v>
      </c>
      <c r="T142" s="63">
        <f t="shared" si="53"/>
        <v>0.1739017807303129</v>
      </c>
      <c r="U142" s="63">
        <f t="shared" si="53"/>
        <v>0.1739017807303129</v>
      </c>
      <c r="V142" s="63">
        <f t="shared" si="53"/>
        <v>0.1739017807303129</v>
      </c>
      <c r="W142" s="133">
        <f t="shared" si="54"/>
        <v>0.1739017807303129</v>
      </c>
      <c r="X142" s="133">
        <f t="shared" si="55"/>
        <v>0.1739017807303129</v>
      </c>
      <c r="Y142" s="133">
        <f t="shared" si="56"/>
        <v>0.1739017807303129</v>
      </c>
      <c r="Z142" s="133">
        <f t="shared" si="57"/>
        <v>0.1739017807303129</v>
      </c>
      <c r="AA142" s="133">
        <f t="shared" si="58"/>
        <v>0.1739017807303129</v>
      </c>
      <c r="AB142" s="133">
        <f t="shared" si="59"/>
        <v>0.1739017807303129</v>
      </c>
      <c r="AD142" s="105" t="str">
        <f>Controls!$B$5</f>
        <v>Ofwat forecast</v>
      </c>
      <c r="AE142" s="35"/>
      <c r="AF142" s="55">
        <f t="shared" si="60"/>
        <v>1</v>
      </c>
      <c r="AJ142" s="3"/>
      <c r="AK142" s="3"/>
      <c r="AL142" s="3"/>
      <c r="AM142" s="3"/>
      <c r="AN142" s="3"/>
      <c r="AO142" s="3"/>
      <c r="AP142" s="3"/>
      <c r="AQ142" s="6"/>
      <c r="AR142" s="10"/>
    </row>
    <row r="143" spans="1:44" s="4" customFormat="1" ht="13">
      <c r="B143" s="33" t="s">
        <v>33</v>
      </c>
      <c r="C143" s="40"/>
      <c r="D143" s="40"/>
      <c r="E143" s="54"/>
      <c r="F143" s="54"/>
      <c r="G143" s="54"/>
      <c r="H143" s="54"/>
      <c r="I143" s="54"/>
      <c r="J143" s="133">
        <f>IFERROR(INDEX(Inputs!$F$2:$S$481,MATCH(Forecasts!$B143&amp;Forecasts!$B$138,Inputs!$S$2:$S$481,0),MATCH(Forecasts!J$9,Inputs!$F$2:$S$2,0)),"")</f>
        <v>0.17347279982163577</v>
      </c>
      <c r="K143" s="61"/>
      <c r="L143" s="61"/>
      <c r="M143" s="61"/>
      <c r="N143" s="61"/>
      <c r="O143" s="61"/>
      <c r="P143" s="61"/>
      <c r="Q143" s="63">
        <f t="shared" si="61"/>
        <v>0.17347279982163577</v>
      </c>
      <c r="R143" s="63">
        <f t="shared" si="53"/>
        <v>0.17347279982163577</v>
      </c>
      <c r="S143" s="63">
        <f t="shared" si="53"/>
        <v>0.17347279982163577</v>
      </c>
      <c r="T143" s="63">
        <f t="shared" si="53"/>
        <v>0.17347279982163577</v>
      </c>
      <c r="U143" s="63">
        <f t="shared" si="53"/>
        <v>0.17347279982163577</v>
      </c>
      <c r="V143" s="63">
        <f t="shared" si="53"/>
        <v>0.17347279982163577</v>
      </c>
      <c r="W143" s="133">
        <f t="shared" si="54"/>
        <v>0.17347279982163577</v>
      </c>
      <c r="X143" s="133">
        <f t="shared" si="55"/>
        <v>0.17347279982163577</v>
      </c>
      <c r="Y143" s="133">
        <f t="shared" si="56"/>
        <v>0.17347279982163577</v>
      </c>
      <c r="Z143" s="133">
        <f t="shared" si="57"/>
        <v>0.17347279982163577</v>
      </c>
      <c r="AA143" s="133">
        <f t="shared" si="58"/>
        <v>0.17347279982163577</v>
      </c>
      <c r="AB143" s="133">
        <f t="shared" si="59"/>
        <v>0.17347279982163577</v>
      </c>
      <c r="AD143" s="105" t="str">
        <f>Controls!$B$5</f>
        <v>Ofwat forecast</v>
      </c>
      <c r="AE143" s="35"/>
      <c r="AF143" s="55">
        <f t="shared" si="60"/>
        <v>1</v>
      </c>
      <c r="AJ143" s="3"/>
      <c r="AK143" s="3"/>
      <c r="AL143" s="3"/>
      <c r="AM143" s="3"/>
      <c r="AN143" s="3"/>
      <c r="AO143" s="3"/>
      <c r="AP143" s="3"/>
      <c r="AQ143" s="6"/>
      <c r="AR143" s="10"/>
    </row>
    <row r="144" spans="1:44" s="4" customFormat="1" ht="13">
      <c r="B144" s="33" t="s">
        <v>34</v>
      </c>
      <c r="C144" s="40"/>
      <c r="D144" s="40"/>
      <c r="E144" s="54"/>
      <c r="F144" s="54"/>
      <c r="G144" s="54"/>
      <c r="H144" s="54"/>
      <c r="I144" s="54"/>
      <c r="J144" s="133">
        <f>IFERROR(INDEX(Inputs!$F$2:$S$481,MATCH(Forecasts!$B144&amp;Forecasts!$B$138,Inputs!$S$2:$S$481,0),MATCH(Forecasts!J$9,Inputs!$F$2:$S$2,0)),"")</f>
        <v>0.12494917615971071</v>
      </c>
      <c r="K144" s="61"/>
      <c r="L144" s="61"/>
      <c r="M144" s="61"/>
      <c r="N144" s="61"/>
      <c r="O144" s="61"/>
      <c r="P144" s="61"/>
      <c r="Q144" s="63">
        <f t="shared" si="61"/>
        <v>0.12494917615971071</v>
      </c>
      <c r="R144" s="63">
        <f t="shared" si="53"/>
        <v>0.12494917615971071</v>
      </c>
      <c r="S144" s="63">
        <f t="shared" si="53"/>
        <v>0.12494917615971071</v>
      </c>
      <c r="T144" s="63">
        <f t="shared" si="53"/>
        <v>0.12494917615971071</v>
      </c>
      <c r="U144" s="63">
        <f t="shared" si="53"/>
        <v>0.12494917615971071</v>
      </c>
      <c r="V144" s="63">
        <f t="shared" si="53"/>
        <v>0.12494917615971071</v>
      </c>
      <c r="W144" s="133">
        <f t="shared" si="54"/>
        <v>0.12494917615971071</v>
      </c>
      <c r="X144" s="133">
        <f t="shared" si="55"/>
        <v>0.12494917615971071</v>
      </c>
      <c r="Y144" s="133">
        <f t="shared" si="56"/>
        <v>0.12494917615971071</v>
      </c>
      <c r="Z144" s="133">
        <f t="shared" si="57"/>
        <v>0.12494917615971071</v>
      </c>
      <c r="AA144" s="133">
        <f t="shared" si="58"/>
        <v>0.12494917615971071</v>
      </c>
      <c r="AB144" s="133">
        <f t="shared" si="59"/>
        <v>0.12494917615971071</v>
      </c>
      <c r="AD144" s="105" t="str">
        <f>Controls!$B$5</f>
        <v>Ofwat forecast</v>
      </c>
      <c r="AE144" s="35"/>
      <c r="AF144" s="55">
        <f t="shared" si="60"/>
        <v>1</v>
      </c>
      <c r="AJ144" s="3"/>
      <c r="AK144" s="3"/>
      <c r="AL144" s="3"/>
      <c r="AM144" s="3"/>
      <c r="AN144" s="3"/>
      <c r="AO144" s="3"/>
      <c r="AP144" s="3"/>
      <c r="AQ144" s="6"/>
      <c r="AR144" s="10"/>
    </row>
    <row r="145" spans="1:44" s="4" customFormat="1" ht="13">
      <c r="B145" s="33" t="s">
        <v>35</v>
      </c>
      <c r="C145" s="40"/>
      <c r="D145" s="40"/>
      <c r="E145" s="54"/>
      <c r="F145" s="54"/>
      <c r="G145" s="54"/>
      <c r="H145" s="54"/>
      <c r="I145" s="54"/>
      <c r="J145" s="133">
        <f>IFERROR(INDEX(Inputs!$F$2:$S$481,MATCH(Forecasts!$B145&amp;Forecasts!$B$138,Inputs!$S$2:$S$481,0),MATCH(Forecasts!J$9,Inputs!$F$2:$S$2,0)),"")</f>
        <v>0.15621386413153276</v>
      </c>
      <c r="K145" s="61"/>
      <c r="L145" s="61"/>
      <c r="M145" s="61"/>
      <c r="N145" s="61"/>
      <c r="O145" s="61"/>
      <c r="P145" s="61"/>
      <c r="Q145" s="63">
        <f t="shared" si="61"/>
        <v>0.15621386413153276</v>
      </c>
      <c r="R145" s="63">
        <f t="shared" si="53"/>
        <v>0.15621386413153276</v>
      </c>
      <c r="S145" s="63">
        <f t="shared" si="53"/>
        <v>0.15621386413153276</v>
      </c>
      <c r="T145" s="63">
        <f t="shared" si="53"/>
        <v>0.15621386413153276</v>
      </c>
      <c r="U145" s="63">
        <f t="shared" si="53"/>
        <v>0.15621386413153276</v>
      </c>
      <c r="V145" s="63">
        <f t="shared" si="53"/>
        <v>0.15621386413153276</v>
      </c>
      <c r="W145" s="133">
        <f t="shared" si="54"/>
        <v>0.15621386413153276</v>
      </c>
      <c r="X145" s="133">
        <f t="shared" si="55"/>
        <v>0.15621386413153276</v>
      </c>
      <c r="Y145" s="133">
        <f t="shared" si="56"/>
        <v>0.15621386413153276</v>
      </c>
      <c r="Z145" s="133">
        <f t="shared" si="57"/>
        <v>0.15621386413153276</v>
      </c>
      <c r="AA145" s="133">
        <f t="shared" si="58"/>
        <v>0.15621386413153276</v>
      </c>
      <c r="AB145" s="133">
        <f t="shared" si="59"/>
        <v>0.15621386413153276</v>
      </c>
      <c r="AD145" s="105" t="str">
        <f>Controls!$B$5</f>
        <v>Ofwat forecast</v>
      </c>
      <c r="AE145" s="35"/>
      <c r="AF145" s="55">
        <f t="shared" si="60"/>
        <v>1</v>
      </c>
      <c r="AJ145" s="3"/>
      <c r="AK145" s="3"/>
      <c r="AL145" s="3"/>
      <c r="AM145" s="3"/>
      <c r="AN145" s="3"/>
      <c r="AO145" s="3"/>
      <c r="AP145" s="3"/>
      <c r="AQ145" s="6"/>
      <c r="AR145" s="10"/>
    </row>
    <row r="146" spans="1:44" s="4" customFormat="1" ht="13">
      <c r="B146" s="33" t="s">
        <v>36</v>
      </c>
      <c r="C146" s="40"/>
      <c r="D146" s="40"/>
      <c r="E146" s="54"/>
      <c r="F146" s="54"/>
      <c r="G146" s="54"/>
      <c r="H146" s="54"/>
      <c r="I146" s="54"/>
      <c r="J146" s="133">
        <f>IFERROR(INDEX(Inputs!$F$2:$S$481,MATCH(Forecasts!$B146&amp;Forecasts!$B$138,Inputs!$S$2:$S$481,0),MATCH(Forecasts!J$9,Inputs!$F$2:$S$2,0)),"")</f>
        <v>0.13016011868367083</v>
      </c>
      <c r="K146" s="61"/>
      <c r="L146" s="61"/>
      <c r="M146" s="61"/>
      <c r="N146" s="61"/>
      <c r="O146" s="61"/>
      <c r="P146" s="61"/>
      <c r="Q146" s="63">
        <f t="shared" si="61"/>
        <v>0.13016011868367083</v>
      </c>
      <c r="R146" s="63">
        <f t="shared" si="53"/>
        <v>0.13016011868367083</v>
      </c>
      <c r="S146" s="63">
        <f t="shared" si="53"/>
        <v>0.13016011868367083</v>
      </c>
      <c r="T146" s="63">
        <f t="shared" si="53"/>
        <v>0.13016011868367083</v>
      </c>
      <c r="U146" s="63">
        <f t="shared" si="53"/>
        <v>0.13016011868367083</v>
      </c>
      <c r="V146" s="63">
        <f t="shared" si="53"/>
        <v>0.13016011868367083</v>
      </c>
      <c r="W146" s="133">
        <f t="shared" si="54"/>
        <v>0.13016011868367083</v>
      </c>
      <c r="X146" s="133">
        <f t="shared" si="55"/>
        <v>0.13016011868367083</v>
      </c>
      <c r="Y146" s="133">
        <f t="shared" si="56"/>
        <v>0.13016011868367083</v>
      </c>
      <c r="Z146" s="133">
        <f t="shared" si="57"/>
        <v>0.13016011868367083</v>
      </c>
      <c r="AA146" s="133">
        <f t="shared" si="58"/>
        <v>0.13016011868367083</v>
      </c>
      <c r="AB146" s="133">
        <f t="shared" si="59"/>
        <v>0.13016011868367083</v>
      </c>
      <c r="AD146" s="105" t="str">
        <f>Controls!$B$5</f>
        <v>Ofwat forecast</v>
      </c>
      <c r="AE146" s="35"/>
      <c r="AF146" s="55">
        <f t="shared" si="60"/>
        <v>1</v>
      </c>
      <c r="AJ146" s="3"/>
      <c r="AK146" s="3"/>
      <c r="AL146" s="3"/>
      <c r="AM146" s="3"/>
      <c r="AN146" s="3"/>
      <c r="AO146" s="3"/>
      <c r="AP146" s="3"/>
      <c r="AQ146" s="6"/>
      <c r="AR146" s="10"/>
    </row>
    <row r="147" spans="1:44" s="4" customFormat="1" ht="13">
      <c r="B147" s="33" t="s">
        <v>37</v>
      </c>
      <c r="C147" s="40"/>
      <c r="D147" s="40"/>
      <c r="E147" s="54"/>
      <c r="F147" s="54"/>
      <c r="G147" s="54"/>
      <c r="H147" s="54"/>
      <c r="I147" s="54"/>
      <c r="J147" s="133">
        <f>IFERROR(INDEX(Inputs!$F$2:$S$481,MATCH(Forecasts!$B147&amp;Forecasts!$B$138,Inputs!$S$2:$S$481,0),MATCH(Forecasts!J$9,Inputs!$F$2:$S$2,0)),"")</f>
        <v>0.14233604293473404</v>
      </c>
      <c r="K147" s="61"/>
      <c r="L147" s="61"/>
      <c r="M147" s="61"/>
      <c r="N147" s="61"/>
      <c r="O147" s="61"/>
      <c r="P147" s="61"/>
      <c r="Q147" s="63">
        <f t="shared" si="61"/>
        <v>0.14233604293473404</v>
      </c>
      <c r="R147" s="63">
        <f t="shared" si="53"/>
        <v>0.14233604293473404</v>
      </c>
      <c r="S147" s="63">
        <f t="shared" si="53"/>
        <v>0.14233604293473404</v>
      </c>
      <c r="T147" s="63">
        <f t="shared" si="53"/>
        <v>0.14233604293473404</v>
      </c>
      <c r="U147" s="63">
        <f t="shared" si="53"/>
        <v>0.14233604293473404</v>
      </c>
      <c r="V147" s="63">
        <f t="shared" si="53"/>
        <v>0.14233604293473404</v>
      </c>
      <c r="W147" s="133">
        <f t="shared" si="54"/>
        <v>0.14233604293473404</v>
      </c>
      <c r="X147" s="133">
        <f t="shared" si="55"/>
        <v>0.14233604293473404</v>
      </c>
      <c r="Y147" s="133">
        <f t="shared" si="56"/>
        <v>0.14233604293473404</v>
      </c>
      <c r="Z147" s="133">
        <f t="shared" si="57"/>
        <v>0.14233604293473404</v>
      </c>
      <c r="AA147" s="133">
        <f t="shared" si="58"/>
        <v>0.14233604293473404</v>
      </c>
      <c r="AB147" s="133">
        <f t="shared" si="59"/>
        <v>0.14233604293473404</v>
      </c>
      <c r="AD147" s="105" t="str">
        <f>Controls!$B$5</f>
        <v>Ofwat forecast</v>
      </c>
      <c r="AE147" s="35"/>
      <c r="AF147" s="55">
        <f t="shared" si="60"/>
        <v>1</v>
      </c>
      <c r="AJ147" s="3"/>
      <c r="AK147" s="3"/>
      <c r="AL147" s="3"/>
      <c r="AM147" s="3"/>
      <c r="AN147" s="3"/>
      <c r="AO147" s="3"/>
      <c r="AP147" s="3"/>
      <c r="AQ147" s="6"/>
      <c r="AR147" s="10"/>
    </row>
    <row r="148" spans="1:44" s="4" customFormat="1" ht="13">
      <c r="B148" s="33" t="s">
        <v>38</v>
      </c>
      <c r="C148" s="40"/>
      <c r="D148" s="40"/>
      <c r="E148" s="133">
        <f>IFERROR(INDEX(Inputs!$F$2:$S$481,MATCH(Forecasts!$B148&amp;Forecasts!$B$138,Inputs!$S$2:$S$481,0),MATCH(Forecasts!E$9,Inputs!$F$2:$S$2,0)),"")</f>
        <v>0.16718571675669286</v>
      </c>
      <c r="F148" s="133">
        <f>IFERROR(INDEX(Inputs!$F$2:$S$481,MATCH(Forecasts!$B148&amp;Forecasts!$B$138,Inputs!$S$2:$S$481,0),MATCH(Forecasts!F$9,Inputs!$F$2:$S$2,0)),"")</f>
        <v>0.16331800455385387</v>
      </c>
      <c r="G148" s="133">
        <f>IFERROR(INDEX(Inputs!$F$2:$S$481,MATCH(Forecasts!$B148&amp;Forecasts!$B$138,Inputs!$S$2:$S$481,0),MATCH(Forecasts!G$9,Inputs!$F$2:$S$2,0)),"")</f>
        <v>0.16187856663007116</v>
      </c>
      <c r="H148" s="133">
        <f>IFERROR(INDEX(Inputs!$F$2:$S$481,MATCH(Forecasts!$B148&amp;Forecasts!$B$138,Inputs!$S$2:$S$481,0),MATCH(Forecasts!H$9,Inputs!$F$2:$S$2,0)),"")</f>
        <v>0.15747389872823722</v>
      </c>
      <c r="I148" s="133">
        <f>IFERROR(INDEX(Inputs!$F$2:$S$481,MATCH(Forecasts!$B148&amp;Forecasts!$B$138,Inputs!$S$2:$S$481,0),MATCH(Forecasts!I$9,Inputs!$F$2:$S$2,0)),"")</f>
        <v>0.15747591520069837</v>
      </c>
      <c r="J148" s="133">
        <f>IFERROR(INDEX(Inputs!$F$2:$S$481,MATCH(Forecasts!$B148&amp;Forecasts!$B$138,Inputs!$S$2:$S$481,0),MATCH(Forecasts!J$9,Inputs!$F$2:$S$2,0)),"")</f>
        <v>0.15747591520069837</v>
      </c>
      <c r="K148" s="61"/>
      <c r="L148" s="61"/>
      <c r="M148" s="61"/>
      <c r="N148" s="61"/>
      <c r="O148" s="61"/>
      <c r="P148" s="61"/>
      <c r="Q148" s="63">
        <f t="shared" si="61"/>
        <v>0.15747591520069837</v>
      </c>
      <c r="R148" s="63">
        <f t="shared" si="53"/>
        <v>0.15747591520069837</v>
      </c>
      <c r="S148" s="63">
        <f t="shared" si="53"/>
        <v>0.15747591520069837</v>
      </c>
      <c r="T148" s="63">
        <f t="shared" si="53"/>
        <v>0.15747591520069837</v>
      </c>
      <c r="U148" s="63">
        <f t="shared" si="53"/>
        <v>0.15747591520069837</v>
      </c>
      <c r="V148" s="63">
        <f t="shared" si="53"/>
        <v>0.15747591520069837</v>
      </c>
      <c r="W148" s="133">
        <f t="shared" si="54"/>
        <v>0.15747591520069837</v>
      </c>
      <c r="X148" s="133">
        <f t="shared" si="55"/>
        <v>0.15747591520069837</v>
      </c>
      <c r="Y148" s="133">
        <f t="shared" si="56"/>
        <v>0.15747591520069837</v>
      </c>
      <c r="Z148" s="133">
        <f t="shared" si="57"/>
        <v>0.15747591520069837</v>
      </c>
      <c r="AA148" s="133">
        <f t="shared" si="58"/>
        <v>0.15747591520069837</v>
      </c>
      <c r="AB148" s="133">
        <f t="shared" si="59"/>
        <v>0.15747591520069837</v>
      </c>
      <c r="AD148" s="105" t="str">
        <f>Controls!$B$5</f>
        <v>Ofwat forecast</v>
      </c>
      <c r="AE148" s="35"/>
      <c r="AF148" s="55">
        <f t="shared" si="60"/>
        <v>1</v>
      </c>
      <c r="AJ148" s="3"/>
      <c r="AK148" s="3"/>
      <c r="AL148" s="3"/>
      <c r="AM148" s="3"/>
      <c r="AN148" s="3"/>
      <c r="AO148" s="3"/>
      <c r="AP148" s="3"/>
      <c r="AQ148" s="6"/>
      <c r="AR148" s="10"/>
    </row>
    <row r="149" spans="1:44" s="4" customFormat="1" ht="13">
      <c r="B149" s="33" t="s">
        <v>39</v>
      </c>
      <c r="C149" s="40"/>
      <c r="D149" s="40"/>
      <c r="E149" s="54"/>
      <c r="F149" s="54"/>
      <c r="G149" s="54"/>
      <c r="H149" s="54"/>
      <c r="I149" s="54"/>
      <c r="J149" s="133">
        <f>IFERROR(INDEX(Inputs!$F$2:$S$481,MATCH(Forecasts!$B149&amp;Forecasts!$B$138,Inputs!$S$2:$S$481,0),MATCH(Forecasts!J$9,Inputs!$F$2:$S$2,0)),"")</f>
        <v>0.10973138627472681</v>
      </c>
      <c r="K149" s="61"/>
      <c r="L149" s="61"/>
      <c r="M149" s="61"/>
      <c r="N149" s="61"/>
      <c r="O149" s="61"/>
      <c r="P149" s="61"/>
      <c r="Q149" s="63">
        <f t="shared" si="61"/>
        <v>0.10973138627472681</v>
      </c>
      <c r="R149" s="63">
        <f t="shared" si="53"/>
        <v>0.10973138627472681</v>
      </c>
      <c r="S149" s="63">
        <f t="shared" si="53"/>
        <v>0.10973138627472681</v>
      </c>
      <c r="T149" s="63">
        <f t="shared" si="53"/>
        <v>0.10973138627472681</v>
      </c>
      <c r="U149" s="63">
        <f t="shared" si="53"/>
        <v>0.10973138627472681</v>
      </c>
      <c r="V149" s="63">
        <f t="shared" si="53"/>
        <v>0.10973138627472681</v>
      </c>
      <c r="W149" s="133">
        <f t="shared" si="54"/>
        <v>0.10973138627472681</v>
      </c>
      <c r="X149" s="133">
        <f t="shared" si="55"/>
        <v>0.10973138627472681</v>
      </c>
      <c r="Y149" s="133">
        <f t="shared" si="56"/>
        <v>0.10973138627472681</v>
      </c>
      <c r="Z149" s="133">
        <f t="shared" si="57"/>
        <v>0.10973138627472681</v>
      </c>
      <c r="AA149" s="133">
        <f t="shared" si="58"/>
        <v>0.10973138627472681</v>
      </c>
      <c r="AB149" s="133">
        <f t="shared" si="59"/>
        <v>0.10973138627472681</v>
      </c>
      <c r="AD149" s="105" t="str">
        <f>Controls!$B$5</f>
        <v>Ofwat forecast</v>
      </c>
      <c r="AE149" s="35"/>
      <c r="AF149" s="55">
        <f t="shared" si="60"/>
        <v>1</v>
      </c>
      <c r="AJ149" s="3"/>
      <c r="AK149" s="3"/>
      <c r="AL149" s="3"/>
      <c r="AM149" s="3"/>
      <c r="AN149" s="3"/>
      <c r="AO149" s="3"/>
      <c r="AP149" s="3"/>
      <c r="AQ149" s="6"/>
      <c r="AR149" s="10"/>
    </row>
    <row r="150" spans="1:44" s="4" customFormat="1" ht="13">
      <c r="B150" s="33" t="s">
        <v>40</v>
      </c>
      <c r="C150" s="40"/>
      <c r="D150" s="40"/>
      <c r="E150" s="54"/>
      <c r="F150" s="54"/>
      <c r="G150" s="54"/>
      <c r="H150" s="54"/>
      <c r="I150" s="54"/>
      <c r="J150" s="133">
        <f>IFERROR(INDEX(Inputs!$F$2:$S$481,MATCH(Forecasts!$B150&amp;Forecasts!$B$138,Inputs!$S$2:$S$481,0),MATCH(Forecasts!J$9,Inputs!$F$2:$S$2,0)),"")</f>
        <v>0.16056556405608163</v>
      </c>
      <c r="K150" s="61"/>
      <c r="L150" s="61"/>
      <c r="M150" s="61"/>
      <c r="N150" s="61"/>
      <c r="O150" s="61"/>
      <c r="P150" s="61"/>
      <c r="Q150" s="63">
        <f t="shared" si="61"/>
        <v>0.16056556405608163</v>
      </c>
      <c r="R150" s="63">
        <f t="shared" si="53"/>
        <v>0.16056556405608163</v>
      </c>
      <c r="S150" s="63">
        <f t="shared" si="53"/>
        <v>0.16056556405608163</v>
      </c>
      <c r="T150" s="63">
        <f t="shared" si="53"/>
        <v>0.16056556405608163</v>
      </c>
      <c r="U150" s="63">
        <f t="shared" si="53"/>
        <v>0.16056556405608163</v>
      </c>
      <c r="V150" s="63">
        <f t="shared" si="53"/>
        <v>0.16056556405608163</v>
      </c>
      <c r="W150" s="133">
        <f t="shared" si="54"/>
        <v>0.16056556405608163</v>
      </c>
      <c r="X150" s="133">
        <f t="shared" si="55"/>
        <v>0.16056556405608163</v>
      </c>
      <c r="Y150" s="133">
        <f t="shared" si="56"/>
        <v>0.16056556405608163</v>
      </c>
      <c r="Z150" s="133">
        <f t="shared" si="57"/>
        <v>0.16056556405608163</v>
      </c>
      <c r="AA150" s="133">
        <f t="shared" si="58"/>
        <v>0.16056556405608163</v>
      </c>
      <c r="AB150" s="133">
        <f t="shared" si="59"/>
        <v>0.16056556405608163</v>
      </c>
      <c r="AD150" s="105" t="str">
        <f>Controls!$B$5</f>
        <v>Ofwat forecast</v>
      </c>
      <c r="AE150" s="35"/>
      <c r="AF150" s="55">
        <f t="shared" si="60"/>
        <v>1</v>
      </c>
      <c r="AJ150" s="3"/>
      <c r="AK150" s="3"/>
      <c r="AL150" s="3"/>
      <c r="AM150" s="3"/>
      <c r="AN150" s="3"/>
      <c r="AO150" s="3"/>
      <c r="AP150" s="3"/>
      <c r="AQ150" s="6"/>
      <c r="AR150" s="10"/>
    </row>
    <row r="151" spans="1:44" s="4" customFormat="1" ht="13">
      <c r="B151" s="33" t="s">
        <v>41</v>
      </c>
      <c r="C151" s="40"/>
      <c r="D151" s="40"/>
      <c r="E151" s="54"/>
      <c r="F151" s="54"/>
      <c r="G151" s="54"/>
      <c r="H151" s="54"/>
      <c r="I151" s="54"/>
      <c r="J151" s="133">
        <f>IFERROR(INDEX(Inputs!$F$2:$S$481,MATCH(Forecasts!$B151&amp;Forecasts!$B$138,Inputs!$S$2:$S$481,0),MATCH(Forecasts!J$9,Inputs!$F$2:$S$2,0)),"")</f>
        <v>0.12331170103658724</v>
      </c>
      <c r="K151" s="61"/>
      <c r="L151" s="61"/>
      <c r="M151" s="61"/>
      <c r="N151" s="61"/>
      <c r="O151" s="61"/>
      <c r="P151" s="61"/>
      <c r="Q151" s="63">
        <f t="shared" si="61"/>
        <v>0.12331170103658724</v>
      </c>
      <c r="R151" s="63">
        <f t="shared" si="53"/>
        <v>0.12331170103658724</v>
      </c>
      <c r="S151" s="63">
        <f t="shared" si="53"/>
        <v>0.12331170103658724</v>
      </c>
      <c r="T151" s="63">
        <f t="shared" si="53"/>
        <v>0.12331170103658724</v>
      </c>
      <c r="U151" s="63">
        <f t="shared" si="53"/>
        <v>0.12331170103658724</v>
      </c>
      <c r="V151" s="63">
        <f t="shared" si="53"/>
        <v>0.12331170103658724</v>
      </c>
      <c r="W151" s="133">
        <f t="shared" si="54"/>
        <v>0.12331170103658724</v>
      </c>
      <c r="X151" s="133">
        <f t="shared" si="55"/>
        <v>0.12331170103658724</v>
      </c>
      <c r="Y151" s="133">
        <f t="shared" si="56"/>
        <v>0.12331170103658724</v>
      </c>
      <c r="Z151" s="133">
        <f t="shared" si="57"/>
        <v>0.12331170103658724</v>
      </c>
      <c r="AA151" s="133">
        <f t="shared" si="58"/>
        <v>0.12331170103658724</v>
      </c>
      <c r="AB151" s="133">
        <f t="shared" si="59"/>
        <v>0.12331170103658724</v>
      </c>
      <c r="AD151" s="105" t="str">
        <f>Controls!$B$5</f>
        <v>Ofwat forecast</v>
      </c>
      <c r="AE151" s="35"/>
      <c r="AF151" s="55">
        <f t="shared" si="60"/>
        <v>1</v>
      </c>
      <c r="AJ151" s="3"/>
      <c r="AK151" s="3"/>
      <c r="AL151" s="3"/>
      <c r="AM151" s="3"/>
      <c r="AN151" s="3"/>
      <c r="AO151" s="3"/>
      <c r="AP151" s="3"/>
      <c r="AQ151" s="6"/>
      <c r="AR151" s="10"/>
    </row>
    <row r="152" spans="1:44" s="4" customFormat="1" ht="13">
      <c r="B152" s="33" t="s">
        <v>42</v>
      </c>
      <c r="C152" s="40"/>
      <c r="D152" s="40"/>
      <c r="E152" s="54"/>
      <c r="F152" s="54"/>
      <c r="G152" s="54"/>
      <c r="H152" s="54"/>
      <c r="I152" s="54"/>
      <c r="J152" s="133">
        <f>IFERROR(INDEX(Inputs!$F$2:$S$481,MATCH(Forecasts!$B152&amp;Forecasts!$B$138,Inputs!$S$2:$S$481,0),MATCH(Forecasts!J$9,Inputs!$F$2:$S$2,0)),"")</f>
        <v>0.12571021329819917</v>
      </c>
      <c r="K152" s="61"/>
      <c r="L152" s="61"/>
      <c r="M152" s="61"/>
      <c r="N152" s="61"/>
      <c r="O152" s="61"/>
      <c r="P152" s="61"/>
      <c r="Q152" s="63">
        <f t="shared" si="61"/>
        <v>0.12571021329819917</v>
      </c>
      <c r="R152" s="63">
        <f t="shared" si="53"/>
        <v>0.12571021329819917</v>
      </c>
      <c r="S152" s="63">
        <f t="shared" si="53"/>
        <v>0.12571021329819917</v>
      </c>
      <c r="T152" s="63">
        <f t="shared" si="53"/>
        <v>0.12571021329819917</v>
      </c>
      <c r="U152" s="63">
        <f t="shared" si="53"/>
        <v>0.12571021329819917</v>
      </c>
      <c r="V152" s="63">
        <f t="shared" si="53"/>
        <v>0.12571021329819917</v>
      </c>
      <c r="W152" s="133">
        <f t="shared" si="54"/>
        <v>0.12571021329819917</v>
      </c>
      <c r="X152" s="133">
        <f t="shared" si="55"/>
        <v>0.12571021329819917</v>
      </c>
      <c r="Y152" s="133">
        <f t="shared" si="56"/>
        <v>0.12571021329819917</v>
      </c>
      <c r="Z152" s="133">
        <f t="shared" si="57"/>
        <v>0.12571021329819917</v>
      </c>
      <c r="AA152" s="133">
        <f t="shared" si="58"/>
        <v>0.12571021329819917</v>
      </c>
      <c r="AB152" s="133">
        <f t="shared" si="59"/>
        <v>0.12571021329819917</v>
      </c>
      <c r="AD152" s="105" t="str">
        <f>Controls!$B$5</f>
        <v>Ofwat forecast</v>
      </c>
      <c r="AE152" s="35"/>
      <c r="AF152" s="55">
        <f t="shared" si="60"/>
        <v>1</v>
      </c>
      <c r="AJ152" s="3"/>
      <c r="AK152" s="3"/>
      <c r="AL152" s="3"/>
      <c r="AM152" s="3"/>
      <c r="AN152" s="3"/>
      <c r="AO152" s="3"/>
      <c r="AP152" s="3"/>
      <c r="AQ152" s="6"/>
      <c r="AR152" s="10"/>
    </row>
    <row r="153" spans="1:44" s="4" customFormat="1" ht="13">
      <c r="B153" s="33" t="s">
        <v>43</v>
      </c>
      <c r="C153" s="40"/>
      <c r="D153" s="40"/>
      <c r="E153" s="133">
        <f>IFERROR(INDEX(Inputs!$F$2:$S$481,MATCH(Forecasts!$B153&amp;Forecasts!$B$138,Inputs!$S$2:$S$481,0),MATCH(Forecasts!E$9,Inputs!$F$2:$S$2,0)),"")</f>
        <v>0.14430611491062834</v>
      </c>
      <c r="F153" s="133">
        <f>IFERROR(INDEX(Inputs!$F$2:$S$481,MATCH(Forecasts!$B153&amp;Forecasts!$B$138,Inputs!$S$2:$S$481,0),MATCH(Forecasts!F$9,Inputs!$F$2:$S$2,0)),"")</f>
        <v>0.14303117836057183</v>
      </c>
      <c r="G153" s="133">
        <f>IFERROR(INDEX(Inputs!$F$2:$S$481,MATCH(Forecasts!$B153&amp;Forecasts!$B$138,Inputs!$S$2:$S$481,0),MATCH(Forecasts!G$9,Inputs!$F$2:$S$2,0)),"")</f>
        <v>0.13771657851149366</v>
      </c>
      <c r="H153" s="133">
        <f>IFERROR(INDEX(Inputs!$F$2:$S$481,MATCH(Forecasts!$B153&amp;Forecasts!$B$138,Inputs!$S$2:$S$481,0),MATCH(Forecasts!H$9,Inputs!$F$2:$S$2,0)),"")</f>
        <v>0.13768395221218854</v>
      </c>
      <c r="I153" s="133">
        <f>IFERROR(INDEX(Inputs!$F$2:$S$481,MATCH(Forecasts!$B153&amp;Forecasts!$B$138,Inputs!$S$2:$S$481,0),MATCH(Forecasts!I$9,Inputs!$F$2:$S$2,0)),"")</f>
        <v>0.13766662013532363</v>
      </c>
      <c r="J153" s="133">
        <f>IFERROR(INDEX(Inputs!$F$2:$S$481,MATCH(Forecasts!$B153&amp;Forecasts!$B$138,Inputs!$S$2:$S$481,0),MATCH(Forecasts!J$9,Inputs!$F$2:$S$2,0)),"")</f>
        <v>0.13766662013532363</v>
      </c>
      <c r="K153" s="61"/>
      <c r="L153" s="61"/>
      <c r="M153" s="61"/>
      <c r="N153" s="61"/>
      <c r="O153" s="61"/>
      <c r="P153" s="61"/>
      <c r="Q153" s="63">
        <f t="shared" si="61"/>
        <v>0.13766662013532363</v>
      </c>
      <c r="R153" s="63">
        <f t="shared" si="53"/>
        <v>0.13766662013532363</v>
      </c>
      <c r="S153" s="63">
        <f t="shared" si="53"/>
        <v>0.13766662013532363</v>
      </c>
      <c r="T153" s="63">
        <f t="shared" si="53"/>
        <v>0.13766662013532363</v>
      </c>
      <c r="U153" s="63">
        <f t="shared" si="53"/>
        <v>0.13766662013532363</v>
      </c>
      <c r="V153" s="63">
        <f t="shared" si="53"/>
        <v>0.13766662013532363</v>
      </c>
      <c r="W153" s="133">
        <f t="shared" si="54"/>
        <v>0.13766662013532363</v>
      </c>
      <c r="X153" s="133">
        <f t="shared" si="55"/>
        <v>0.13766662013532363</v>
      </c>
      <c r="Y153" s="133">
        <f t="shared" si="56"/>
        <v>0.13766662013532363</v>
      </c>
      <c r="Z153" s="133">
        <f t="shared" si="57"/>
        <v>0.13766662013532363</v>
      </c>
      <c r="AA153" s="133">
        <f t="shared" si="58"/>
        <v>0.13766662013532363</v>
      </c>
      <c r="AB153" s="133">
        <f t="shared" si="59"/>
        <v>0.13766662013532363</v>
      </c>
      <c r="AD153" s="105" t="str">
        <f>Controls!$B$5</f>
        <v>Ofwat forecast</v>
      </c>
      <c r="AE153" s="35"/>
      <c r="AF153" s="55">
        <f t="shared" si="60"/>
        <v>1</v>
      </c>
      <c r="AJ153" s="3"/>
      <c r="AK153" s="3"/>
      <c r="AL153" s="3"/>
      <c r="AM153" s="3"/>
      <c r="AN153" s="3"/>
      <c r="AO153" s="3"/>
      <c r="AP153" s="3"/>
      <c r="AQ153" s="6"/>
      <c r="AR153" s="10"/>
    </row>
    <row r="154" spans="1:44" s="4" customFormat="1" ht="13">
      <c r="B154" s="33" t="s">
        <v>44</v>
      </c>
      <c r="C154" s="40"/>
      <c r="D154" s="40"/>
      <c r="E154" s="54"/>
      <c r="F154" s="54"/>
      <c r="G154" s="54"/>
      <c r="H154" s="54"/>
      <c r="I154" s="54"/>
      <c r="J154" s="133">
        <f>IFERROR(INDEX(Inputs!$F$2:$S$481,MATCH(Forecasts!$B154&amp;Forecasts!$B$138,Inputs!$S$2:$S$481,0),MATCH(Forecasts!J$9,Inputs!$F$2:$S$2,0)),"")</f>
        <v>0.11679110627598294</v>
      </c>
      <c r="K154" s="61"/>
      <c r="L154" s="61"/>
      <c r="M154" s="61"/>
      <c r="N154" s="61"/>
      <c r="O154" s="61"/>
      <c r="P154" s="61"/>
      <c r="Q154" s="63">
        <f t="shared" si="61"/>
        <v>0.11679110627598294</v>
      </c>
      <c r="R154" s="63">
        <f t="shared" si="53"/>
        <v>0.11679110627598294</v>
      </c>
      <c r="S154" s="63">
        <f t="shared" si="53"/>
        <v>0.11679110627598294</v>
      </c>
      <c r="T154" s="63">
        <f t="shared" si="53"/>
        <v>0.11679110627598294</v>
      </c>
      <c r="U154" s="63">
        <f t="shared" si="53"/>
        <v>0.11679110627598294</v>
      </c>
      <c r="V154" s="63">
        <f t="shared" si="53"/>
        <v>0.11679110627598294</v>
      </c>
      <c r="W154" s="133">
        <f t="shared" si="54"/>
        <v>0.11679110627598294</v>
      </c>
      <c r="X154" s="133">
        <f t="shared" si="55"/>
        <v>0.11679110627598294</v>
      </c>
      <c r="Y154" s="133">
        <f t="shared" si="56"/>
        <v>0.11679110627598294</v>
      </c>
      <c r="Z154" s="133">
        <f t="shared" si="57"/>
        <v>0.11679110627598294</v>
      </c>
      <c r="AA154" s="133">
        <f t="shared" si="58"/>
        <v>0.11679110627598294</v>
      </c>
      <c r="AB154" s="133">
        <f t="shared" si="59"/>
        <v>0.11679110627598294</v>
      </c>
      <c r="AD154" s="105" t="str">
        <f>Controls!$B$5</f>
        <v>Ofwat forecast</v>
      </c>
      <c r="AE154" s="35"/>
      <c r="AF154" s="55">
        <f t="shared" si="60"/>
        <v>1</v>
      </c>
      <c r="AJ154" s="3"/>
      <c r="AK154" s="3"/>
      <c r="AL154" s="3"/>
      <c r="AM154" s="3"/>
      <c r="AN154" s="3"/>
      <c r="AO154" s="3"/>
      <c r="AP154" s="3"/>
      <c r="AQ154" s="6"/>
      <c r="AR154" s="10"/>
    </row>
    <row r="155" spans="1:44" s="4" customFormat="1" ht="13">
      <c r="B155" s="33" t="s">
        <v>45</v>
      </c>
      <c r="C155" s="40"/>
      <c r="D155" s="40"/>
      <c r="E155" s="54"/>
      <c r="F155" s="54"/>
      <c r="G155" s="54"/>
      <c r="H155" s="54"/>
      <c r="I155" s="54"/>
      <c r="J155" s="133">
        <f>IFERROR(INDEX(Inputs!$F$2:$S$481,MATCH(Forecasts!$B155&amp;Forecasts!$B$138,Inputs!$S$2:$S$481,0),MATCH(Forecasts!J$9,Inputs!$F$2:$S$2,0)),"")</f>
        <v>9.6049670022011396E-2</v>
      </c>
      <c r="K155" s="61"/>
      <c r="L155" s="61"/>
      <c r="M155" s="61"/>
      <c r="N155" s="61"/>
      <c r="O155" s="61"/>
      <c r="P155" s="61"/>
      <c r="Q155" s="63">
        <f t="shared" si="61"/>
        <v>9.6049670022011396E-2</v>
      </c>
      <c r="R155" s="63">
        <f t="shared" si="53"/>
        <v>9.6049670022011396E-2</v>
      </c>
      <c r="S155" s="63">
        <f t="shared" si="53"/>
        <v>9.6049670022011396E-2</v>
      </c>
      <c r="T155" s="63">
        <f t="shared" si="53"/>
        <v>9.6049670022011396E-2</v>
      </c>
      <c r="U155" s="63">
        <f t="shared" si="53"/>
        <v>9.6049670022011396E-2</v>
      </c>
      <c r="V155" s="63">
        <f t="shared" si="53"/>
        <v>9.6049670022011396E-2</v>
      </c>
      <c r="W155" s="133">
        <f t="shared" si="54"/>
        <v>9.6049670022011396E-2</v>
      </c>
      <c r="X155" s="133">
        <f t="shared" si="55"/>
        <v>9.6049670022011396E-2</v>
      </c>
      <c r="Y155" s="133">
        <f t="shared" si="56"/>
        <v>9.6049670022011396E-2</v>
      </c>
      <c r="Z155" s="133">
        <f t="shared" si="57"/>
        <v>9.6049670022011396E-2</v>
      </c>
      <c r="AA155" s="133">
        <f t="shared" si="58"/>
        <v>9.6049670022011396E-2</v>
      </c>
      <c r="AB155" s="133">
        <f t="shared" si="59"/>
        <v>9.6049670022011396E-2</v>
      </c>
      <c r="AD155" s="105" t="str">
        <f>Controls!$B$5</f>
        <v>Ofwat forecast</v>
      </c>
      <c r="AE155" s="35"/>
      <c r="AF155" s="55">
        <f t="shared" si="60"/>
        <v>1</v>
      </c>
      <c r="AJ155" s="3"/>
      <c r="AK155" s="3"/>
      <c r="AL155" s="3"/>
      <c r="AM155" s="3"/>
      <c r="AN155" s="3"/>
      <c r="AO155" s="3"/>
      <c r="AP155" s="3"/>
      <c r="AQ155" s="6"/>
      <c r="AR155" s="10"/>
    </row>
    <row r="156" spans="1:44" s="4" customFormat="1" ht="13">
      <c r="B156" s="33" t="s">
        <v>46</v>
      </c>
      <c r="C156" s="40"/>
      <c r="D156" s="40"/>
      <c r="E156" s="54"/>
      <c r="F156" s="54"/>
      <c r="G156" s="54"/>
      <c r="H156" s="54"/>
      <c r="I156" s="54"/>
      <c r="J156" s="133">
        <f>IFERROR(INDEX(Inputs!$F$2:$S$481,MATCH(Forecasts!$B156&amp;Forecasts!$B$138,Inputs!$S$2:$S$481,0),MATCH(Forecasts!J$9,Inputs!$F$2:$S$2,0)),"")</f>
        <v>9.5245210625497054E-2</v>
      </c>
      <c r="K156" s="61"/>
      <c r="L156" s="61"/>
      <c r="M156" s="61"/>
      <c r="N156" s="61"/>
      <c r="O156" s="61"/>
      <c r="P156" s="61"/>
      <c r="Q156" s="63">
        <f t="shared" si="61"/>
        <v>9.5245210625497054E-2</v>
      </c>
      <c r="R156" s="63">
        <f t="shared" si="61"/>
        <v>9.5245210625497054E-2</v>
      </c>
      <c r="S156" s="63">
        <f t="shared" si="61"/>
        <v>9.5245210625497054E-2</v>
      </c>
      <c r="T156" s="63">
        <f t="shared" si="61"/>
        <v>9.5245210625497054E-2</v>
      </c>
      <c r="U156" s="63">
        <f t="shared" si="61"/>
        <v>9.5245210625497054E-2</v>
      </c>
      <c r="V156" s="63">
        <f t="shared" si="61"/>
        <v>9.5245210625497054E-2</v>
      </c>
      <c r="W156" s="133">
        <f t="shared" si="54"/>
        <v>9.5245210625497054E-2</v>
      </c>
      <c r="X156" s="133">
        <f t="shared" si="55"/>
        <v>9.5245210625497054E-2</v>
      </c>
      <c r="Y156" s="133">
        <f t="shared" si="56"/>
        <v>9.5245210625497054E-2</v>
      </c>
      <c r="Z156" s="133">
        <f t="shared" si="57"/>
        <v>9.5245210625497054E-2</v>
      </c>
      <c r="AA156" s="133">
        <f t="shared" si="58"/>
        <v>9.5245210625497054E-2</v>
      </c>
      <c r="AB156" s="133">
        <f t="shared" si="59"/>
        <v>9.5245210625497054E-2</v>
      </c>
      <c r="AD156" s="105" t="str">
        <f>Controls!$B$5</f>
        <v>Ofwat forecast</v>
      </c>
      <c r="AE156" s="35"/>
      <c r="AF156" s="55">
        <f t="shared" si="60"/>
        <v>1</v>
      </c>
      <c r="AJ156" s="3"/>
      <c r="AK156" s="3"/>
      <c r="AL156" s="3"/>
      <c r="AM156" s="3"/>
      <c r="AN156" s="3"/>
      <c r="AO156" s="3"/>
      <c r="AP156" s="3"/>
      <c r="AQ156" s="6"/>
      <c r="AR156" s="10"/>
    </row>
    <row r="157" spans="1:44" s="4" customFormat="1" ht="13">
      <c r="B157" s="33" t="s">
        <v>47</v>
      </c>
      <c r="C157" s="40"/>
      <c r="D157" s="40"/>
      <c r="E157" s="54"/>
      <c r="F157" s="54"/>
      <c r="G157" s="54"/>
      <c r="H157" s="54"/>
      <c r="I157" s="54"/>
      <c r="J157" s="133">
        <f>IFERROR(INDEX(Inputs!$F$2:$S$481,MATCH(Forecasts!$B157&amp;Forecasts!$B$138,Inputs!$S$2:$S$481,0),MATCH(Forecasts!J$9,Inputs!$F$2:$S$2,0)),"")</f>
        <v>0.16122295495286337</v>
      </c>
      <c r="K157" s="61"/>
      <c r="L157" s="61"/>
      <c r="M157" s="61"/>
      <c r="N157" s="61"/>
      <c r="O157" s="61"/>
      <c r="P157" s="61"/>
      <c r="Q157" s="63">
        <f t="shared" ref="Q157:V157" si="62">$J157</f>
        <v>0.16122295495286337</v>
      </c>
      <c r="R157" s="63">
        <f t="shared" si="62"/>
        <v>0.16122295495286337</v>
      </c>
      <c r="S157" s="63">
        <f t="shared" si="62"/>
        <v>0.16122295495286337</v>
      </c>
      <c r="T157" s="63">
        <f t="shared" si="62"/>
        <v>0.16122295495286337</v>
      </c>
      <c r="U157" s="63">
        <f t="shared" si="62"/>
        <v>0.16122295495286337</v>
      </c>
      <c r="V157" s="63">
        <f t="shared" si="62"/>
        <v>0.16122295495286337</v>
      </c>
      <c r="W157" s="133">
        <f t="shared" si="54"/>
        <v>0.16122295495286337</v>
      </c>
      <c r="X157" s="133">
        <f t="shared" si="55"/>
        <v>0.16122295495286337</v>
      </c>
      <c r="Y157" s="133">
        <f t="shared" si="56"/>
        <v>0.16122295495286337</v>
      </c>
      <c r="Z157" s="133">
        <f t="shared" si="57"/>
        <v>0.16122295495286337</v>
      </c>
      <c r="AA157" s="133">
        <f t="shared" si="58"/>
        <v>0.16122295495286337</v>
      </c>
      <c r="AB157" s="133">
        <f t="shared" si="59"/>
        <v>0.16122295495286337</v>
      </c>
      <c r="AD157" s="105" t="str">
        <f>Controls!$B$5</f>
        <v>Ofwat forecast</v>
      </c>
      <c r="AE157" s="35"/>
      <c r="AF157" s="55">
        <f t="shared" si="60"/>
        <v>1</v>
      </c>
      <c r="AJ157" s="3"/>
      <c r="AK157" s="3"/>
      <c r="AL157" s="3"/>
      <c r="AM157" s="3"/>
      <c r="AN157" s="3"/>
      <c r="AO157" s="3"/>
      <c r="AP157" s="3"/>
      <c r="AQ157" s="6"/>
      <c r="AR157" s="10"/>
    </row>
    <row r="158" spans="1:44" s="4" customFormat="1" ht="13">
      <c r="B158" s="34" t="s">
        <v>52</v>
      </c>
      <c r="C158" s="40"/>
      <c r="D158" s="40"/>
      <c r="E158" s="39">
        <f t="shared" ref="E158:J158" si="63">AVERAGE(E141:E157)</f>
        <v>0.1557459158336606</v>
      </c>
      <c r="F158" s="39">
        <f t="shared" si="63"/>
        <v>0.15317459145721285</v>
      </c>
      <c r="G158" s="39">
        <f t="shared" si="63"/>
        <v>0.14979757257078241</v>
      </c>
      <c r="H158" s="39">
        <f t="shared" si="63"/>
        <v>0.1475789254702129</v>
      </c>
      <c r="I158" s="143">
        <f t="shared" si="63"/>
        <v>0.14757126766801099</v>
      </c>
      <c r="J158" s="143">
        <f t="shared" si="63"/>
        <v>0.1359860879285813</v>
      </c>
      <c r="K158" s="61"/>
      <c r="L158" s="61"/>
      <c r="M158" s="61"/>
      <c r="N158" s="61"/>
      <c r="O158" s="61"/>
      <c r="P158" s="61"/>
      <c r="Q158" s="82">
        <f t="shared" ref="Q158:AB158" si="64">AVERAGE(Q141:Q157)</f>
        <v>0.1359860879285813</v>
      </c>
      <c r="R158" s="82">
        <f t="shared" si="64"/>
        <v>0.1359860879285813</v>
      </c>
      <c r="S158" s="82">
        <f t="shared" si="64"/>
        <v>0.1359860879285813</v>
      </c>
      <c r="T158" s="82">
        <f t="shared" si="64"/>
        <v>0.1359860879285813</v>
      </c>
      <c r="U158" s="82">
        <f t="shared" si="64"/>
        <v>0.1359860879285813</v>
      </c>
      <c r="V158" s="82">
        <f t="shared" si="64"/>
        <v>0.1359860879285813</v>
      </c>
      <c r="W158" s="94">
        <f t="shared" si="64"/>
        <v>0.1359860879285813</v>
      </c>
      <c r="X158" s="94">
        <f t="shared" si="64"/>
        <v>0.1359860879285813</v>
      </c>
      <c r="Y158" s="94">
        <f t="shared" si="64"/>
        <v>0.1359860879285813</v>
      </c>
      <c r="Z158" s="94">
        <f t="shared" si="64"/>
        <v>0.1359860879285813</v>
      </c>
      <c r="AA158" s="94">
        <f t="shared" si="64"/>
        <v>0.1359860879285813</v>
      </c>
      <c r="AB158" s="94">
        <f t="shared" si="64"/>
        <v>0.1359860879285813</v>
      </c>
      <c r="AJ158" s="3"/>
      <c r="AK158" s="3"/>
      <c r="AL158" s="3"/>
      <c r="AM158" s="3"/>
      <c r="AN158" s="3"/>
      <c r="AO158" s="3"/>
      <c r="AP158" s="3"/>
      <c r="AQ158" s="7"/>
      <c r="AR158" s="10"/>
    </row>
    <row r="159" spans="1:44">
      <c r="C159" s="13"/>
    </row>
    <row r="160" spans="1:44" s="22" customFormat="1" ht="18">
      <c r="A160" s="23" t="s">
        <v>16</v>
      </c>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1"/>
    </row>
    <row r="162" spans="2:44" ht="15.5">
      <c r="B162" s="24" t="s">
        <v>53</v>
      </c>
    </row>
    <row r="163" spans="2:44">
      <c r="B163" s="25" t="s">
        <v>124</v>
      </c>
    </row>
    <row r="164" spans="2:44" ht="15" customHeight="1">
      <c r="B164" s="26" t="s">
        <v>111</v>
      </c>
      <c r="C164" s="68" t="s">
        <v>49</v>
      </c>
      <c r="D164" s="71"/>
      <c r="E164" s="71"/>
      <c r="F164" s="71"/>
      <c r="G164" s="71"/>
      <c r="H164" s="71"/>
      <c r="I164" s="72"/>
      <c r="J164" s="72"/>
      <c r="K164" s="150" t="s">
        <v>55</v>
      </c>
      <c r="L164" s="150"/>
      <c r="M164" s="150"/>
      <c r="N164" s="150"/>
      <c r="O164" s="150"/>
      <c r="P164" s="151"/>
      <c r="Q164" s="147" t="s">
        <v>51</v>
      </c>
      <c r="R164" s="147"/>
      <c r="S164" s="147"/>
      <c r="T164" s="147"/>
      <c r="U164" s="147"/>
      <c r="V164" s="152"/>
      <c r="W164" s="155" t="s">
        <v>4</v>
      </c>
      <c r="X164" s="44"/>
      <c r="Y164" s="44"/>
      <c r="Z164" s="44"/>
      <c r="AA164" s="44"/>
      <c r="AB164" s="45"/>
      <c r="AD164" s="159" t="s">
        <v>4</v>
      </c>
      <c r="AE164" s="159" t="s">
        <v>66</v>
      </c>
      <c r="AF164" s="159" t="s">
        <v>67</v>
      </c>
    </row>
    <row r="165" spans="2:44" s="4" customFormat="1" ht="17.25" customHeight="1">
      <c r="B165" s="31"/>
      <c r="C165" s="73" t="s">
        <v>18</v>
      </c>
      <c r="D165" s="73" t="s">
        <v>19</v>
      </c>
      <c r="E165" s="73" t="s">
        <v>20</v>
      </c>
      <c r="F165" s="73" t="s">
        <v>21</v>
      </c>
      <c r="G165" s="73" t="s">
        <v>22</v>
      </c>
      <c r="H165" s="73" t="s">
        <v>23</v>
      </c>
      <c r="I165" s="73" t="s">
        <v>24</v>
      </c>
      <c r="J165" s="73" t="s">
        <v>25</v>
      </c>
      <c r="K165" s="88" t="s">
        <v>26</v>
      </c>
      <c r="L165" s="88" t="s">
        <v>27</v>
      </c>
      <c r="M165" s="88" t="s">
        <v>28</v>
      </c>
      <c r="N165" s="88" t="s">
        <v>29</v>
      </c>
      <c r="O165" s="88" t="s">
        <v>30</v>
      </c>
      <c r="P165" s="88" t="s">
        <v>31</v>
      </c>
      <c r="Q165" s="74" t="s">
        <v>26</v>
      </c>
      <c r="R165" s="74" t="s">
        <v>27</v>
      </c>
      <c r="S165" s="74" t="s">
        <v>28</v>
      </c>
      <c r="T165" s="74" t="s">
        <v>29</v>
      </c>
      <c r="U165" s="74" t="s">
        <v>30</v>
      </c>
      <c r="V165" s="74" t="s">
        <v>31</v>
      </c>
      <c r="W165" s="75" t="s">
        <v>26</v>
      </c>
      <c r="X165" s="75" t="s">
        <v>27</v>
      </c>
      <c r="Y165" s="75" t="s">
        <v>28</v>
      </c>
      <c r="Z165" s="75" t="s">
        <v>29</v>
      </c>
      <c r="AA165" s="75" t="s">
        <v>30</v>
      </c>
      <c r="AB165" s="75" t="s">
        <v>31</v>
      </c>
      <c r="AC165" s="3"/>
      <c r="AD165" s="159"/>
      <c r="AE165" s="159"/>
      <c r="AF165" s="159"/>
      <c r="AG165" s="3"/>
      <c r="AH165" s="3"/>
      <c r="AI165" s="3"/>
      <c r="AJ165" s="3"/>
      <c r="AK165" s="3"/>
      <c r="AL165" s="3"/>
      <c r="AM165" s="3"/>
      <c r="AN165" s="3"/>
      <c r="AO165" s="3"/>
      <c r="AP165" s="3"/>
      <c r="AQ165" s="5"/>
      <c r="AR165" s="10"/>
    </row>
    <row r="166" spans="2:44" s="12" customFormat="1">
      <c r="B166" s="32" t="s">
        <v>50</v>
      </c>
      <c r="C166" s="76">
        <v>1</v>
      </c>
      <c r="D166" s="76">
        <v>2</v>
      </c>
      <c r="E166" s="76">
        <v>3</v>
      </c>
      <c r="F166" s="76">
        <v>4</v>
      </c>
      <c r="G166" s="76">
        <v>5</v>
      </c>
      <c r="H166" s="76">
        <v>6</v>
      </c>
      <c r="I166" s="76">
        <v>7</v>
      </c>
      <c r="J166" s="76">
        <v>8</v>
      </c>
      <c r="K166" s="89">
        <v>9</v>
      </c>
      <c r="L166" s="89">
        <v>10</v>
      </c>
      <c r="M166" s="89">
        <v>11</v>
      </c>
      <c r="N166" s="89">
        <v>12</v>
      </c>
      <c r="O166" s="89">
        <v>13</v>
      </c>
      <c r="P166" s="89">
        <v>14</v>
      </c>
      <c r="Q166" s="77">
        <v>9</v>
      </c>
      <c r="R166" s="77">
        <v>10</v>
      </c>
      <c r="S166" s="77">
        <v>11</v>
      </c>
      <c r="T166" s="77">
        <v>12</v>
      </c>
      <c r="U166" s="77">
        <v>13</v>
      </c>
      <c r="V166" s="77">
        <v>14</v>
      </c>
      <c r="W166" s="83">
        <v>9</v>
      </c>
      <c r="X166" s="83">
        <v>10</v>
      </c>
      <c r="Y166" s="83">
        <v>11</v>
      </c>
      <c r="Z166" s="83">
        <v>12</v>
      </c>
      <c r="AA166" s="83">
        <v>13</v>
      </c>
      <c r="AB166" s="83">
        <v>14</v>
      </c>
      <c r="AC166" s="3"/>
      <c r="AG166" s="3"/>
      <c r="AH166" s="3"/>
      <c r="AI166" s="3"/>
      <c r="AJ166" s="3"/>
      <c r="AK166" s="3"/>
      <c r="AL166" s="3"/>
      <c r="AM166" s="3"/>
      <c r="AN166" s="3"/>
      <c r="AO166" s="3"/>
      <c r="AP166" s="3"/>
      <c r="AQ166" s="11"/>
      <c r="AR166" s="9"/>
    </row>
    <row r="167" spans="2:44" s="4" customFormat="1">
      <c r="B167" s="33" t="s">
        <v>17</v>
      </c>
      <c r="C167" s="54" t="str">
        <f>IFERROR(INDEX(Inputs!$F$2:$S$481,MATCH(Forecasts!$B167&amp;Forecasts!$B$164,Inputs!$S$2:$S$481,0),MATCH(Forecasts!C$9,Inputs!$F$2:$S$2,0)),"")</f>
        <v/>
      </c>
      <c r="D167" s="54" t="str">
        <f>IFERROR(INDEX(Inputs!$F$2:$S$481,MATCH(Forecasts!$B167&amp;Forecasts!$B$164,Inputs!$S$2:$S$481,0),MATCH(Forecasts!D$9,Inputs!$F$2:$S$2,0)),"")</f>
        <v/>
      </c>
      <c r="E167" s="54"/>
      <c r="F167" s="54"/>
      <c r="G167" s="54"/>
      <c r="H167" s="133">
        <f>IFERROR(INDEX(Inputs!$F$2:$S$481,MATCH(Forecasts!$B167&amp;Forecasts!$B$164,Inputs!$S$2:$S$481,0),MATCH(Forecasts!H$9,Inputs!$F$2:$S$2,0)),"")</f>
        <v>0.11930408248096348</v>
      </c>
      <c r="I167" s="133">
        <f>IFERROR(INDEX(Inputs!$F$2:$S$481,MATCH(Forecasts!$B167&amp;Forecasts!$B$164,Inputs!$S$2:$S$481,0),MATCH(Forecasts!I$9,Inputs!$F$2:$S$2,0)),"")</f>
        <v>0.12126834690666324</v>
      </c>
      <c r="J167" s="61"/>
      <c r="K167" s="61"/>
      <c r="L167" s="61"/>
      <c r="M167" s="61"/>
      <c r="N167" s="61"/>
      <c r="O167" s="61"/>
      <c r="P167" s="61"/>
      <c r="Q167" s="63">
        <f>$I167</f>
        <v>0.12126834690666324</v>
      </c>
      <c r="R167" s="63">
        <f t="shared" ref="R167:V181" si="65">$I167</f>
        <v>0.12126834690666324</v>
      </c>
      <c r="S167" s="63">
        <f t="shared" si="65"/>
        <v>0.12126834690666324</v>
      </c>
      <c r="T167" s="63">
        <f t="shared" si="65"/>
        <v>0.12126834690666324</v>
      </c>
      <c r="U167" s="63">
        <f t="shared" si="65"/>
        <v>0.12126834690666324</v>
      </c>
      <c r="V167" s="63">
        <f t="shared" si="65"/>
        <v>0.12126834690666324</v>
      </c>
      <c r="W167" s="133">
        <f t="shared" ref="W167:W183" si="66">CHOOSE($AF167,Q167,K167)</f>
        <v>0.12126834690666324</v>
      </c>
      <c r="X167" s="133">
        <f t="shared" ref="X167:X183" si="67">CHOOSE($AF167,R167,L167)</f>
        <v>0.12126834690666324</v>
      </c>
      <c r="Y167" s="133">
        <f t="shared" ref="Y167:Y183" si="68">CHOOSE($AF167,S167,M167)</f>
        <v>0.12126834690666324</v>
      </c>
      <c r="Z167" s="133">
        <f t="shared" ref="Z167:Z183" si="69">CHOOSE($AF167,T167,N167)</f>
        <v>0.12126834690666324</v>
      </c>
      <c r="AA167" s="133">
        <f t="shared" ref="AA167:AA183" si="70">CHOOSE($AF167,U167,O167)</f>
        <v>0.12126834690666324</v>
      </c>
      <c r="AB167" s="133">
        <f t="shared" ref="AB167:AB183" si="71">CHOOSE($AF167,V167,P167)</f>
        <v>0.12126834690666324</v>
      </c>
      <c r="AC167" s="3"/>
      <c r="AD167" s="105" t="str">
        <f>Controls!$B$5</f>
        <v>Ofwat forecast</v>
      </c>
      <c r="AE167" s="35"/>
      <c r="AF167" s="55">
        <f t="shared" ref="AF167:AF183" si="72">IF(AE167="Company forecast",2,1)</f>
        <v>1</v>
      </c>
      <c r="AG167" s="3"/>
      <c r="AH167" s="3"/>
      <c r="AI167" s="3"/>
      <c r="AJ167" s="3"/>
      <c r="AK167" s="3"/>
      <c r="AL167" s="3"/>
      <c r="AM167" s="3"/>
      <c r="AN167" s="3"/>
      <c r="AO167" s="3"/>
      <c r="AP167" s="3"/>
      <c r="AQ167" s="3"/>
      <c r="AR167" s="9"/>
    </row>
    <row r="168" spans="2:44" s="4" customFormat="1">
      <c r="B168" s="33" t="s">
        <v>32</v>
      </c>
      <c r="C168" s="54" t="str">
        <f>IFERROR(INDEX(Inputs!$F$2:$S$481,MATCH(Forecasts!$B168&amp;Forecasts!$B$164,Inputs!$S$2:$S$481,0),MATCH(Forecasts!C$9,Inputs!$F$2:$S$2,0)),"")</f>
        <v/>
      </c>
      <c r="D168" s="54" t="str">
        <f>IFERROR(INDEX(Inputs!$F$2:$S$481,MATCH(Forecasts!$B168&amp;Forecasts!$B$164,Inputs!$S$2:$S$481,0),MATCH(Forecasts!D$9,Inputs!$F$2:$S$2,0)),"")</f>
        <v/>
      </c>
      <c r="E168" s="54"/>
      <c r="F168" s="54"/>
      <c r="G168" s="54"/>
      <c r="H168" s="133">
        <f>IFERROR(INDEX(Inputs!$F$2:$S$481,MATCH(Forecasts!$B168&amp;Forecasts!$B$164,Inputs!$S$2:$S$481,0),MATCH(Forecasts!H$9,Inputs!$F$2:$S$2,0)),"")</f>
        <v>9.6672483697440262E-2</v>
      </c>
      <c r="I168" s="133">
        <f>IFERROR(INDEX(Inputs!$F$2:$S$481,MATCH(Forecasts!$B168&amp;Forecasts!$B$164,Inputs!$S$2:$S$481,0),MATCH(Forecasts!I$9,Inputs!$F$2:$S$2,0)),"")</f>
        <v>9.8266630152918727E-2</v>
      </c>
      <c r="J168" s="61"/>
      <c r="K168" s="61"/>
      <c r="L168" s="61"/>
      <c r="M168" s="61"/>
      <c r="N168" s="61"/>
      <c r="O168" s="61"/>
      <c r="P168" s="61"/>
      <c r="Q168" s="63">
        <f t="shared" ref="Q168:V182" si="73">$I168</f>
        <v>9.8266630152918727E-2</v>
      </c>
      <c r="R168" s="63">
        <f t="shared" si="65"/>
        <v>9.8266630152918727E-2</v>
      </c>
      <c r="S168" s="63">
        <f t="shared" si="65"/>
        <v>9.8266630152918727E-2</v>
      </c>
      <c r="T168" s="63">
        <f t="shared" si="65"/>
        <v>9.8266630152918727E-2</v>
      </c>
      <c r="U168" s="63">
        <f t="shared" si="65"/>
        <v>9.8266630152918727E-2</v>
      </c>
      <c r="V168" s="63">
        <f t="shared" si="65"/>
        <v>9.8266630152918727E-2</v>
      </c>
      <c r="W168" s="133">
        <f t="shared" si="66"/>
        <v>9.8266630152918727E-2</v>
      </c>
      <c r="X168" s="133">
        <f t="shared" si="67"/>
        <v>9.8266630152918727E-2</v>
      </c>
      <c r="Y168" s="133">
        <f t="shared" si="68"/>
        <v>9.8266630152918727E-2</v>
      </c>
      <c r="Z168" s="133">
        <f t="shared" si="69"/>
        <v>9.8266630152918727E-2</v>
      </c>
      <c r="AA168" s="133">
        <f t="shared" si="70"/>
        <v>9.8266630152918727E-2</v>
      </c>
      <c r="AB168" s="133">
        <f t="shared" si="71"/>
        <v>9.8266630152918727E-2</v>
      </c>
      <c r="AC168" s="3"/>
      <c r="AD168" s="105" t="str">
        <f>Controls!$B$5</f>
        <v>Ofwat forecast</v>
      </c>
      <c r="AE168" s="35"/>
      <c r="AF168" s="55">
        <f t="shared" si="72"/>
        <v>1</v>
      </c>
      <c r="AG168" s="3"/>
      <c r="AH168" s="3"/>
      <c r="AI168" s="3"/>
      <c r="AJ168" s="3"/>
      <c r="AK168" s="3"/>
      <c r="AL168" s="3"/>
      <c r="AM168" s="3"/>
      <c r="AN168" s="3"/>
      <c r="AO168" s="3"/>
      <c r="AP168" s="3"/>
      <c r="AQ168" s="6"/>
      <c r="AR168" s="9"/>
    </row>
    <row r="169" spans="2:44" s="4" customFormat="1">
      <c r="B169" s="33" t="s">
        <v>33</v>
      </c>
      <c r="C169" s="54" t="str">
        <f>IFERROR(INDEX(Inputs!$F$2:$S$481,MATCH(Forecasts!$B169&amp;Forecasts!$B$164,Inputs!$S$2:$S$481,0),MATCH(Forecasts!C$9,Inputs!$F$2:$S$2,0)),"")</f>
        <v/>
      </c>
      <c r="D169" s="54" t="str">
        <f>IFERROR(INDEX(Inputs!$F$2:$S$481,MATCH(Forecasts!$B169&amp;Forecasts!$B$164,Inputs!$S$2:$S$481,0),MATCH(Forecasts!D$9,Inputs!$F$2:$S$2,0)),"")</f>
        <v/>
      </c>
      <c r="E169" s="54"/>
      <c r="F169" s="54"/>
      <c r="G169" s="54"/>
      <c r="H169" s="133">
        <f>IFERROR(INDEX(Inputs!$F$2:$S$481,MATCH(Forecasts!$B169&amp;Forecasts!$B$164,Inputs!$S$2:$S$481,0),MATCH(Forecasts!H$9,Inputs!$F$2:$S$2,0)),"")</f>
        <v>0.11371462992779686</v>
      </c>
      <c r="I169" s="133">
        <f>IFERROR(INDEX(Inputs!$F$2:$S$481,MATCH(Forecasts!$B169&amp;Forecasts!$B$164,Inputs!$S$2:$S$481,0),MATCH(Forecasts!I$9,Inputs!$F$2:$S$2,0)),"")</f>
        <v>0.11709676262336015</v>
      </c>
      <c r="J169" s="61"/>
      <c r="K169" s="61"/>
      <c r="L169" s="61"/>
      <c r="M169" s="61"/>
      <c r="N169" s="61"/>
      <c r="O169" s="61"/>
      <c r="P169" s="61"/>
      <c r="Q169" s="63">
        <f t="shared" si="73"/>
        <v>0.11709676262336015</v>
      </c>
      <c r="R169" s="63">
        <f t="shared" si="65"/>
        <v>0.11709676262336015</v>
      </c>
      <c r="S169" s="63">
        <f t="shared" si="65"/>
        <v>0.11709676262336015</v>
      </c>
      <c r="T169" s="63">
        <f t="shared" si="65"/>
        <v>0.11709676262336015</v>
      </c>
      <c r="U169" s="63">
        <f t="shared" si="65"/>
        <v>0.11709676262336015</v>
      </c>
      <c r="V169" s="63">
        <f t="shared" si="65"/>
        <v>0.11709676262336015</v>
      </c>
      <c r="W169" s="133">
        <f t="shared" si="66"/>
        <v>0.11709676262336015</v>
      </c>
      <c r="X169" s="133">
        <f t="shared" si="67"/>
        <v>0.11709676262336015</v>
      </c>
      <c r="Y169" s="133">
        <f t="shared" si="68"/>
        <v>0.11709676262336015</v>
      </c>
      <c r="Z169" s="133">
        <f t="shared" si="69"/>
        <v>0.11709676262336015</v>
      </c>
      <c r="AA169" s="133">
        <f t="shared" si="70"/>
        <v>0.11709676262336015</v>
      </c>
      <c r="AB169" s="133">
        <f t="shared" si="71"/>
        <v>0.11709676262336015</v>
      </c>
      <c r="AC169" s="3"/>
      <c r="AD169" s="105" t="str">
        <f>Controls!$B$5</f>
        <v>Ofwat forecast</v>
      </c>
      <c r="AE169" s="35"/>
      <c r="AF169" s="55">
        <f t="shared" si="72"/>
        <v>1</v>
      </c>
      <c r="AG169" s="3"/>
      <c r="AH169" s="3"/>
      <c r="AI169" s="3"/>
      <c r="AJ169" s="3"/>
      <c r="AK169" s="3"/>
      <c r="AL169" s="3"/>
      <c r="AM169" s="3"/>
      <c r="AN169" s="3"/>
      <c r="AO169" s="3"/>
      <c r="AP169" s="3"/>
      <c r="AQ169" s="6"/>
      <c r="AR169" s="9"/>
    </row>
    <row r="170" spans="2:44" s="4" customFormat="1">
      <c r="B170" s="33" t="s">
        <v>34</v>
      </c>
      <c r="C170" s="54" t="str">
        <f>IFERROR(INDEX(Inputs!$F$2:$S$481,MATCH(Forecasts!$B170&amp;Forecasts!$B$164,Inputs!$S$2:$S$481,0),MATCH(Forecasts!C$9,Inputs!$F$2:$S$2,0)),"")</f>
        <v/>
      </c>
      <c r="D170" s="54" t="str">
        <f>IFERROR(INDEX(Inputs!$F$2:$S$481,MATCH(Forecasts!$B170&amp;Forecasts!$B$164,Inputs!$S$2:$S$481,0),MATCH(Forecasts!D$9,Inputs!$F$2:$S$2,0)),"")</f>
        <v/>
      </c>
      <c r="E170" s="54"/>
      <c r="F170" s="54"/>
      <c r="G170" s="54"/>
      <c r="H170" s="133">
        <f>IFERROR(INDEX(Inputs!$F$2:$S$481,MATCH(Forecasts!$B170&amp;Forecasts!$B$164,Inputs!$S$2:$S$481,0),MATCH(Forecasts!H$9,Inputs!$F$2:$S$2,0)),"")</f>
        <v>0.13166805563618444</v>
      </c>
      <c r="I170" s="133">
        <f>IFERROR(INDEX(Inputs!$F$2:$S$481,MATCH(Forecasts!$B170&amp;Forecasts!$B$164,Inputs!$S$2:$S$481,0),MATCH(Forecasts!I$9,Inputs!$F$2:$S$2,0)),"")</f>
        <v>0.13419983972418445</v>
      </c>
      <c r="J170" s="61"/>
      <c r="K170" s="61"/>
      <c r="L170" s="61"/>
      <c r="M170" s="61"/>
      <c r="N170" s="61"/>
      <c r="O170" s="61"/>
      <c r="P170" s="61"/>
      <c r="Q170" s="63">
        <f t="shared" si="73"/>
        <v>0.13419983972418445</v>
      </c>
      <c r="R170" s="63">
        <f t="shared" si="65"/>
        <v>0.13419983972418445</v>
      </c>
      <c r="S170" s="63">
        <f t="shared" si="65"/>
        <v>0.13419983972418445</v>
      </c>
      <c r="T170" s="63">
        <f t="shared" si="65"/>
        <v>0.13419983972418445</v>
      </c>
      <c r="U170" s="63">
        <f t="shared" si="65"/>
        <v>0.13419983972418445</v>
      </c>
      <c r="V170" s="63">
        <f t="shared" si="65"/>
        <v>0.13419983972418445</v>
      </c>
      <c r="W170" s="133">
        <f t="shared" si="66"/>
        <v>0.13419983972418445</v>
      </c>
      <c r="X170" s="133">
        <f t="shared" si="67"/>
        <v>0.13419983972418445</v>
      </c>
      <c r="Y170" s="133">
        <f t="shared" si="68"/>
        <v>0.13419983972418445</v>
      </c>
      <c r="Z170" s="133">
        <f t="shared" si="69"/>
        <v>0.13419983972418445</v>
      </c>
      <c r="AA170" s="133">
        <f t="shared" si="70"/>
        <v>0.13419983972418445</v>
      </c>
      <c r="AB170" s="133">
        <f t="shared" si="71"/>
        <v>0.13419983972418445</v>
      </c>
      <c r="AC170" s="3"/>
      <c r="AD170" s="105" t="str">
        <f>Controls!$B$5</f>
        <v>Ofwat forecast</v>
      </c>
      <c r="AE170" s="35"/>
      <c r="AF170" s="55">
        <f t="shared" si="72"/>
        <v>1</v>
      </c>
      <c r="AG170" s="3"/>
      <c r="AH170" s="3"/>
      <c r="AI170" s="3"/>
      <c r="AJ170" s="3"/>
      <c r="AK170" s="3"/>
      <c r="AL170" s="3"/>
      <c r="AM170" s="3"/>
      <c r="AN170" s="3"/>
      <c r="AO170" s="3"/>
      <c r="AP170" s="3"/>
      <c r="AQ170" s="6"/>
      <c r="AR170" s="9"/>
    </row>
    <row r="171" spans="2:44" s="4" customFormat="1">
      <c r="B171" s="33" t="s">
        <v>35</v>
      </c>
      <c r="C171" s="54" t="str">
        <f>IFERROR(INDEX(Inputs!$F$2:$S$481,MATCH(Forecasts!$B171&amp;Forecasts!$B$164,Inputs!$S$2:$S$481,0),MATCH(Forecasts!C$9,Inputs!$F$2:$S$2,0)),"")</f>
        <v/>
      </c>
      <c r="D171" s="54" t="str">
        <f>IFERROR(INDEX(Inputs!$F$2:$S$481,MATCH(Forecasts!$B171&amp;Forecasts!$B$164,Inputs!$S$2:$S$481,0),MATCH(Forecasts!D$9,Inputs!$F$2:$S$2,0)),"")</f>
        <v/>
      </c>
      <c r="E171" s="54"/>
      <c r="F171" s="54"/>
      <c r="G171" s="54"/>
      <c r="H171" s="133">
        <f>IFERROR(INDEX(Inputs!$F$2:$S$481,MATCH(Forecasts!$B171&amp;Forecasts!$B$164,Inputs!$S$2:$S$481,0),MATCH(Forecasts!H$9,Inputs!$F$2:$S$2,0)),"")</f>
        <v>0.11876864082534</v>
      </c>
      <c r="I171" s="133">
        <f>IFERROR(INDEX(Inputs!$F$2:$S$481,MATCH(Forecasts!$B171&amp;Forecasts!$B$164,Inputs!$S$2:$S$481,0),MATCH(Forecasts!I$9,Inputs!$F$2:$S$2,0)),"")</f>
        <v>0.12363692369746056</v>
      </c>
      <c r="J171" s="61"/>
      <c r="K171" s="61"/>
      <c r="L171" s="61"/>
      <c r="M171" s="61"/>
      <c r="N171" s="61"/>
      <c r="O171" s="61"/>
      <c r="P171" s="61"/>
      <c r="Q171" s="63">
        <f t="shared" si="73"/>
        <v>0.12363692369746056</v>
      </c>
      <c r="R171" s="63">
        <f t="shared" si="65"/>
        <v>0.12363692369746056</v>
      </c>
      <c r="S171" s="63">
        <f t="shared" si="65"/>
        <v>0.12363692369746056</v>
      </c>
      <c r="T171" s="63">
        <f t="shared" si="65"/>
        <v>0.12363692369746056</v>
      </c>
      <c r="U171" s="63">
        <f t="shared" si="65"/>
        <v>0.12363692369746056</v>
      </c>
      <c r="V171" s="63">
        <f t="shared" si="65"/>
        <v>0.12363692369746056</v>
      </c>
      <c r="W171" s="133">
        <f t="shared" si="66"/>
        <v>0.12363692369746056</v>
      </c>
      <c r="X171" s="133">
        <f t="shared" si="67"/>
        <v>0.12363692369746056</v>
      </c>
      <c r="Y171" s="133">
        <f t="shared" si="68"/>
        <v>0.12363692369746056</v>
      </c>
      <c r="Z171" s="133">
        <f t="shared" si="69"/>
        <v>0.12363692369746056</v>
      </c>
      <c r="AA171" s="133">
        <f t="shared" si="70"/>
        <v>0.12363692369746056</v>
      </c>
      <c r="AB171" s="133">
        <f t="shared" si="71"/>
        <v>0.12363692369746056</v>
      </c>
      <c r="AC171" s="3"/>
      <c r="AD171" s="105" t="str">
        <f>Controls!$B$5</f>
        <v>Ofwat forecast</v>
      </c>
      <c r="AE171" s="35"/>
      <c r="AF171" s="55">
        <f t="shared" si="72"/>
        <v>1</v>
      </c>
      <c r="AG171" s="3"/>
      <c r="AH171" s="3"/>
      <c r="AI171" s="3"/>
      <c r="AJ171" s="3"/>
      <c r="AK171" s="3"/>
      <c r="AL171" s="3"/>
      <c r="AM171" s="3"/>
      <c r="AN171" s="3"/>
      <c r="AO171" s="3"/>
      <c r="AP171" s="3"/>
      <c r="AQ171" s="6"/>
      <c r="AR171" s="9"/>
    </row>
    <row r="172" spans="2:44" s="4" customFormat="1" ht="13">
      <c r="B172" s="33" t="s">
        <v>36</v>
      </c>
      <c r="C172" s="54" t="str">
        <f>IFERROR(INDEX(Inputs!$F$2:$S$481,MATCH(Forecasts!$B172&amp;Forecasts!$B$164,Inputs!$S$2:$S$481,0),MATCH(Forecasts!C$9,Inputs!$F$2:$S$2,0)),"")</f>
        <v/>
      </c>
      <c r="D172" s="54" t="str">
        <f>IFERROR(INDEX(Inputs!$F$2:$S$481,MATCH(Forecasts!$B172&amp;Forecasts!$B$164,Inputs!$S$2:$S$481,0),MATCH(Forecasts!D$9,Inputs!$F$2:$S$2,0)),"")</f>
        <v/>
      </c>
      <c r="E172" s="54"/>
      <c r="F172" s="54"/>
      <c r="G172" s="54"/>
      <c r="H172" s="133">
        <f>IFERROR(INDEX(Inputs!$F$2:$S$481,MATCH(Forecasts!$B172&amp;Forecasts!$B$164,Inputs!$S$2:$S$481,0),MATCH(Forecasts!H$9,Inputs!$F$2:$S$2,0)),"")</f>
        <v>0.10516150912811387</v>
      </c>
      <c r="I172" s="133">
        <f>IFERROR(INDEX(Inputs!$F$2:$S$481,MATCH(Forecasts!$B172&amp;Forecasts!$B$164,Inputs!$S$2:$S$481,0),MATCH(Forecasts!I$9,Inputs!$F$2:$S$2,0)),"")</f>
        <v>0.10426548733325891</v>
      </c>
      <c r="J172" s="61"/>
      <c r="K172" s="61"/>
      <c r="L172" s="61"/>
      <c r="M172" s="61"/>
      <c r="N172" s="61"/>
      <c r="O172" s="61"/>
      <c r="P172" s="61"/>
      <c r="Q172" s="63">
        <f t="shared" si="73"/>
        <v>0.10426548733325891</v>
      </c>
      <c r="R172" s="63">
        <f t="shared" si="65"/>
        <v>0.10426548733325891</v>
      </c>
      <c r="S172" s="63">
        <f t="shared" si="65"/>
        <v>0.10426548733325891</v>
      </c>
      <c r="T172" s="63">
        <f t="shared" si="65"/>
        <v>0.10426548733325891</v>
      </c>
      <c r="U172" s="63">
        <f t="shared" si="65"/>
        <v>0.10426548733325891</v>
      </c>
      <c r="V172" s="63">
        <f t="shared" si="65"/>
        <v>0.10426548733325891</v>
      </c>
      <c r="W172" s="133">
        <f t="shared" si="66"/>
        <v>0.10426548733325891</v>
      </c>
      <c r="X172" s="133">
        <f t="shared" si="67"/>
        <v>0.10426548733325891</v>
      </c>
      <c r="Y172" s="133">
        <f t="shared" si="68"/>
        <v>0.10426548733325891</v>
      </c>
      <c r="Z172" s="133">
        <f t="shared" si="69"/>
        <v>0.10426548733325891</v>
      </c>
      <c r="AA172" s="133">
        <f t="shared" si="70"/>
        <v>0.10426548733325891</v>
      </c>
      <c r="AB172" s="133">
        <f t="shared" si="71"/>
        <v>0.10426548733325891</v>
      </c>
      <c r="AC172" s="3"/>
      <c r="AD172" s="105" t="str">
        <f>Controls!$B$5</f>
        <v>Ofwat forecast</v>
      </c>
      <c r="AE172" s="35"/>
      <c r="AF172" s="55">
        <f t="shared" si="72"/>
        <v>1</v>
      </c>
      <c r="AG172" s="3"/>
      <c r="AH172" s="3"/>
      <c r="AI172" s="3"/>
      <c r="AJ172" s="3"/>
      <c r="AK172" s="3"/>
      <c r="AL172" s="3"/>
      <c r="AM172" s="3"/>
      <c r="AN172" s="3"/>
      <c r="AO172" s="3"/>
      <c r="AP172" s="3"/>
      <c r="AQ172" s="6"/>
      <c r="AR172" s="10"/>
    </row>
    <row r="173" spans="2:44" s="4" customFormat="1" ht="13">
      <c r="B173" s="33" t="s">
        <v>37</v>
      </c>
      <c r="C173" s="54" t="str">
        <f>IFERROR(INDEX(Inputs!$F$2:$S$481,MATCH(Forecasts!$B173&amp;Forecasts!$B$164,Inputs!$S$2:$S$481,0),MATCH(Forecasts!C$9,Inputs!$F$2:$S$2,0)),"")</f>
        <v/>
      </c>
      <c r="D173" s="54" t="str">
        <f>IFERROR(INDEX(Inputs!$F$2:$S$481,MATCH(Forecasts!$B173&amp;Forecasts!$B$164,Inputs!$S$2:$S$481,0),MATCH(Forecasts!D$9,Inputs!$F$2:$S$2,0)),"")</f>
        <v/>
      </c>
      <c r="E173" s="54"/>
      <c r="F173" s="54"/>
      <c r="G173" s="54"/>
      <c r="H173" s="133">
        <f>IFERROR(INDEX(Inputs!$F$2:$S$481,MATCH(Forecasts!$B173&amp;Forecasts!$B$164,Inputs!$S$2:$S$481,0),MATCH(Forecasts!H$9,Inputs!$F$2:$S$2,0)),"")</f>
        <v>0.18286486919763711</v>
      </c>
      <c r="I173" s="133">
        <f>IFERROR(INDEX(Inputs!$F$2:$S$481,MATCH(Forecasts!$B173&amp;Forecasts!$B$164,Inputs!$S$2:$S$481,0),MATCH(Forecasts!I$9,Inputs!$F$2:$S$2,0)),"")</f>
        <v>0.1852672355572135</v>
      </c>
      <c r="J173" s="61"/>
      <c r="K173" s="61"/>
      <c r="L173" s="61"/>
      <c r="M173" s="61"/>
      <c r="N173" s="61"/>
      <c r="O173" s="61"/>
      <c r="P173" s="61"/>
      <c r="Q173" s="63">
        <f t="shared" si="73"/>
        <v>0.1852672355572135</v>
      </c>
      <c r="R173" s="63">
        <f t="shared" si="65"/>
        <v>0.1852672355572135</v>
      </c>
      <c r="S173" s="63">
        <f t="shared" si="65"/>
        <v>0.1852672355572135</v>
      </c>
      <c r="T173" s="63">
        <f t="shared" si="65"/>
        <v>0.1852672355572135</v>
      </c>
      <c r="U173" s="63">
        <f t="shared" si="65"/>
        <v>0.1852672355572135</v>
      </c>
      <c r="V173" s="63">
        <f t="shared" si="65"/>
        <v>0.1852672355572135</v>
      </c>
      <c r="W173" s="133">
        <f t="shared" si="66"/>
        <v>0.1852672355572135</v>
      </c>
      <c r="X173" s="133">
        <f t="shared" si="67"/>
        <v>0.1852672355572135</v>
      </c>
      <c r="Y173" s="133">
        <f t="shared" si="68"/>
        <v>0.1852672355572135</v>
      </c>
      <c r="Z173" s="133">
        <f t="shared" si="69"/>
        <v>0.1852672355572135</v>
      </c>
      <c r="AA173" s="133">
        <f t="shared" si="70"/>
        <v>0.1852672355572135</v>
      </c>
      <c r="AB173" s="133">
        <f t="shared" si="71"/>
        <v>0.1852672355572135</v>
      </c>
      <c r="AC173" s="3"/>
      <c r="AD173" s="105" t="str">
        <f>Controls!$B$5</f>
        <v>Ofwat forecast</v>
      </c>
      <c r="AE173" s="35"/>
      <c r="AF173" s="55">
        <f t="shared" si="72"/>
        <v>1</v>
      </c>
      <c r="AG173" s="3"/>
      <c r="AH173" s="3"/>
      <c r="AI173" s="3"/>
      <c r="AJ173" s="3"/>
      <c r="AK173" s="3"/>
      <c r="AL173" s="3"/>
      <c r="AM173" s="3"/>
      <c r="AN173" s="3"/>
      <c r="AO173" s="3"/>
      <c r="AP173" s="3"/>
      <c r="AQ173" s="6"/>
      <c r="AR173" s="10"/>
    </row>
    <row r="174" spans="2:44" s="4" customFormat="1" ht="13">
      <c r="B174" s="33" t="s">
        <v>38</v>
      </c>
      <c r="C174" s="54" t="str">
        <f>IFERROR(INDEX(Inputs!$F$2:$S$481,MATCH(Forecasts!$B174&amp;Forecasts!$B$164,Inputs!$S$2:$S$481,0),MATCH(Forecasts!C$9,Inputs!$F$2:$S$2,0)),"")</f>
        <v/>
      </c>
      <c r="D174" s="54" t="str">
        <f>IFERROR(INDEX(Inputs!$F$2:$S$481,MATCH(Forecasts!$B174&amp;Forecasts!$B$164,Inputs!$S$2:$S$481,0),MATCH(Forecasts!D$9,Inputs!$F$2:$S$2,0)),"")</f>
        <v/>
      </c>
      <c r="E174" s="54"/>
      <c r="F174" s="54"/>
      <c r="G174" s="54"/>
      <c r="H174" s="133">
        <f>IFERROR(INDEX(Inputs!$F$2:$S$481,MATCH(Forecasts!$B174&amp;Forecasts!$B$164,Inputs!$S$2:$S$481,0),MATCH(Forecasts!H$9,Inputs!$F$2:$S$2,0)),"")</f>
        <v>9.5180095976945531E-2</v>
      </c>
      <c r="I174" s="133">
        <f>IFERROR(INDEX(Inputs!$F$2:$S$481,MATCH(Forecasts!$B174&amp;Forecasts!$B$164,Inputs!$S$2:$S$481,0),MATCH(Forecasts!I$9,Inputs!$F$2:$S$2,0)),"")</f>
        <v>9.7298917584290101E-2</v>
      </c>
      <c r="J174" s="61"/>
      <c r="K174" s="61"/>
      <c r="L174" s="61"/>
      <c r="M174" s="61"/>
      <c r="N174" s="61"/>
      <c r="O174" s="61"/>
      <c r="P174" s="61"/>
      <c r="Q174" s="63">
        <f t="shared" si="73"/>
        <v>9.7298917584290101E-2</v>
      </c>
      <c r="R174" s="63">
        <f t="shared" si="65"/>
        <v>9.7298917584290101E-2</v>
      </c>
      <c r="S174" s="63">
        <f t="shared" si="65"/>
        <v>9.7298917584290101E-2</v>
      </c>
      <c r="T174" s="63">
        <f t="shared" si="65"/>
        <v>9.7298917584290101E-2</v>
      </c>
      <c r="U174" s="63">
        <f t="shared" si="65"/>
        <v>9.7298917584290101E-2</v>
      </c>
      <c r="V174" s="63">
        <f t="shared" si="65"/>
        <v>9.7298917584290101E-2</v>
      </c>
      <c r="W174" s="133">
        <f t="shared" si="66"/>
        <v>9.7298917584290101E-2</v>
      </c>
      <c r="X174" s="133">
        <f t="shared" si="67"/>
        <v>9.7298917584290101E-2</v>
      </c>
      <c r="Y174" s="133">
        <f t="shared" si="68"/>
        <v>9.7298917584290101E-2</v>
      </c>
      <c r="Z174" s="133">
        <f t="shared" si="69"/>
        <v>9.7298917584290101E-2</v>
      </c>
      <c r="AA174" s="133">
        <f t="shared" si="70"/>
        <v>9.7298917584290101E-2</v>
      </c>
      <c r="AB174" s="133">
        <f t="shared" si="71"/>
        <v>9.7298917584290101E-2</v>
      </c>
      <c r="AC174" s="3"/>
      <c r="AD174" s="105" t="str">
        <f>Controls!$B$5</f>
        <v>Ofwat forecast</v>
      </c>
      <c r="AE174" s="35"/>
      <c r="AF174" s="55">
        <f t="shared" si="72"/>
        <v>1</v>
      </c>
      <c r="AG174" s="3"/>
      <c r="AH174" s="3"/>
      <c r="AI174" s="3"/>
      <c r="AJ174" s="3"/>
      <c r="AK174" s="3"/>
      <c r="AL174" s="3"/>
      <c r="AM174" s="3"/>
      <c r="AN174" s="3"/>
      <c r="AO174" s="3"/>
      <c r="AP174" s="3"/>
      <c r="AQ174" s="6"/>
      <c r="AR174" s="10"/>
    </row>
    <row r="175" spans="2:44" s="4" customFormat="1" ht="13">
      <c r="B175" s="33" t="s">
        <v>39</v>
      </c>
      <c r="C175" s="54" t="str">
        <f>IFERROR(INDEX(Inputs!$F$2:$S$481,MATCH(Forecasts!$B175&amp;Forecasts!$B$164,Inputs!$S$2:$S$481,0),MATCH(Forecasts!C$9,Inputs!$F$2:$S$2,0)),"")</f>
        <v/>
      </c>
      <c r="D175" s="54" t="str">
        <f>IFERROR(INDEX(Inputs!$F$2:$S$481,MATCH(Forecasts!$B175&amp;Forecasts!$B$164,Inputs!$S$2:$S$481,0),MATCH(Forecasts!D$9,Inputs!$F$2:$S$2,0)),"")</f>
        <v/>
      </c>
      <c r="E175" s="54"/>
      <c r="F175" s="54"/>
      <c r="G175" s="54"/>
      <c r="H175" s="133">
        <f>IFERROR(INDEX(Inputs!$F$2:$S$481,MATCH(Forecasts!$B175&amp;Forecasts!$B$164,Inputs!$S$2:$S$481,0),MATCH(Forecasts!H$9,Inputs!$F$2:$S$2,0)),"")</f>
        <v>0.12515093207351102</v>
      </c>
      <c r="I175" s="133">
        <f>IFERROR(INDEX(Inputs!$F$2:$S$481,MATCH(Forecasts!$B175&amp;Forecasts!$B$164,Inputs!$S$2:$S$481,0),MATCH(Forecasts!I$9,Inputs!$F$2:$S$2,0)),"")</f>
        <v>0.12632162585615211</v>
      </c>
      <c r="J175" s="61"/>
      <c r="K175" s="61"/>
      <c r="L175" s="61"/>
      <c r="M175" s="61"/>
      <c r="N175" s="61"/>
      <c r="O175" s="61"/>
      <c r="P175" s="61"/>
      <c r="Q175" s="63">
        <f t="shared" si="73"/>
        <v>0.12632162585615211</v>
      </c>
      <c r="R175" s="63">
        <f t="shared" si="65"/>
        <v>0.12632162585615211</v>
      </c>
      <c r="S175" s="63">
        <f t="shared" si="65"/>
        <v>0.12632162585615211</v>
      </c>
      <c r="T175" s="63">
        <f t="shared" si="65"/>
        <v>0.12632162585615211</v>
      </c>
      <c r="U175" s="63">
        <f t="shared" si="65"/>
        <v>0.12632162585615211</v>
      </c>
      <c r="V175" s="63">
        <f t="shared" si="65"/>
        <v>0.12632162585615211</v>
      </c>
      <c r="W175" s="133">
        <f t="shared" si="66"/>
        <v>0.12632162585615211</v>
      </c>
      <c r="X175" s="133">
        <f t="shared" si="67"/>
        <v>0.12632162585615211</v>
      </c>
      <c r="Y175" s="133">
        <f t="shared" si="68"/>
        <v>0.12632162585615211</v>
      </c>
      <c r="Z175" s="133">
        <f t="shared" si="69"/>
        <v>0.12632162585615211</v>
      </c>
      <c r="AA175" s="133">
        <f t="shared" si="70"/>
        <v>0.12632162585615211</v>
      </c>
      <c r="AB175" s="133">
        <f t="shared" si="71"/>
        <v>0.12632162585615211</v>
      </c>
      <c r="AC175" s="3"/>
      <c r="AD175" s="105" t="str">
        <f>Controls!$B$5</f>
        <v>Ofwat forecast</v>
      </c>
      <c r="AE175" s="35"/>
      <c r="AF175" s="55">
        <f t="shared" si="72"/>
        <v>1</v>
      </c>
      <c r="AG175" s="3"/>
      <c r="AH175" s="3"/>
      <c r="AI175" s="3"/>
      <c r="AJ175" s="3"/>
      <c r="AK175" s="3"/>
      <c r="AL175" s="3"/>
      <c r="AM175" s="3"/>
      <c r="AN175" s="3"/>
      <c r="AO175" s="3"/>
      <c r="AP175" s="3"/>
      <c r="AQ175" s="6"/>
      <c r="AR175" s="10"/>
    </row>
    <row r="176" spans="2:44" s="4" customFormat="1" ht="13">
      <c r="B176" s="33" t="s">
        <v>40</v>
      </c>
      <c r="C176" s="54" t="str">
        <f>IFERROR(INDEX(Inputs!$F$2:$S$481,MATCH(Forecasts!$B176&amp;Forecasts!$B$164,Inputs!$S$2:$S$481,0),MATCH(Forecasts!C$9,Inputs!$F$2:$S$2,0)),"")</f>
        <v/>
      </c>
      <c r="D176" s="54" t="str">
        <f>IFERROR(INDEX(Inputs!$F$2:$S$481,MATCH(Forecasts!$B176&amp;Forecasts!$B$164,Inputs!$S$2:$S$481,0),MATCH(Forecasts!D$9,Inputs!$F$2:$S$2,0)),"")</f>
        <v/>
      </c>
      <c r="E176" s="54"/>
      <c r="F176" s="54"/>
      <c r="G176" s="54"/>
      <c r="H176" s="133">
        <f>IFERROR(INDEX(Inputs!$F$2:$S$481,MATCH(Forecasts!$B176&amp;Forecasts!$B$164,Inputs!$S$2:$S$481,0),MATCH(Forecasts!H$9,Inputs!$F$2:$S$2,0)),"")</f>
        <v>0.10363306601728665</v>
      </c>
      <c r="I176" s="133">
        <f>IFERROR(INDEX(Inputs!$F$2:$S$481,MATCH(Forecasts!$B176&amp;Forecasts!$B$164,Inputs!$S$2:$S$481,0),MATCH(Forecasts!I$9,Inputs!$F$2:$S$2,0)),"")</f>
        <v>0.10530345434566706</v>
      </c>
      <c r="J176" s="61"/>
      <c r="K176" s="61"/>
      <c r="L176" s="61"/>
      <c r="M176" s="61"/>
      <c r="N176" s="61"/>
      <c r="O176" s="61"/>
      <c r="P176" s="61"/>
      <c r="Q176" s="63">
        <f t="shared" si="73"/>
        <v>0.10530345434566706</v>
      </c>
      <c r="R176" s="63">
        <f t="shared" si="65"/>
        <v>0.10530345434566706</v>
      </c>
      <c r="S176" s="63">
        <f t="shared" si="65"/>
        <v>0.10530345434566706</v>
      </c>
      <c r="T176" s="63">
        <f t="shared" si="65"/>
        <v>0.10530345434566706</v>
      </c>
      <c r="U176" s="63">
        <f t="shared" si="65"/>
        <v>0.10530345434566706</v>
      </c>
      <c r="V176" s="63">
        <f t="shared" si="65"/>
        <v>0.10530345434566706</v>
      </c>
      <c r="W176" s="133">
        <f t="shared" si="66"/>
        <v>0.10530345434566706</v>
      </c>
      <c r="X176" s="133">
        <f t="shared" si="67"/>
        <v>0.10530345434566706</v>
      </c>
      <c r="Y176" s="133">
        <f t="shared" si="68"/>
        <v>0.10530345434566706</v>
      </c>
      <c r="Z176" s="133">
        <f t="shared" si="69"/>
        <v>0.10530345434566706</v>
      </c>
      <c r="AA176" s="133">
        <f t="shared" si="70"/>
        <v>0.10530345434566706</v>
      </c>
      <c r="AB176" s="133">
        <f t="shared" si="71"/>
        <v>0.10530345434566706</v>
      </c>
      <c r="AC176" s="3"/>
      <c r="AD176" s="105" t="str">
        <f>Controls!$B$5</f>
        <v>Ofwat forecast</v>
      </c>
      <c r="AE176" s="35"/>
      <c r="AF176" s="55">
        <f t="shared" si="72"/>
        <v>1</v>
      </c>
      <c r="AG176" s="3"/>
      <c r="AH176" s="3"/>
      <c r="AI176" s="3"/>
      <c r="AJ176" s="3"/>
      <c r="AK176" s="3"/>
      <c r="AL176" s="3"/>
      <c r="AM176" s="3"/>
      <c r="AN176" s="3"/>
      <c r="AO176" s="3"/>
      <c r="AP176" s="3"/>
      <c r="AQ176" s="6"/>
      <c r="AR176" s="10"/>
    </row>
    <row r="177" spans="1:44" s="4" customFormat="1" ht="13">
      <c r="B177" s="33" t="s">
        <v>41</v>
      </c>
      <c r="C177" s="54" t="str">
        <f>IFERROR(INDEX(Inputs!$F$2:$S$481,MATCH(Forecasts!$B177&amp;Forecasts!$B$164,Inputs!$S$2:$S$481,0),MATCH(Forecasts!C$9,Inputs!$F$2:$S$2,0)),"")</f>
        <v/>
      </c>
      <c r="D177" s="54" t="str">
        <f>IFERROR(INDEX(Inputs!$F$2:$S$481,MATCH(Forecasts!$B177&amp;Forecasts!$B$164,Inputs!$S$2:$S$481,0),MATCH(Forecasts!D$9,Inputs!$F$2:$S$2,0)),"")</f>
        <v/>
      </c>
      <c r="E177" s="54"/>
      <c r="F177" s="54"/>
      <c r="G177" s="54"/>
      <c r="H177" s="133">
        <f>IFERROR(INDEX(Inputs!$F$2:$S$481,MATCH(Forecasts!$B177&amp;Forecasts!$B$164,Inputs!$S$2:$S$481,0),MATCH(Forecasts!H$9,Inputs!$F$2:$S$2,0)),"")</f>
        <v>0.15669624937585769</v>
      </c>
      <c r="I177" s="133">
        <f>IFERROR(INDEX(Inputs!$F$2:$S$481,MATCH(Forecasts!$B177&amp;Forecasts!$B$164,Inputs!$S$2:$S$481,0),MATCH(Forecasts!I$9,Inputs!$F$2:$S$2,0)),"")</f>
        <v>0.1561889046621954</v>
      </c>
      <c r="J177" s="61"/>
      <c r="K177" s="61"/>
      <c r="L177" s="61"/>
      <c r="M177" s="61"/>
      <c r="N177" s="61"/>
      <c r="O177" s="61"/>
      <c r="P177" s="61"/>
      <c r="Q177" s="63">
        <f t="shared" si="73"/>
        <v>0.1561889046621954</v>
      </c>
      <c r="R177" s="63">
        <f t="shared" si="65"/>
        <v>0.1561889046621954</v>
      </c>
      <c r="S177" s="63">
        <f t="shared" si="65"/>
        <v>0.1561889046621954</v>
      </c>
      <c r="T177" s="63">
        <f t="shared" si="65"/>
        <v>0.1561889046621954</v>
      </c>
      <c r="U177" s="63">
        <f t="shared" si="65"/>
        <v>0.1561889046621954</v>
      </c>
      <c r="V177" s="63">
        <f t="shared" si="65"/>
        <v>0.1561889046621954</v>
      </c>
      <c r="W177" s="133">
        <f t="shared" si="66"/>
        <v>0.1561889046621954</v>
      </c>
      <c r="X177" s="133">
        <f t="shared" si="67"/>
        <v>0.1561889046621954</v>
      </c>
      <c r="Y177" s="133">
        <f t="shared" si="68"/>
        <v>0.1561889046621954</v>
      </c>
      <c r="Z177" s="133">
        <f t="shared" si="69"/>
        <v>0.1561889046621954</v>
      </c>
      <c r="AA177" s="133">
        <f t="shared" si="70"/>
        <v>0.1561889046621954</v>
      </c>
      <c r="AB177" s="133">
        <f t="shared" si="71"/>
        <v>0.1561889046621954</v>
      </c>
      <c r="AC177" s="3"/>
      <c r="AD177" s="105" t="str">
        <f>Controls!$B$5</f>
        <v>Ofwat forecast</v>
      </c>
      <c r="AE177" s="35"/>
      <c r="AF177" s="55">
        <f t="shared" si="72"/>
        <v>1</v>
      </c>
      <c r="AG177" s="3"/>
      <c r="AH177" s="3"/>
      <c r="AI177" s="3"/>
      <c r="AJ177" s="3"/>
      <c r="AK177" s="3"/>
      <c r="AL177" s="3"/>
      <c r="AM177" s="3"/>
      <c r="AN177" s="3"/>
      <c r="AO177" s="3"/>
      <c r="AP177" s="3"/>
      <c r="AQ177" s="6"/>
      <c r="AR177" s="10"/>
    </row>
    <row r="178" spans="1:44" s="4" customFormat="1" ht="13">
      <c r="B178" s="33" t="s">
        <v>42</v>
      </c>
      <c r="C178" s="54" t="str">
        <f>IFERROR(INDEX(Inputs!$F$2:$S$481,MATCH(Forecasts!$B178&amp;Forecasts!$B$164,Inputs!$S$2:$S$481,0),MATCH(Forecasts!C$9,Inputs!$F$2:$S$2,0)),"")</f>
        <v/>
      </c>
      <c r="D178" s="54" t="str">
        <f>IFERROR(INDEX(Inputs!$F$2:$S$481,MATCH(Forecasts!$B178&amp;Forecasts!$B$164,Inputs!$S$2:$S$481,0),MATCH(Forecasts!D$9,Inputs!$F$2:$S$2,0)),"")</f>
        <v/>
      </c>
      <c r="E178" s="54"/>
      <c r="F178" s="54"/>
      <c r="G178" s="54"/>
      <c r="H178" s="133">
        <f>IFERROR(INDEX(Inputs!$F$2:$S$481,MATCH(Forecasts!$B178&amp;Forecasts!$B$164,Inputs!$S$2:$S$481,0),MATCH(Forecasts!H$9,Inputs!$F$2:$S$2,0)),"")</f>
        <v>0.15142448640353362</v>
      </c>
      <c r="I178" s="133">
        <f>IFERROR(INDEX(Inputs!$F$2:$S$481,MATCH(Forecasts!$B178&amp;Forecasts!$B$164,Inputs!$S$2:$S$481,0),MATCH(Forecasts!I$9,Inputs!$F$2:$S$2,0)),"")</f>
        <v>0.15464731421028721</v>
      </c>
      <c r="J178" s="61"/>
      <c r="K178" s="61"/>
      <c r="L178" s="61"/>
      <c r="M178" s="61"/>
      <c r="N178" s="61"/>
      <c r="O178" s="61"/>
      <c r="P178" s="61"/>
      <c r="Q178" s="63">
        <f t="shared" si="73"/>
        <v>0.15464731421028721</v>
      </c>
      <c r="R178" s="63">
        <f t="shared" si="65"/>
        <v>0.15464731421028721</v>
      </c>
      <c r="S178" s="63">
        <f t="shared" si="65"/>
        <v>0.15464731421028721</v>
      </c>
      <c r="T178" s="63">
        <f t="shared" si="65"/>
        <v>0.15464731421028721</v>
      </c>
      <c r="U178" s="63">
        <f t="shared" si="65"/>
        <v>0.15464731421028721</v>
      </c>
      <c r="V178" s="63">
        <f t="shared" si="65"/>
        <v>0.15464731421028721</v>
      </c>
      <c r="W178" s="133">
        <f t="shared" si="66"/>
        <v>0.15464731421028721</v>
      </c>
      <c r="X178" s="133">
        <f t="shared" si="67"/>
        <v>0.15464731421028721</v>
      </c>
      <c r="Y178" s="133">
        <f t="shared" si="68"/>
        <v>0.15464731421028721</v>
      </c>
      <c r="Z178" s="133">
        <f t="shared" si="69"/>
        <v>0.15464731421028721</v>
      </c>
      <c r="AA178" s="133">
        <f t="shared" si="70"/>
        <v>0.15464731421028721</v>
      </c>
      <c r="AB178" s="133">
        <f t="shared" si="71"/>
        <v>0.15464731421028721</v>
      </c>
      <c r="AC178" s="3"/>
      <c r="AD178" s="105" t="str">
        <f>Controls!$B$5</f>
        <v>Ofwat forecast</v>
      </c>
      <c r="AE178" s="35"/>
      <c r="AF178" s="55">
        <f t="shared" si="72"/>
        <v>1</v>
      </c>
      <c r="AG178" s="3"/>
      <c r="AH178" s="3"/>
      <c r="AI178" s="3"/>
      <c r="AJ178" s="3"/>
      <c r="AK178" s="3"/>
      <c r="AL178" s="3"/>
      <c r="AM178" s="3"/>
      <c r="AN178" s="3"/>
      <c r="AO178" s="3"/>
      <c r="AP178" s="3"/>
      <c r="AQ178" s="6"/>
      <c r="AR178" s="10"/>
    </row>
    <row r="179" spans="1:44" s="4" customFormat="1" ht="13">
      <c r="B179" s="33" t="s">
        <v>43</v>
      </c>
      <c r="C179" s="54" t="str">
        <f>IFERROR(INDEX(Inputs!$F$2:$S$481,MATCH(Forecasts!$B179&amp;Forecasts!$B$164,Inputs!$S$2:$S$481,0),MATCH(Forecasts!C$9,Inputs!$F$2:$S$2,0)),"")</f>
        <v/>
      </c>
      <c r="D179" s="54" t="str">
        <f>IFERROR(INDEX(Inputs!$F$2:$S$481,MATCH(Forecasts!$B179&amp;Forecasts!$B$164,Inputs!$S$2:$S$481,0),MATCH(Forecasts!D$9,Inputs!$F$2:$S$2,0)),"")</f>
        <v/>
      </c>
      <c r="E179" s="54"/>
      <c r="F179" s="54"/>
      <c r="G179" s="54"/>
      <c r="H179" s="133">
        <f>IFERROR(INDEX(Inputs!$F$2:$S$481,MATCH(Forecasts!$B179&amp;Forecasts!$B$164,Inputs!$S$2:$S$481,0),MATCH(Forecasts!H$9,Inputs!$F$2:$S$2,0)),"")</f>
        <v>8.7605364305305911E-2</v>
      </c>
      <c r="I179" s="133">
        <f>IFERROR(INDEX(Inputs!$F$2:$S$481,MATCH(Forecasts!$B179&amp;Forecasts!$B$164,Inputs!$S$2:$S$481,0),MATCH(Forecasts!I$9,Inputs!$F$2:$S$2,0)),"")</f>
        <v>8.9395666083231073E-2</v>
      </c>
      <c r="J179" s="61"/>
      <c r="K179" s="61"/>
      <c r="L179" s="61"/>
      <c r="M179" s="61"/>
      <c r="N179" s="61"/>
      <c r="O179" s="61"/>
      <c r="P179" s="61"/>
      <c r="Q179" s="63">
        <f t="shared" si="73"/>
        <v>8.9395666083231073E-2</v>
      </c>
      <c r="R179" s="63">
        <f t="shared" si="65"/>
        <v>8.9395666083231073E-2</v>
      </c>
      <c r="S179" s="63">
        <f t="shared" si="65"/>
        <v>8.9395666083231073E-2</v>
      </c>
      <c r="T179" s="63">
        <f t="shared" si="65"/>
        <v>8.9395666083231073E-2</v>
      </c>
      <c r="U179" s="63">
        <f t="shared" si="65"/>
        <v>8.9395666083231073E-2</v>
      </c>
      <c r="V179" s="63">
        <f t="shared" si="65"/>
        <v>8.9395666083231073E-2</v>
      </c>
      <c r="W179" s="133">
        <f t="shared" si="66"/>
        <v>8.9395666083231073E-2</v>
      </c>
      <c r="X179" s="133">
        <f t="shared" si="67"/>
        <v>8.9395666083231073E-2</v>
      </c>
      <c r="Y179" s="133">
        <f t="shared" si="68"/>
        <v>8.9395666083231073E-2</v>
      </c>
      <c r="Z179" s="133">
        <f t="shared" si="69"/>
        <v>8.9395666083231073E-2</v>
      </c>
      <c r="AA179" s="133">
        <f t="shared" si="70"/>
        <v>8.9395666083231073E-2</v>
      </c>
      <c r="AB179" s="133">
        <f t="shared" si="71"/>
        <v>8.9395666083231073E-2</v>
      </c>
      <c r="AC179" s="3"/>
      <c r="AD179" s="105" t="str">
        <f>Controls!$B$5</f>
        <v>Ofwat forecast</v>
      </c>
      <c r="AE179" s="35"/>
      <c r="AF179" s="55">
        <f t="shared" si="72"/>
        <v>1</v>
      </c>
      <c r="AG179" s="3"/>
      <c r="AH179" s="3"/>
      <c r="AI179" s="3"/>
      <c r="AJ179" s="3"/>
      <c r="AK179" s="3"/>
      <c r="AL179" s="3"/>
      <c r="AM179" s="3"/>
      <c r="AN179" s="3"/>
      <c r="AO179" s="3"/>
      <c r="AP179" s="3"/>
      <c r="AQ179" s="6"/>
      <c r="AR179" s="10"/>
    </row>
    <row r="180" spans="1:44" s="4" customFormat="1" ht="13">
      <c r="B180" s="33" t="s">
        <v>44</v>
      </c>
      <c r="C180" s="54" t="str">
        <f>IFERROR(INDEX(Inputs!$F$2:$S$481,MATCH(Forecasts!$B180&amp;Forecasts!$B$164,Inputs!$S$2:$S$481,0),MATCH(Forecasts!C$9,Inputs!$F$2:$S$2,0)),"")</f>
        <v/>
      </c>
      <c r="D180" s="54" t="str">
        <f>IFERROR(INDEX(Inputs!$F$2:$S$481,MATCH(Forecasts!$B180&amp;Forecasts!$B$164,Inputs!$S$2:$S$481,0),MATCH(Forecasts!D$9,Inputs!$F$2:$S$2,0)),"")</f>
        <v/>
      </c>
      <c r="E180" s="54"/>
      <c r="F180" s="54"/>
      <c r="G180" s="54"/>
      <c r="H180" s="133">
        <f>IFERROR(INDEX(Inputs!$F$2:$S$481,MATCH(Forecasts!$B180&amp;Forecasts!$B$164,Inputs!$S$2:$S$481,0),MATCH(Forecasts!H$9,Inputs!$F$2:$S$2,0)),"")</f>
        <v>0.13986830994174676</v>
      </c>
      <c r="I180" s="133">
        <f>IFERROR(INDEX(Inputs!$F$2:$S$481,MATCH(Forecasts!$B180&amp;Forecasts!$B$164,Inputs!$S$2:$S$481,0),MATCH(Forecasts!I$9,Inputs!$F$2:$S$2,0)),"")</f>
        <v>0.14168110406279749</v>
      </c>
      <c r="J180" s="61"/>
      <c r="K180" s="61"/>
      <c r="L180" s="61"/>
      <c r="M180" s="61"/>
      <c r="N180" s="61"/>
      <c r="O180" s="61"/>
      <c r="P180" s="61"/>
      <c r="Q180" s="63">
        <f t="shared" si="73"/>
        <v>0.14168110406279749</v>
      </c>
      <c r="R180" s="63">
        <f t="shared" si="65"/>
        <v>0.14168110406279749</v>
      </c>
      <c r="S180" s="63">
        <f t="shared" si="65"/>
        <v>0.14168110406279749</v>
      </c>
      <c r="T180" s="63">
        <f t="shared" si="65"/>
        <v>0.14168110406279749</v>
      </c>
      <c r="U180" s="63">
        <f t="shared" si="65"/>
        <v>0.14168110406279749</v>
      </c>
      <c r="V180" s="63">
        <f t="shared" si="65"/>
        <v>0.14168110406279749</v>
      </c>
      <c r="W180" s="133">
        <f t="shared" si="66"/>
        <v>0.14168110406279749</v>
      </c>
      <c r="X180" s="133">
        <f t="shared" si="67"/>
        <v>0.14168110406279749</v>
      </c>
      <c r="Y180" s="133">
        <f t="shared" si="68"/>
        <v>0.14168110406279749</v>
      </c>
      <c r="Z180" s="133">
        <f t="shared" si="69"/>
        <v>0.14168110406279749</v>
      </c>
      <c r="AA180" s="133">
        <f t="shared" si="70"/>
        <v>0.14168110406279749</v>
      </c>
      <c r="AB180" s="133">
        <f t="shared" si="71"/>
        <v>0.14168110406279749</v>
      </c>
      <c r="AC180" s="3"/>
      <c r="AD180" s="105" t="str">
        <f>Controls!$B$5</f>
        <v>Ofwat forecast</v>
      </c>
      <c r="AE180" s="35"/>
      <c r="AF180" s="55">
        <f t="shared" si="72"/>
        <v>1</v>
      </c>
      <c r="AG180" s="3"/>
      <c r="AH180" s="3"/>
      <c r="AI180" s="3"/>
      <c r="AJ180" s="3"/>
      <c r="AK180" s="3"/>
      <c r="AL180" s="3"/>
      <c r="AM180" s="3"/>
      <c r="AN180" s="3"/>
      <c r="AO180" s="3"/>
      <c r="AP180" s="3"/>
      <c r="AQ180" s="6"/>
      <c r="AR180" s="10"/>
    </row>
    <row r="181" spans="1:44" s="4" customFormat="1" ht="13">
      <c r="B181" s="33" t="s">
        <v>45</v>
      </c>
      <c r="C181" s="54" t="str">
        <f>IFERROR(INDEX(Inputs!$F$2:$S$481,MATCH(Forecasts!$B181&amp;Forecasts!$B$164,Inputs!$S$2:$S$481,0),MATCH(Forecasts!C$9,Inputs!$F$2:$S$2,0)),"")</f>
        <v/>
      </c>
      <c r="D181" s="54" t="str">
        <f>IFERROR(INDEX(Inputs!$F$2:$S$481,MATCH(Forecasts!$B181&amp;Forecasts!$B$164,Inputs!$S$2:$S$481,0),MATCH(Forecasts!D$9,Inputs!$F$2:$S$2,0)),"")</f>
        <v/>
      </c>
      <c r="E181" s="54"/>
      <c r="F181" s="54"/>
      <c r="G181" s="54"/>
      <c r="H181" s="133">
        <f>IFERROR(INDEX(Inputs!$F$2:$S$481,MATCH(Forecasts!$B181&amp;Forecasts!$B$164,Inputs!$S$2:$S$481,0),MATCH(Forecasts!H$9,Inputs!$F$2:$S$2,0)),"")</f>
        <v>0.13955975676094126</v>
      </c>
      <c r="I181" s="133">
        <f>IFERROR(INDEX(Inputs!$F$2:$S$481,MATCH(Forecasts!$B181&amp;Forecasts!$B$164,Inputs!$S$2:$S$481,0),MATCH(Forecasts!I$9,Inputs!$F$2:$S$2,0)),"")</f>
        <v>0.13932395013343676</v>
      </c>
      <c r="J181" s="61"/>
      <c r="K181" s="61"/>
      <c r="L181" s="61"/>
      <c r="M181" s="61"/>
      <c r="N181" s="61"/>
      <c r="O181" s="61"/>
      <c r="P181" s="61"/>
      <c r="Q181" s="63">
        <f t="shared" si="73"/>
        <v>0.13932395013343676</v>
      </c>
      <c r="R181" s="63">
        <f t="shared" si="65"/>
        <v>0.13932395013343676</v>
      </c>
      <c r="S181" s="63">
        <f t="shared" si="65"/>
        <v>0.13932395013343676</v>
      </c>
      <c r="T181" s="63">
        <f t="shared" si="65"/>
        <v>0.13932395013343676</v>
      </c>
      <c r="U181" s="63">
        <f t="shared" si="65"/>
        <v>0.13932395013343676</v>
      </c>
      <c r="V181" s="63">
        <f t="shared" si="65"/>
        <v>0.13932395013343676</v>
      </c>
      <c r="W181" s="133">
        <f t="shared" si="66"/>
        <v>0.13932395013343676</v>
      </c>
      <c r="X181" s="133">
        <f t="shared" si="67"/>
        <v>0.13932395013343676</v>
      </c>
      <c r="Y181" s="133">
        <f t="shared" si="68"/>
        <v>0.13932395013343676</v>
      </c>
      <c r="Z181" s="133">
        <f t="shared" si="69"/>
        <v>0.13932395013343676</v>
      </c>
      <c r="AA181" s="133">
        <f t="shared" si="70"/>
        <v>0.13932395013343676</v>
      </c>
      <c r="AB181" s="133">
        <f t="shared" si="71"/>
        <v>0.13932395013343676</v>
      </c>
      <c r="AC181" s="3"/>
      <c r="AD181" s="105" t="str">
        <f>Controls!$B$5</f>
        <v>Ofwat forecast</v>
      </c>
      <c r="AE181" s="35"/>
      <c r="AF181" s="55">
        <f t="shared" si="72"/>
        <v>1</v>
      </c>
      <c r="AG181" s="3"/>
      <c r="AH181" s="3"/>
      <c r="AI181" s="3"/>
      <c r="AJ181" s="3"/>
      <c r="AK181" s="3"/>
      <c r="AL181" s="3"/>
      <c r="AM181" s="3"/>
      <c r="AN181" s="3"/>
      <c r="AO181" s="3"/>
      <c r="AP181" s="3"/>
      <c r="AQ181" s="6"/>
      <c r="AR181" s="10"/>
    </row>
    <row r="182" spans="1:44" s="4" customFormat="1" ht="13">
      <c r="B182" s="33" t="s">
        <v>46</v>
      </c>
      <c r="C182" s="54" t="str">
        <f>IFERROR(INDEX(Inputs!$F$2:$S$481,MATCH(Forecasts!$B182&amp;Forecasts!$B$164,Inputs!$S$2:$S$481,0),MATCH(Forecasts!C$9,Inputs!$F$2:$S$2,0)),"")</f>
        <v/>
      </c>
      <c r="D182" s="54" t="str">
        <f>IFERROR(INDEX(Inputs!$F$2:$S$481,MATCH(Forecasts!$B182&amp;Forecasts!$B$164,Inputs!$S$2:$S$481,0),MATCH(Forecasts!D$9,Inputs!$F$2:$S$2,0)),"")</f>
        <v/>
      </c>
      <c r="E182" s="54"/>
      <c r="F182" s="54"/>
      <c r="G182" s="54"/>
      <c r="H182" s="133">
        <f>IFERROR(INDEX(Inputs!$F$2:$S$481,MATCH(Forecasts!$B182&amp;Forecasts!$B$164,Inputs!$S$2:$S$481,0),MATCH(Forecasts!H$9,Inputs!$F$2:$S$2,0)),"")</f>
        <v>0.12383108799698909</v>
      </c>
      <c r="I182" s="133">
        <f>IFERROR(INDEX(Inputs!$F$2:$S$481,MATCH(Forecasts!$B182&amp;Forecasts!$B$164,Inputs!$S$2:$S$481,0),MATCH(Forecasts!I$9,Inputs!$F$2:$S$2,0)),"")</f>
        <v>0.12556891767958128</v>
      </c>
      <c r="J182" s="61"/>
      <c r="K182" s="61"/>
      <c r="L182" s="61"/>
      <c r="M182" s="61"/>
      <c r="N182" s="61"/>
      <c r="O182" s="61"/>
      <c r="P182" s="61"/>
      <c r="Q182" s="63">
        <f t="shared" si="73"/>
        <v>0.12556891767958128</v>
      </c>
      <c r="R182" s="63">
        <f t="shared" si="73"/>
        <v>0.12556891767958128</v>
      </c>
      <c r="S182" s="63">
        <f t="shared" si="73"/>
        <v>0.12556891767958128</v>
      </c>
      <c r="T182" s="63">
        <f t="shared" si="73"/>
        <v>0.12556891767958128</v>
      </c>
      <c r="U182" s="63">
        <f t="shared" si="73"/>
        <v>0.12556891767958128</v>
      </c>
      <c r="V182" s="63">
        <f t="shared" si="73"/>
        <v>0.12556891767958128</v>
      </c>
      <c r="W182" s="133">
        <f t="shared" si="66"/>
        <v>0.12556891767958128</v>
      </c>
      <c r="X182" s="133">
        <f t="shared" si="67"/>
        <v>0.12556891767958128</v>
      </c>
      <c r="Y182" s="133">
        <f t="shared" si="68"/>
        <v>0.12556891767958128</v>
      </c>
      <c r="Z182" s="133">
        <f t="shared" si="69"/>
        <v>0.12556891767958128</v>
      </c>
      <c r="AA182" s="133">
        <f t="shared" si="70"/>
        <v>0.12556891767958128</v>
      </c>
      <c r="AB182" s="133">
        <f t="shared" si="71"/>
        <v>0.12556891767958128</v>
      </c>
      <c r="AC182" s="3"/>
      <c r="AD182" s="105" t="str">
        <f>Controls!$B$5</f>
        <v>Ofwat forecast</v>
      </c>
      <c r="AE182" s="35"/>
      <c r="AF182" s="55">
        <f t="shared" si="72"/>
        <v>1</v>
      </c>
      <c r="AG182" s="3"/>
      <c r="AH182" s="3"/>
      <c r="AI182" s="3"/>
      <c r="AJ182" s="3"/>
      <c r="AK182" s="3"/>
      <c r="AL182" s="3"/>
      <c r="AM182" s="3"/>
      <c r="AN182" s="3"/>
      <c r="AO182" s="3"/>
      <c r="AP182" s="3"/>
      <c r="AQ182" s="6"/>
      <c r="AR182" s="10"/>
    </row>
    <row r="183" spans="1:44" s="4" customFormat="1" ht="13">
      <c r="B183" s="33" t="s">
        <v>47</v>
      </c>
      <c r="C183" s="54" t="str">
        <f>IFERROR(INDEX(Inputs!$F$2:$S$481,MATCH(Forecasts!$B183&amp;Forecasts!$B$164,Inputs!$S$2:$S$481,0),MATCH(Forecasts!C$9,Inputs!$F$2:$S$2,0)),"")</f>
        <v/>
      </c>
      <c r="D183" s="54" t="str">
        <f>IFERROR(INDEX(Inputs!$F$2:$S$481,MATCH(Forecasts!$B183&amp;Forecasts!$B$164,Inputs!$S$2:$S$481,0),MATCH(Forecasts!D$9,Inputs!$F$2:$S$2,0)),"")</f>
        <v/>
      </c>
      <c r="E183" s="54"/>
      <c r="F183" s="54"/>
      <c r="G183" s="54"/>
      <c r="H183" s="133">
        <f>IFERROR(INDEX(Inputs!$F$2:$S$481,MATCH(Forecasts!$B183&amp;Forecasts!$B$164,Inputs!$S$2:$S$481,0),MATCH(Forecasts!H$9,Inputs!$F$2:$S$2,0)),"")</f>
        <v>0.11093384498118207</v>
      </c>
      <c r="I183" s="133">
        <f>IFERROR(INDEX(Inputs!$F$2:$S$481,MATCH(Forecasts!$B183&amp;Forecasts!$B$164,Inputs!$S$2:$S$481,0),MATCH(Forecasts!I$9,Inputs!$F$2:$S$2,0)),"")</f>
        <v>0.11361359182802491</v>
      </c>
      <c r="J183" s="61"/>
      <c r="K183" s="61"/>
      <c r="L183" s="61"/>
      <c r="M183" s="61"/>
      <c r="N183" s="61"/>
      <c r="O183" s="61"/>
      <c r="P183" s="61"/>
      <c r="Q183" s="63">
        <f t="shared" ref="Q183:V183" si="74">$I183</f>
        <v>0.11361359182802491</v>
      </c>
      <c r="R183" s="63">
        <f t="shared" si="74"/>
        <v>0.11361359182802491</v>
      </c>
      <c r="S183" s="63">
        <f t="shared" si="74"/>
        <v>0.11361359182802491</v>
      </c>
      <c r="T183" s="63">
        <f t="shared" si="74"/>
        <v>0.11361359182802491</v>
      </c>
      <c r="U183" s="63">
        <f t="shared" si="74"/>
        <v>0.11361359182802491</v>
      </c>
      <c r="V183" s="63">
        <f t="shared" si="74"/>
        <v>0.11361359182802491</v>
      </c>
      <c r="W183" s="133">
        <f t="shared" si="66"/>
        <v>0.11361359182802491</v>
      </c>
      <c r="X183" s="133">
        <f t="shared" si="67"/>
        <v>0.11361359182802491</v>
      </c>
      <c r="Y183" s="133">
        <f t="shared" si="68"/>
        <v>0.11361359182802491</v>
      </c>
      <c r="Z183" s="133">
        <f t="shared" si="69"/>
        <v>0.11361359182802491</v>
      </c>
      <c r="AA183" s="133">
        <f t="shared" si="70"/>
        <v>0.11361359182802491</v>
      </c>
      <c r="AB183" s="133">
        <f t="shared" si="71"/>
        <v>0.11361359182802491</v>
      </c>
      <c r="AC183" s="3"/>
      <c r="AD183" s="105" t="str">
        <f>Controls!$B$5</f>
        <v>Ofwat forecast</v>
      </c>
      <c r="AE183" s="35"/>
      <c r="AF183" s="55">
        <f t="shared" si="72"/>
        <v>1</v>
      </c>
      <c r="AG183" s="3"/>
      <c r="AH183" s="3"/>
      <c r="AI183" s="3"/>
      <c r="AJ183" s="3"/>
      <c r="AK183" s="3"/>
      <c r="AL183" s="3"/>
      <c r="AM183" s="3"/>
      <c r="AN183" s="3"/>
      <c r="AO183" s="3"/>
      <c r="AP183" s="3"/>
      <c r="AQ183" s="6"/>
      <c r="AR183" s="10"/>
    </row>
    <row r="184" spans="1:44" s="4" customFormat="1" ht="13">
      <c r="B184" s="34" t="s">
        <v>52</v>
      </c>
      <c r="C184" s="54" t="str">
        <f>IFERROR(AVERAGE(C167:C183),"")</f>
        <v/>
      </c>
      <c r="D184" s="54" t="str">
        <f>IFERROR(AVERAGE(D167:D183),"")</f>
        <v/>
      </c>
      <c r="E184" s="54"/>
      <c r="F184" s="54"/>
      <c r="G184" s="54"/>
      <c r="H184" s="64">
        <f>IFERROR(AVERAGE(H167:H183),"")</f>
        <v>0.12364926263098679</v>
      </c>
      <c r="I184" s="64">
        <f t="shared" ref="I184" si="75">IFERROR(AVERAGE(I167:I183),"")</f>
        <v>0.12549086308474841</v>
      </c>
      <c r="J184" s="61"/>
      <c r="K184" s="61"/>
      <c r="L184" s="61"/>
      <c r="M184" s="61"/>
      <c r="N184" s="61"/>
      <c r="O184" s="61"/>
      <c r="P184" s="61"/>
      <c r="Q184" s="81">
        <f t="shared" ref="Q184:AB184" si="76">IFERROR(AVERAGE(Q167:Q183),"")</f>
        <v>0.12549086308474841</v>
      </c>
      <c r="R184" s="81">
        <f t="shared" si="76"/>
        <v>0.12549086308474841</v>
      </c>
      <c r="S184" s="81">
        <f t="shared" si="76"/>
        <v>0.12549086308474841</v>
      </c>
      <c r="T184" s="81">
        <f t="shared" si="76"/>
        <v>0.12549086308474841</v>
      </c>
      <c r="U184" s="81">
        <f t="shared" si="76"/>
        <v>0.12549086308474841</v>
      </c>
      <c r="V184" s="81">
        <f t="shared" si="76"/>
        <v>0.12549086308474841</v>
      </c>
      <c r="W184" s="99">
        <f t="shared" si="76"/>
        <v>0.12549086308474841</v>
      </c>
      <c r="X184" s="99">
        <f t="shared" si="76"/>
        <v>0.12549086308474841</v>
      </c>
      <c r="Y184" s="99">
        <f t="shared" si="76"/>
        <v>0.12549086308474841</v>
      </c>
      <c r="Z184" s="99">
        <f t="shared" si="76"/>
        <v>0.12549086308474841</v>
      </c>
      <c r="AA184" s="99">
        <f t="shared" si="76"/>
        <v>0.12549086308474841</v>
      </c>
      <c r="AB184" s="99">
        <f t="shared" si="76"/>
        <v>0.12549086308474841</v>
      </c>
      <c r="AC184" s="3"/>
      <c r="AD184" s="3"/>
      <c r="AE184" s="3"/>
      <c r="AF184" s="3"/>
      <c r="AG184" s="3"/>
      <c r="AH184" s="3"/>
      <c r="AI184" s="3"/>
      <c r="AJ184" s="3"/>
      <c r="AK184" s="3"/>
      <c r="AL184" s="3"/>
      <c r="AM184" s="3"/>
      <c r="AN184" s="3"/>
      <c r="AO184" s="3"/>
      <c r="AP184" s="3"/>
      <c r="AQ184" s="7"/>
      <c r="AR184" s="10"/>
    </row>
    <row r="185" spans="1:44">
      <c r="C185" s="13"/>
    </row>
    <row r="186" spans="1:44" s="128" customFormat="1" ht="18">
      <c r="A186" s="127" t="s">
        <v>64</v>
      </c>
      <c r="C186" s="129"/>
      <c r="D186" s="129"/>
      <c r="E186" s="129"/>
      <c r="F186" s="129"/>
      <c r="G186" s="129"/>
      <c r="H186" s="127" t="s">
        <v>64</v>
      </c>
      <c r="I186" s="129"/>
      <c r="J186" s="129"/>
      <c r="K186" s="129"/>
      <c r="L186" s="129"/>
      <c r="M186" s="129"/>
      <c r="N186" s="129"/>
      <c r="O186" s="127" t="s">
        <v>64</v>
      </c>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30"/>
    </row>
    <row r="187" spans="1:44" ht="15.5">
      <c r="B187" s="8"/>
      <c r="C187" s="15"/>
      <c r="D187" s="2"/>
      <c r="E187" s="2"/>
      <c r="F187" s="2"/>
      <c r="G187" s="2"/>
      <c r="H187" s="2"/>
      <c r="I187" s="2"/>
      <c r="J187" s="2"/>
      <c r="K187" s="2"/>
      <c r="L187" s="2"/>
      <c r="M187" s="2"/>
      <c r="N187" s="2"/>
      <c r="O187" s="2"/>
      <c r="P187" s="2"/>
      <c r="Q187" s="2"/>
      <c r="R187" s="2"/>
      <c r="S187" s="2"/>
      <c r="T187" s="2"/>
      <c r="U187" s="2"/>
      <c r="V187" s="2"/>
      <c r="AC187" s="2"/>
      <c r="AJ187" s="2"/>
    </row>
    <row r="188" spans="1:44">
      <c r="B188" s="14"/>
      <c r="C188" s="16"/>
      <c r="D188" s="16"/>
      <c r="E188" s="16"/>
      <c r="F188" s="16"/>
      <c r="G188" s="16"/>
      <c r="H188" s="16"/>
      <c r="I188" s="16"/>
      <c r="J188" s="16"/>
      <c r="K188" s="16"/>
      <c r="L188" s="16"/>
      <c r="M188" s="16"/>
      <c r="N188" s="16"/>
      <c r="O188" s="16"/>
      <c r="P188" s="16"/>
      <c r="Q188" s="16"/>
      <c r="R188" s="16"/>
      <c r="S188" s="16"/>
      <c r="T188" s="16"/>
      <c r="U188" s="16"/>
      <c r="V188" s="16"/>
      <c r="AC188" s="16"/>
      <c r="AJ188" s="16"/>
    </row>
    <row r="189" spans="1:44">
      <c r="B189" s="56"/>
      <c r="C189" s="59"/>
      <c r="D189" s="59"/>
      <c r="E189" s="59"/>
      <c r="F189" s="59"/>
      <c r="G189" s="59"/>
      <c r="H189" s="59"/>
    </row>
    <row r="190" spans="1:44">
      <c r="B190" s="56"/>
      <c r="C190" s="59"/>
      <c r="D190" s="59"/>
      <c r="E190" s="59"/>
      <c r="F190" s="59"/>
      <c r="G190" s="59"/>
      <c r="H190" s="59"/>
    </row>
    <row r="191" spans="1:44">
      <c r="B191" s="56"/>
      <c r="C191" s="59"/>
      <c r="D191" s="59"/>
      <c r="E191" s="59"/>
      <c r="F191" s="59"/>
      <c r="G191" s="59"/>
      <c r="H191" s="59"/>
    </row>
  </sheetData>
  <mergeCells count="21">
    <mergeCell ref="AD34:AD35"/>
    <mergeCell ref="AE34:AE35"/>
    <mergeCell ref="AF34:AF35"/>
    <mergeCell ref="AD8:AD9"/>
    <mergeCell ref="AE8:AE9"/>
    <mergeCell ref="AF8:AF9"/>
    <mergeCell ref="AD60:AD61"/>
    <mergeCell ref="AE60:AE61"/>
    <mergeCell ref="AF60:AF61"/>
    <mergeCell ref="AD86:AD87"/>
    <mergeCell ref="AE86:AE87"/>
    <mergeCell ref="AF86:AF87"/>
    <mergeCell ref="AD164:AD165"/>
    <mergeCell ref="AE164:AE165"/>
    <mergeCell ref="AF164:AF165"/>
    <mergeCell ref="AD112:AD113"/>
    <mergeCell ref="AE112:AE113"/>
    <mergeCell ref="AF112:AF113"/>
    <mergeCell ref="AD138:AD139"/>
    <mergeCell ref="AE138:AE139"/>
    <mergeCell ref="AF138:AF139"/>
  </mergeCells>
  <conditionalFormatting sqref="B83:I83 C115:D115 B109:I109 C149:G152 C148:D148 C153:D153 C132:E132 C154:G158 D63:I63 D89:I89 K109:V109 K83:V83 K31:V31 Q184:AB184 W73:AB80 W158:AB158 W132:AB132 W106:AB106 R89:V89 B11:B28 AG11:AG26 AF12:AF27 AQ11:AQ28 AD11:AE27 AG37:AG52 B37:B54 AD37:AE53 AF38:AF53 C64:I80 J63:V80 AQ63:AQ80 B63:B80 AD63:AE72 C90:I106 Q90:V106 AQ89:AQ106 B89:B106 K89:P105 AD89:AE105 J89:J106 C116:I131 K115:V132 AQ115:AQ132 B115:B132 AD115:AE131 E115:J131 C141:I147 Q141:V158 AQ141:AQ158 K141:P145 B141:B158 AD141:AE157 J141:J157 H167:V183 AQ167:AQ184 B167:G184 AD167:AD183 AE168:AE183">
    <cfRule type="cellIs" dxfId="82" priority="637" operator="equal">
      <formula>0</formula>
    </cfRule>
  </conditionalFormatting>
  <conditionalFormatting sqref="AJ83">
    <cfRule type="cellIs" dxfId="81" priority="566" operator="equal">
      <formula>0</formula>
    </cfRule>
  </conditionalFormatting>
  <conditionalFormatting sqref="AJ109">
    <cfRule type="cellIs" dxfId="80" priority="561" operator="equal">
      <formula>0</formula>
    </cfRule>
  </conditionalFormatting>
  <conditionalFormatting sqref="AC83">
    <cfRule type="cellIs" dxfId="79" priority="522" operator="equal">
      <formula>0</formula>
    </cfRule>
  </conditionalFormatting>
  <conditionalFormatting sqref="AC109">
    <cfRule type="cellIs" dxfId="78" priority="519" operator="equal">
      <formula>0</formula>
    </cfRule>
  </conditionalFormatting>
  <conditionalFormatting sqref="AG10:AH26 AF11:AF27 AG36:AG52 AF37:AF53 AF63:AF72 AF89:AF104 AF115:AF130 AF141:AF156 AF167:AF182">
    <cfRule type="expression" dxfId="77" priority="474">
      <formula>AF10="error"</formula>
    </cfRule>
    <cfRule type="expression" dxfId="76" priority="475">
      <formula>AF10="OK"</formula>
    </cfRule>
  </conditionalFormatting>
  <conditionalFormatting sqref="F115:I115">
    <cfRule type="cellIs" dxfId="75" priority="380" operator="equal">
      <formula>0</formula>
    </cfRule>
  </conditionalFormatting>
  <conditionalFormatting sqref="F132:I132">
    <cfRule type="cellIs" dxfId="74" priority="338" operator="equal">
      <formula>0</formula>
    </cfRule>
  </conditionalFormatting>
  <conditionalFormatting sqref="E148:G148">
    <cfRule type="cellIs" dxfId="73" priority="337" operator="equal">
      <formula>0</formula>
    </cfRule>
  </conditionalFormatting>
  <conditionalFormatting sqref="E148:G148">
    <cfRule type="cellIs" dxfId="72" priority="336" operator="equal">
      <formula>0</formula>
    </cfRule>
  </conditionalFormatting>
  <conditionalFormatting sqref="H184">
    <cfRule type="cellIs" dxfId="71" priority="331" operator="equal">
      <formula>0</formula>
    </cfRule>
  </conditionalFormatting>
  <conditionalFormatting sqref="B31:I31">
    <cfRule type="cellIs" dxfId="70" priority="328" operator="equal">
      <formula>0</formula>
    </cfRule>
  </conditionalFormatting>
  <conditionalFormatting sqref="AJ31">
    <cfRule type="cellIs" dxfId="69" priority="314" operator="equal">
      <formula>0</formula>
    </cfRule>
  </conditionalFormatting>
  <conditionalFormatting sqref="AC31">
    <cfRule type="cellIs" dxfId="68" priority="313" operator="equal">
      <formula>0</formula>
    </cfRule>
  </conditionalFormatting>
  <conditionalFormatting sqref="K106:P106">
    <cfRule type="cellIs" dxfId="67" priority="301" operator="equal">
      <formula>0</formula>
    </cfRule>
  </conditionalFormatting>
  <conditionalFormatting sqref="K184:P184">
    <cfRule type="cellIs" dxfId="66" priority="298" operator="equal">
      <formula>0</formula>
    </cfRule>
  </conditionalFormatting>
  <conditionalFormatting sqref="K184:P184">
    <cfRule type="cellIs" dxfId="65" priority="297" operator="equal">
      <formula>0</formula>
    </cfRule>
  </conditionalFormatting>
  <conditionalFormatting sqref="K184:P184">
    <cfRule type="cellIs" dxfId="64" priority="296" operator="equal">
      <formula>0</formula>
    </cfRule>
  </conditionalFormatting>
  <conditionalFormatting sqref="K184:P184">
    <cfRule type="cellIs" dxfId="63" priority="295" operator="equal">
      <formula>0</formula>
    </cfRule>
  </conditionalFormatting>
  <conditionalFormatting sqref="K146:P158">
    <cfRule type="cellIs" dxfId="62" priority="292" operator="equal">
      <formula>0</formula>
    </cfRule>
  </conditionalFormatting>
  <conditionalFormatting sqref="K146:P158">
    <cfRule type="cellIs" dxfId="61" priority="291" operator="equal">
      <formula>0</formula>
    </cfRule>
  </conditionalFormatting>
  <conditionalFormatting sqref="K146:P158">
    <cfRule type="cellIs" dxfId="60" priority="290" operator="equal">
      <formula>0</formula>
    </cfRule>
  </conditionalFormatting>
  <conditionalFormatting sqref="AG27:AH27">
    <cfRule type="cellIs" dxfId="59" priority="285" operator="equal">
      <formula>0</formula>
    </cfRule>
  </conditionalFormatting>
  <conditionalFormatting sqref="AG53">
    <cfRule type="cellIs" dxfId="58" priority="278" operator="equal">
      <formula>0</formula>
    </cfRule>
  </conditionalFormatting>
  <conditionalFormatting sqref="AE73:AF79">
    <cfRule type="cellIs" dxfId="57" priority="270" operator="equal">
      <formula>0</formula>
    </cfRule>
  </conditionalFormatting>
  <conditionalFormatting sqref="AF73:AF79">
    <cfRule type="expression" dxfId="56" priority="268">
      <formula>AF73="error"</formula>
    </cfRule>
    <cfRule type="expression" dxfId="55" priority="269">
      <formula>AF73="OK"</formula>
    </cfRule>
  </conditionalFormatting>
  <conditionalFormatting sqref="AF105">
    <cfRule type="expression" dxfId="54" priority="173">
      <formula>AF105="error"</formula>
    </cfRule>
    <cfRule type="expression" dxfId="53" priority="174">
      <formula>AF105="OK"</formula>
    </cfRule>
  </conditionalFormatting>
  <conditionalFormatting sqref="AF131">
    <cfRule type="expression" dxfId="52" priority="167">
      <formula>AF131="error"</formula>
    </cfRule>
    <cfRule type="expression" dxfId="51" priority="168">
      <formula>AF131="OK"</formula>
    </cfRule>
  </conditionalFormatting>
  <conditionalFormatting sqref="AF157">
    <cfRule type="expression" dxfId="50" priority="161">
      <formula>AF157="error"</formula>
    </cfRule>
    <cfRule type="expression" dxfId="49" priority="162">
      <formula>AF157="OK"</formula>
    </cfRule>
  </conditionalFormatting>
  <conditionalFormatting sqref="AE167">
    <cfRule type="cellIs" dxfId="48" priority="151" operator="equal">
      <formula>0</formula>
    </cfRule>
  </conditionalFormatting>
  <conditionalFormatting sqref="AF183">
    <cfRule type="expression" dxfId="47" priority="149">
      <formula>AF183="error"</formula>
    </cfRule>
    <cfRule type="expression" dxfId="46" priority="150">
      <formula>AF183="OK"</formula>
    </cfRule>
  </conditionalFormatting>
  <conditionalFormatting sqref="AD73:AD79">
    <cfRule type="cellIs" dxfId="45" priority="141" operator="equal">
      <formula>0</formula>
    </cfRule>
  </conditionalFormatting>
  <conditionalFormatting sqref="E148:G148">
    <cfRule type="cellIs" dxfId="44" priority="136" operator="equal">
      <formula>0</formula>
    </cfRule>
  </conditionalFormatting>
  <conditionalFormatting sqref="E148:G148">
    <cfRule type="cellIs" dxfId="43" priority="114" operator="equal">
      <formula>0</formula>
    </cfRule>
  </conditionalFormatting>
  <conditionalFormatting sqref="E148:G148">
    <cfRule type="cellIs" dxfId="42" priority="113" operator="equal">
      <formula>0</formula>
    </cfRule>
  </conditionalFormatting>
  <conditionalFormatting sqref="E148:G148">
    <cfRule type="cellIs" dxfId="41" priority="112" operator="equal">
      <formula>0</formula>
    </cfRule>
  </conditionalFormatting>
  <conditionalFormatting sqref="E153:G153">
    <cfRule type="cellIs" dxfId="40" priority="105" operator="equal">
      <formula>0</formula>
    </cfRule>
  </conditionalFormatting>
  <conditionalFormatting sqref="E153:G153">
    <cfRule type="cellIs" dxfId="39" priority="104" operator="equal">
      <formula>0</formula>
    </cfRule>
  </conditionalFormatting>
  <conditionalFormatting sqref="E153:G153">
    <cfRule type="cellIs" dxfId="38" priority="103" operator="equal">
      <formula>0</formula>
    </cfRule>
  </conditionalFormatting>
  <conditionalFormatting sqref="E153:G153">
    <cfRule type="cellIs" dxfId="37" priority="102" operator="equal">
      <formula>0</formula>
    </cfRule>
  </conditionalFormatting>
  <conditionalFormatting sqref="E153:G153">
    <cfRule type="cellIs" dxfId="36" priority="101" operator="equal">
      <formula>0</formula>
    </cfRule>
  </conditionalFormatting>
  <conditionalFormatting sqref="E153:G153">
    <cfRule type="cellIs" dxfId="35" priority="100" operator="equal">
      <formula>0</formula>
    </cfRule>
  </conditionalFormatting>
  <conditionalFormatting sqref="J83 J109">
    <cfRule type="cellIs" dxfId="34" priority="92" operator="equal">
      <formula>0</formula>
    </cfRule>
  </conditionalFormatting>
  <conditionalFormatting sqref="J31">
    <cfRule type="cellIs" dxfId="33" priority="79" operator="equal">
      <formula>0</formula>
    </cfRule>
  </conditionalFormatting>
  <conditionalFormatting sqref="J184">
    <cfRule type="cellIs" dxfId="32" priority="78" operator="equal">
      <formula>0</formula>
    </cfRule>
  </conditionalFormatting>
  <conditionalFormatting sqref="J184">
    <cfRule type="cellIs" dxfId="31" priority="77" operator="equal">
      <formula>0</formula>
    </cfRule>
  </conditionalFormatting>
  <conditionalFormatting sqref="J184">
    <cfRule type="cellIs" dxfId="30" priority="76" operator="equal">
      <formula>0</formula>
    </cfRule>
  </conditionalFormatting>
  <conditionalFormatting sqref="J184">
    <cfRule type="cellIs" dxfId="29" priority="75" operator="equal">
      <formula>0</formula>
    </cfRule>
  </conditionalFormatting>
  <conditionalFormatting sqref="J132">
    <cfRule type="cellIs" dxfId="28" priority="60" operator="equal">
      <formula>0</formula>
    </cfRule>
  </conditionalFormatting>
  <conditionalFormatting sqref="I158">
    <cfRule type="cellIs" dxfId="27" priority="58" operator="equal">
      <formula>0</formula>
    </cfRule>
  </conditionalFormatting>
  <conditionalFormatting sqref="H149:H152 H154:H158">
    <cfRule type="cellIs" dxfId="26" priority="48" operator="equal">
      <formula>0</formula>
    </cfRule>
  </conditionalFormatting>
  <conditionalFormatting sqref="H148">
    <cfRule type="cellIs" dxfId="25" priority="47" operator="equal">
      <formula>0</formula>
    </cfRule>
  </conditionalFormatting>
  <conditionalFormatting sqref="H148">
    <cfRule type="cellIs" dxfId="24" priority="46" operator="equal">
      <formula>0</formula>
    </cfRule>
  </conditionalFormatting>
  <conditionalFormatting sqref="H148">
    <cfRule type="cellIs" dxfId="23" priority="45" operator="equal">
      <formula>0</formula>
    </cfRule>
  </conditionalFormatting>
  <conditionalFormatting sqref="H148">
    <cfRule type="cellIs" dxfId="22" priority="44" operator="equal">
      <formula>0</formula>
    </cfRule>
  </conditionalFormatting>
  <conditionalFormatting sqref="H148">
    <cfRule type="cellIs" dxfId="21" priority="43" operator="equal">
      <formula>0</formula>
    </cfRule>
  </conditionalFormatting>
  <conditionalFormatting sqref="H148">
    <cfRule type="cellIs" dxfId="20" priority="42" operator="equal">
      <formula>0</formula>
    </cfRule>
  </conditionalFormatting>
  <conditionalFormatting sqref="H153">
    <cfRule type="cellIs" dxfId="19" priority="41" operator="equal">
      <formula>0</formula>
    </cfRule>
  </conditionalFormatting>
  <conditionalFormatting sqref="H153">
    <cfRule type="cellIs" dxfId="18" priority="40" operator="equal">
      <formula>0</formula>
    </cfRule>
  </conditionalFormatting>
  <conditionalFormatting sqref="H153">
    <cfRule type="cellIs" dxfId="17" priority="39" operator="equal">
      <formula>0</formula>
    </cfRule>
  </conditionalFormatting>
  <conditionalFormatting sqref="H153">
    <cfRule type="cellIs" dxfId="16" priority="38" operator="equal">
      <formula>0</formula>
    </cfRule>
  </conditionalFormatting>
  <conditionalFormatting sqref="H153">
    <cfRule type="cellIs" dxfId="15" priority="37" operator="equal">
      <formula>0</formula>
    </cfRule>
  </conditionalFormatting>
  <conditionalFormatting sqref="H153">
    <cfRule type="cellIs" dxfId="14" priority="36" operator="equal">
      <formula>0</formula>
    </cfRule>
  </conditionalFormatting>
  <conditionalFormatting sqref="J158">
    <cfRule type="cellIs" dxfId="13" priority="23" operator="equal">
      <formula>0</formula>
    </cfRule>
  </conditionalFormatting>
  <conditionalFormatting sqref="I184">
    <cfRule type="cellIs" dxfId="12" priority="21" operator="equal">
      <formula>0</formula>
    </cfRule>
  </conditionalFormatting>
  <conditionalFormatting sqref="I154:I157 I149:I152">
    <cfRule type="cellIs" dxfId="11" priority="8" operator="equal">
      <formula>0</formula>
    </cfRule>
  </conditionalFormatting>
  <conditionalFormatting sqref="I153">
    <cfRule type="cellIs" dxfId="10" priority="7" operator="equal">
      <formula>0</formula>
    </cfRule>
  </conditionalFormatting>
  <conditionalFormatting sqref="I153">
    <cfRule type="cellIs" dxfId="9" priority="6" operator="equal">
      <formula>0</formula>
    </cfRule>
  </conditionalFormatting>
  <conditionalFormatting sqref="I153">
    <cfRule type="cellIs" dxfId="8" priority="5" operator="equal">
      <formula>0</formula>
    </cfRule>
  </conditionalFormatting>
  <conditionalFormatting sqref="I148">
    <cfRule type="cellIs" dxfId="7" priority="4" operator="equal">
      <formula>0</formula>
    </cfRule>
  </conditionalFormatting>
  <conditionalFormatting sqref="I148">
    <cfRule type="cellIs" dxfId="6" priority="3" operator="equal">
      <formula>0</formula>
    </cfRule>
  </conditionalFormatting>
  <conditionalFormatting sqref="I148">
    <cfRule type="cellIs" dxfId="5" priority="2" operator="equal">
      <formula>0</formula>
    </cfRule>
  </conditionalFormatting>
  <conditionalFormatting sqref="Q89">
    <cfRule type="cellIs" dxfId="4" priority="1" operator="equal">
      <formula>0</formula>
    </cfRule>
  </conditionalFormatting>
  <dataValidations count="3">
    <dataValidation type="list" allowBlank="1" showErrorMessage="1" promptTitle="Ofwat forecast" prompt="Please choose a forecasting approach. The decision will be used to populate the block &quot;Final decision&quot;." sqref="AE11:AE27 AE37:AE53 AE63:AE72 AE89:AE105 AE115:AE131 AE141:AE157 AE167:AE183">
      <formula1>"Company forecast, Ofwat forecast"</formula1>
    </dataValidation>
    <dataValidation allowBlank="1" showErrorMessage="1" promptTitle="Ofwat forecast" prompt="Please choose a forecasting approach. The decision will be used to populate the block &quot;Final decision&quot;." sqref="AD11:AD27 AD37:AD53 AD63:AD79 AD89:AD105 AD115:AD131 AD141:AD157 AD167:AD183"/>
    <dataValidation allowBlank="1" promptTitle="Ofwat forecast" prompt="Please choose a forecasting approach. The decision will be used to populate the block &quot;Ofwat forecast&quot;." sqref="AN5:AR28"/>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R109"/>
  <sheetViews>
    <sheetView showGridLines="0" zoomScale="85" zoomScaleNormal="85" workbookViewId="0">
      <pane xSplit="3" ySplit="2" topLeftCell="D3" activePane="bottomRight" state="frozen"/>
      <selection pane="topRight" activeCell="D1" sqref="D1"/>
      <selection pane="bottomLeft" activeCell="A3" sqref="A3"/>
      <selection pane="bottomRight"/>
    </sheetView>
  </sheetViews>
  <sheetFormatPr defaultColWidth="8.58203125" defaultRowHeight="13"/>
  <cols>
    <col min="1" max="3" width="10.58203125" style="65" customWidth="1"/>
    <col min="4" max="4" width="13.08203125" style="65" customWidth="1"/>
    <col min="5" max="5" width="10" style="65" customWidth="1"/>
    <col min="6" max="6" width="12.33203125" style="65" customWidth="1"/>
    <col min="7" max="7" width="11.08203125" style="65" customWidth="1"/>
    <col min="8" max="8" width="10.58203125" style="65" customWidth="1"/>
    <col min="9" max="9" width="14" style="65" customWidth="1"/>
    <col min="10" max="10" width="14.33203125" style="65" bestFit="1" customWidth="1"/>
    <col min="11" max="16384" width="8.58203125" style="65"/>
  </cols>
  <sheetData>
    <row r="1" spans="1:18">
      <c r="A1" s="27" t="s">
        <v>5</v>
      </c>
      <c r="B1" s="28" t="s">
        <v>6</v>
      </c>
      <c r="C1" s="29" t="s">
        <v>7</v>
      </c>
      <c r="D1" s="30" t="s">
        <v>8</v>
      </c>
      <c r="E1" s="30" t="s">
        <v>11</v>
      </c>
      <c r="F1" s="30" t="s">
        <v>9</v>
      </c>
      <c r="G1" s="30" t="s">
        <v>10</v>
      </c>
      <c r="H1" s="30" t="s">
        <v>12</v>
      </c>
      <c r="I1" s="30" t="s">
        <v>13</v>
      </c>
      <c r="J1" s="30" t="s">
        <v>124</v>
      </c>
      <c r="L1" s="103"/>
    </row>
    <row r="2" spans="1:18" ht="65">
      <c r="A2" s="126" t="s">
        <v>63</v>
      </c>
      <c r="B2" s="126" t="s">
        <v>62</v>
      </c>
      <c r="C2" s="126" t="s">
        <v>539</v>
      </c>
      <c r="D2" s="126" t="s">
        <v>14</v>
      </c>
      <c r="E2" s="126" t="s">
        <v>538</v>
      </c>
      <c r="F2" s="126" t="s">
        <v>531</v>
      </c>
      <c r="G2" s="126" t="s">
        <v>533</v>
      </c>
      <c r="H2" s="126" t="s">
        <v>535</v>
      </c>
      <c r="I2" s="126" t="s">
        <v>537</v>
      </c>
      <c r="J2" s="126" t="s">
        <v>16</v>
      </c>
      <c r="L2" s="103"/>
    </row>
    <row r="3" spans="1:18">
      <c r="A3" s="66" t="str">
        <f t="shared" ref="A3:A47" si="0">B3&amp;RIGHT(C3,2)</f>
        <v>ANH21</v>
      </c>
      <c r="B3" s="66" t="s">
        <v>17</v>
      </c>
      <c r="C3" s="66" t="s">
        <v>27</v>
      </c>
      <c r="D3" s="102">
        <f>INDEX(Forecasts!$W$11:$AB$27,MATCH($B3,Forecasts!$B$11:$B$27,0),MATCH($C3,Forecasts!$W$9:$AB$9,0))</f>
        <v>2917.2750000000001</v>
      </c>
      <c r="E3" s="140">
        <f>INDEX(Forecasts!$W$37:$AB$53,MATCH($B3,Forecasts!$B$37:$B$53,0),MATCH($C3,Forecasts!$W$9:$AB$9,0))</f>
        <v>349.49051484818369</v>
      </c>
      <c r="F3" s="100">
        <f>INDEX(Forecasts!$W$63:$AB$79,MATCH($B3,Forecasts!$B$63:$B$79,0),MATCH($C3,Forecasts!$W$9:$AB$9,0))</f>
        <v>0.62520080611359363</v>
      </c>
      <c r="G3" s="100">
        <f>INDEX(Forecasts!$W$89:$AB$105,MATCH($B3,Forecasts!$B$89:$B$105,0),MATCH($C3,Forecasts!$W$9:$AB$9,0))</f>
        <v>0.80656845857863924</v>
      </c>
      <c r="H3" s="100">
        <f>INDEX(Forecasts!$W$115:$AB$131,MATCH($B3,Forecasts!$B$115:$B$131,0),MATCH($C3,Forecasts!$W$9:$AB$9,0))</f>
        <v>0.22659856132002898</v>
      </c>
      <c r="I3" s="100">
        <f>INDEX(Forecasts!$W$141:$AB$157,MATCH($B3,Forecasts!$B$141:$B$157,0),MATCH($C3,Forecasts!$W$9:$AB$9,0))</f>
        <v>0.12695937044631347</v>
      </c>
      <c r="J3" s="100">
        <f>INDEX(Forecasts!$W$167:$AB$183,MATCH($B3,Forecasts!$B$167:$B$183,0),MATCH($C3,Forecasts!$W$9:$AB$9,0))</f>
        <v>0.12126834690666324</v>
      </c>
    </row>
    <row r="4" spans="1:18">
      <c r="A4" s="66" t="str">
        <f t="shared" si="0"/>
        <v>ANH22</v>
      </c>
      <c r="B4" s="66" t="s">
        <v>17</v>
      </c>
      <c r="C4" s="66" t="s">
        <v>28</v>
      </c>
      <c r="D4" s="102">
        <f>INDEX(Forecasts!$W$11:$AB$27,MATCH($B4,Forecasts!$B$11:$B$27,0),MATCH($C4,Forecasts!$W$9:$AB$9,0))</f>
        <v>2961.9449999999997</v>
      </c>
      <c r="E4" s="140">
        <f>INDEX(Forecasts!$W$37:$AB$53,MATCH($B4,Forecasts!$B$37:$B$53,0),MATCH($C4,Forecasts!$W$9:$AB$9,0))</f>
        <v>345.68618325257404</v>
      </c>
      <c r="F4" s="100">
        <f>INDEX(Forecasts!$W$63:$AB$79,MATCH($B4,Forecasts!$B$63:$B$79,0),MATCH($C4,Forecasts!$W$9:$AB$9,0))</f>
        <v>0.62520080611359363</v>
      </c>
      <c r="G4" s="100">
        <f>INDEX(Forecasts!$W$89:$AB$105,MATCH($B4,Forecasts!$B$89:$B$105,0),MATCH($C4,Forecasts!$W$9:$AB$9,0))</f>
        <v>0.81596282172693979</v>
      </c>
      <c r="H4" s="100">
        <f>INDEX(Forecasts!$W$115:$AB$131,MATCH($B4,Forecasts!$B$115:$B$131,0),MATCH($C4,Forecasts!$W$9:$AB$9,0))</f>
        <v>0.22659856132002898</v>
      </c>
      <c r="I4" s="100">
        <f>INDEX(Forecasts!$W$141:$AB$157,MATCH($B4,Forecasts!$B$141:$B$157,0),MATCH($C4,Forecasts!$W$9:$AB$9,0))</f>
        <v>0.12695937044631347</v>
      </c>
      <c r="J4" s="100">
        <f>INDEX(Forecasts!$W$167:$AB$183,MATCH($B4,Forecasts!$B$167:$B$183,0),MATCH($C4,Forecasts!$W$9:$AB$9,0))</f>
        <v>0.12126834690666324</v>
      </c>
      <c r="R4" s="103"/>
    </row>
    <row r="5" spans="1:18">
      <c r="A5" s="66" t="str">
        <f t="shared" si="0"/>
        <v>ANH23</v>
      </c>
      <c r="B5" s="66" t="s">
        <v>17</v>
      </c>
      <c r="C5" s="66" t="s">
        <v>29</v>
      </c>
      <c r="D5" s="102">
        <f>INDEX(Forecasts!$W$11:$AB$27,MATCH($B5,Forecasts!$B$11:$B$27,0),MATCH($C5,Forecasts!$W$9:$AB$9,0))</f>
        <v>3002.6620000000003</v>
      </c>
      <c r="E5" s="140">
        <f>INDEX(Forecasts!$W$37:$AB$53,MATCH($B5,Forecasts!$B$37:$B$53,0),MATCH($C5,Forecasts!$W$9:$AB$9,0))</f>
        <v>346.76635728669748</v>
      </c>
      <c r="F5" s="100">
        <f>INDEX(Forecasts!$W$63:$AB$79,MATCH($B5,Forecasts!$B$63:$B$79,0),MATCH($C5,Forecasts!$W$9:$AB$9,0))</f>
        <v>0.62520080611359363</v>
      </c>
      <c r="G5" s="100">
        <f>INDEX(Forecasts!$W$89:$AB$105,MATCH($B5,Forecasts!$B$89:$B$105,0),MATCH($C5,Forecasts!$W$9:$AB$9,0))</f>
        <v>0.82502526091847828</v>
      </c>
      <c r="H5" s="100">
        <f>INDEX(Forecasts!$W$115:$AB$131,MATCH($B5,Forecasts!$B$115:$B$131,0),MATCH($C5,Forecasts!$W$9:$AB$9,0))</f>
        <v>0.22659856132002898</v>
      </c>
      <c r="I5" s="100">
        <f>INDEX(Forecasts!$W$141:$AB$157,MATCH($B5,Forecasts!$B$141:$B$157,0),MATCH($C5,Forecasts!$W$9:$AB$9,0))</f>
        <v>0.12695937044631347</v>
      </c>
      <c r="J5" s="100">
        <f>INDEX(Forecasts!$W$167:$AB$183,MATCH($B5,Forecasts!$B$167:$B$183,0),MATCH($C5,Forecasts!$W$9:$AB$9,0))</f>
        <v>0.12126834690666324</v>
      </c>
      <c r="R5" s="103"/>
    </row>
    <row r="6" spans="1:18">
      <c r="A6" s="66" t="str">
        <f t="shared" si="0"/>
        <v>ANH24</v>
      </c>
      <c r="B6" s="66" t="s">
        <v>17</v>
      </c>
      <c r="C6" s="66" t="s">
        <v>30</v>
      </c>
      <c r="D6" s="102">
        <f>INDEX(Forecasts!$W$11:$AB$27,MATCH($B6,Forecasts!$B$11:$B$27,0),MATCH($C6,Forecasts!$W$9:$AB$9,0))</f>
        <v>3041.4850000000001</v>
      </c>
      <c r="E6" s="140">
        <f>INDEX(Forecasts!$W$37:$AB$53,MATCH($B6,Forecasts!$B$37:$B$53,0),MATCH($C6,Forecasts!$W$9:$AB$9,0))</f>
        <v>347.98025079461087</v>
      </c>
      <c r="F6" s="100">
        <f>INDEX(Forecasts!$W$63:$AB$79,MATCH($B6,Forecasts!$B$63:$B$79,0),MATCH($C6,Forecasts!$W$9:$AB$9,0))</f>
        <v>0.62520080611359363</v>
      </c>
      <c r="G6" s="100">
        <f>INDEX(Forecasts!$W$89:$AB$105,MATCH($B6,Forecasts!$B$89:$B$105,0),MATCH($C6,Forecasts!$W$9:$AB$9,0))</f>
        <v>0.83354118136370881</v>
      </c>
      <c r="H6" s="100">
        <f>INDEX(Forecasts!$W$115:$AB$131,MATCH($B6,Forecasts!$B$115:$B$131,0),MATCH($C6,Forecasts!$W$9:$AB$9,0))</f>
        <v>0.22659856132002898</v>
      </c>
      <c r="I6" s="100">
        <f>INDEX(Forecasts!$W$141:$AB$157,MATCH($B6,Forecasts!$B$141:$B$157,0),MATCH($C6,Forecasts!$W$9:$AB$9,0))</f>
        <v>0.12695937044631347</v>
      </c>
      <c r="J6" s="100">
        <f>INDEX(Forecasts!$W$167:$AB$183,MATCH($B6,Forecasts!$B$167:$B$183,0),MATCH($C6,Forecasts!$W$9:$AB$9,0))</f>
        <v>0.12126834690666324</v>
      </c>
      <c r="R6" s="103"/>
    </row>
    <row r="7" spans="1:18">
      <c r="A7" s="66" t="str">
        <f t="shared" si="0"/>
        <v>ANH25</v>
      </c>
      <c r="B7" s="66" t="s">
        <v>17</v>
      </c>
      <c r="C7" s="66" t="s">
        <v>31</v>
      </c>
      <c r="D7" s="102">
        <f>INDEX(Forecasts!$W$11:$AB$27,MATCH($B7,Forecasts!$B$11:$B$27,0),MATCH($C7,Forecasts!$W$9:$AB$9,0))</f>
        <v>3078.306</v>
      </c>
      <c r="E7" s="140">
        <f>INDEX(Forecasts!$W$37:$AB$53,MATCH($B7,Forecasts!$B$37:$B$53,0),MATCH($C7,Forecasts!$W$9:$AB$9,0))</f>
        <v>347.28886947276226</v>
      </c>
      <c r="F7" s="100">
        <f>INDEX(Forecasts!$W$63:$AB$79,MATCH($B7,Forecasts!$B$63:$B$79,0),MATCH($C7,Forecasts!$W$9:$AB$9,0))</f>
        <v>0.62520080611359363</v>
      </c>
      <c r="G7" s="100">
        <f>INDEX(Forecasts!$W$89:$AB$105,MATCH($B7,Forecasts!$B$89:$B$105,0),MATCH($C7,Forecasts!$W$9:$AB$9,0))</f>
        <v>0.84134195885659191</v>
      </c>
      <c r="H7" s="100">
        <f>INDEX(Forecasts!$W$115:$AB$131,MATCH($B7,Forecasts!$B$115:$B$131,0),MATCH($C7,Forecasts!$W$9:$AB$9,0))</f>
        <v>0.22659856132002898</v>
      </c>
      <c r="I7" s="100">
        <f>INDEX(Forecasts!$W$141:$AB$157,MATCH($B7,Forecasts!$B$141:$B$157,0),MATCH($C7,Forecasts!$W$9:$AB$9,0))</f>
        <v>0.12695937044631347</v>
      </c>
      <c r="J7" s="100">
        <f>INDEX(Forecasts!$W$167:$AB$183,MATCH($B7,Forecasts!$B$167:$B$183,0),MATCH($C7,Forecasts!$W$9:$AB$9,0))</f>
        <v>0.12126834690666324</v>
      </c>
      <c r="R7" s="103"/>
    </row>
    <row r="8" spans="1:18">
      <c r="A8" s="66" t="str">
        <f t="shared" si="0"/>
        <v>NES21</v>
      </c>
      <c r="B8" s="66" t="s">
        <v>32</v>
      </c>
      <c r="C8" s="66" t="s">
        <v>27</v>
      </c>
      <c r="D8" s="102">
        <f>INDEX(Forecasts!$W$11:$AB$27,MATCH($B8,Forecasts!$B$11:$B$27,0),MATCH($C8,Forecasts!$W$9:$AB$9,0))</f>
        <v>1954.1489999999999</v>
      </c>
      <c r="E8" s="140">
        <f>INDEX(Forecasts!$W$37:$AB$53,MATCH($B8,Forecasts!$B$37:$B$53,0),MATCH($C8,Forecasts!$W$9:$AB$9,0))</f>
        <v>276.08678538644824</v>
      </c>
      <c r="F8" s="100">
        <f>INDEX(Forecasts!$W$63:$AB$79,MATCH($B8,Forecasts!$B$63:$B$79,0),MATCH($C8,Forecasts!$W$9:$AB$9,0))</f>
        <v>0.57037162956513998</v>
      </c>
      <c r="G8" s="100">
        <f>INDEX(Forecasts!$W$89:$AB$105,MATCH($B8,Forecasts!$B$89:$B$105,0),MATCH($C8,Forecasts!$W$9:$AB$9,0))</f>
        <v>0.51907761383599715</v>
      </c>
      <c r="H8" s="100">
        <f>INDEX(Forecasts!$W$115:$AB$131,MATCH($B8,Forecasts!$B$115:$B$131,0),MATCH($C8,Forecasts!$W$9:$AB$9,0))</f>
        <v>0.27238465680452728</v>
      </c>
      <c r="I8" s="100">
        <f>INDEX(Forecasts!$W$141:$AB$157,MATCH($B8,Forecasts!$B$141:$B$157,0),MATCH($C8,Forecasts!$W$9:$AB$9,0))</f>
        <v>0.1739017807303129</v>
      </c>
      <c r="J8" s="100">
        <f>INDEX(Forecasts!$W$167:$AB$183,MATCH($B8,Forecasts!$B$167:$B$183,0),MATCH($C8,Forecasts!$W$9:$AB$9,0))</f>
        <v>9.8266630152918727E-2</v>
      </c>
      <c r="R8" s="103"/>
    </row>
    <row r="9" spans="1:18">
      <c r="A9" s="66" t="str">
        <f t="shared" si="0"/>
        <v>NES22</v>
      </c>
      <c r="B9" s="66" t="s">
        <v>32</v>
      </c>
      <c r="C9" s="66" t="s">
        <v>28</v>
      </c>
      <c r="D9" s="102">
        <f>INDEX(Forecasts!$W$11:$AB$27,MATCH($B9,Forecasts!$B$11:$B$27,0),MATCH($C9,Forecasts!$W$9:$AB$9,0))</f>
        <v>1973.0339999999999</v>
      </c>
      <c r="E9" s="140">
        <f>INDEX(Forecasts!$W$37:$AB$53,MATCH($B9,Forecasts!$B$37:$B$53,0),MATCH($C9,Forecasts!$W$9:$AB$9,0))</f>
        <v>273.69810386024392</v>
      </c>
      <c r="F9" s="100">
        <f>INDEX(Forecasts!$W$63:$AB$79,MATCH($B9,Forecasts!$B$63:$B$79,0),MATCH($C9,Forecasts!$W$9:$AB$9,0))</f>
        <v>0.57037162956513998</v>
      </c>
      <c r="G9" s="100">
        <f>INDEX(Forecasts!$W$89:$AB$105,MATCH($B9,Forecasts!$B$89:$B$105,0),MATCH($C9,Forecasts!$W$9:$AB$9,0))</f>
        <v>0.53796386681628405</v>
      </c>
      <c r="H9" s="100">
        <f>INDEX(Forecasts!$W$115:$AB$131,MATCH($B9,Forecasts!$B$115:$B$131,0),MATCH($C9,Forecasts!$W$9:$AB$9,0))</f>
        <v>0.27238465680452728</v>
      </c>
      <c r="I9" s="100">
        <f>INDEX(Forecasts!$W$141:$AB$157,MATCH($B9,Forecasts!$B$141:$B$157,0),MATCH($C9,Forecasts!$W$9:$AB$9,0))</f>
        <v>0.1739017807303129</v>
      </c>
      <c r="J9" s="100">
        <f>INDEX(Forecasts!$W$167:$AB$183,MATCH($B9,Forecasts!$B$167:$B$183,0),MATCH($C9,Forecasts!$W$9:$AB$9,0))</f>
        <v>9.8266630152918727E-2</v>
      </c>
      <c r="R9" s="103"/>
    </row>
    <row r="10" spans="1:18">
      <c r="A10" s="66" t="str">
        <f t="shared" si="0"/>
        <v>NES23</v>
      </c>
      <c r="B10" s="66" t="s">
        <v>32</v>
      </c>
      <c r="C10" s="66" t="s">
        <v>29</v>
      </c>
      <c r="D10" s="102">
        <f>INDEX(Forecasts!$W$11:$AB$27,MATCH($B10,Forecasts!$B$11:$B$27,0),MATCH($C10,Forecasts!$W$9:$AB$9,0))</f>
        <v>1991.3530000000001</v>
      </c>
      <c r="E10" s="140">
        <f>INDEX(Forecasts!$W$37:$AB$53,MATCH($B10,Forecasts!$B$37:$B$53,0),MATCH($C10,Forecasts!$W$9:$AB$9,0))</f>
        <v>271.50654019073278</v>
      </c>
      <c r="F10" s="100">
        <f>INDEX(Forecasts!$W$63:$AB$79,MATCH($B10,Forecasts!$B$63:$B$79,0),MATCH($C10,Forecasts!$W$9:$AB$9,0))</f>
        <v>0.57037162956513998</v>
      </c>
      <c r="G10" s="100">
        <f>INDEX(Forecasts!$W$89:$AB$105,MATCH($B10,Forecasts!$B$89:$B$105,0),MATCH($C10,Forecasts!$W$9:$AB$9,0))</f>
        <v>0.5561962143326673</v>
      </c>
      <c r="H10" s="100">
        <f>INDEX(Forecasts!$W$115:$AB$131,MATCH($B10,Forecasts!$B$115:$B$131,0),MATCH($C10,Forecasts!$W$9:$AB$9,0))</f>
        <v>0.27238465680452728</v>
      </c>
      <c r="I10" s="100">
        <f>INDEX(Forecasts!$W$141:$AB$157,MATCH($B10,Forecasts!$B$141:$B$157,0),MATCH($C10,Forecasts!$W$9:$AB$9,0))</f>
        <v>0.1739017807303129</v>
      </c>
      <c r="J10" s="100">
        <f>INDEX(Forecasts!$W$167:$AB$183,MATCH($B10,Forecasts!$B$167:$B$183,0),MATCH($C10,Forecasts!$W$9:$AB$9,0))</f>
        <v>9.8266630152918727E-2</v>
      </c>
      <c r="R10" s="103"/>
    </row>
    <row r="11" spans="1:18">
      <c r="A11" s="66" t="str">
        <f t="shared" si="0"/>
        <v>NES24</v>
      </c>
      <c r="B11" s="66" t="s">
        <v>32</v>
      </c>
      <c r="C11" s="66" t="s">
        <v>30</v>
      </c>
      <c r="D11" s="102">
        <f>INDEX(Forecasts!$W$11:$AB$27,MATCH($B11,Forecasts!$B$11:$B$27,0),MATCH($C11,Forecasts!$W$9:$AB$9,0))</f>
        <v>2009.0309999999999</v>
      </c>
      <c r="E11" s="140">
        <f>INDEX(Forecasts!$W$37:$AB$53,MATCH($B11,Forecasts!$B$37:$B$53,0),MATCH($C11,Forecasts!$W$9:$AB$9,0))</f>
        <v>269.26570393105567</v>
      </c>
      <c r="F11" s="100">
        <f>INDEX(Forecasts!$W$63:$AB$79,MATCH($B11,Forecasts!$B$63:$B$79,0),MATCH($C11,Forecasts!$W$9:$AB$9,0))</f>
        <v>0.57037162956513998</v>
      </c>
      <c r="G11" s="100">
        <f>INDEX(Forecasts!$W$89:$AB$105,MATCH($B11,Forecasts!$B$89:$B$105,0),MATCH($C11,Forecasts!$W$9:$AB$9,0))</f>
        <v>0.5738234004353342</v>
      </c>
      <c r="H11" s="100">
        <f>INDEX(Forecasts!$W$115:$AB$131,MATCH($B11,Forecasts!$B$115:$B$131,0),MATCH($C11,Forecasts!$W$9:$AB$9,0))</f>
        <v>0.27238465680452728</v>
      </c>
      <c r="I11" s="100">
        <f>INDEX(Forecasts!$W$141:$AB$157,MATCH($B11,Forecasts!$B$141:$B$157,0),MATCH($C11,Forecasts!$W$9:$AB$9,0))</f>
        <v>0.1739017807303129</v>
      </c>
      <c r="J11" s="100">
        <f>INDEX(Forecasts!$W$167:$AB$183,MATCH($B11,Forecasts!$B$167:$B$183,0),MATCH($C11,Forecasts!$W$9:$AB$9,0))</f>
        <v>9.8266630152918727E-2</v>
      </c>
      <c r="R11" s="103"/>
    </row>
    <row r="12" spans="1:18">
      <c r="A12" s="66" t="str">
        <f t="shared" si="0"/>
        <v>NES25</v>
      </c>
      <c r="B12" s="66" t="s">
        <v>32</v>
      </c>
      <c r="C12" s="66" t="s">
        <v>31</v>
      </c>
      <c r="D12" s="102">
        <f>INDEX(Forecasts!$W$11:$AB$27,MATCH($B12,Forecasts!$B$11:$B$27,0),MATCH($C12,Forecasts!$W$9:$AB$9,0))</f>
        <v>2026.6569999999999</v>
      </c>
      <c r="E12" s="140">
        <f>INDEX(Forecasts!$W$37:$AB$53,MATCH($B12,Forecasts!$B$37:$B$53,0),MATCH($C12,Forecasts!$W$9:$AB$9,0))</f>
        <v>267.03965024127331</v>
      </c>
      <c r="F12" s="100">
        <f>INDEX(Forecasts!$W$63:$AB$79,MATCH($B12,Forecasts!$B$63:$B$79,0),MATCH($C12,Forecasts!$W$9:$AB$9,0))</f>
        <v>0.57037162956513998</v>
      </c>
      <c r="G12" s="100">
        <f>INDEX(Forecasts!$W$89:$AB$105,MATCH($B12,Forecasts!$B$89:$B$105,0),MATCH($C12,Forecasts!$W$9:$AB$9,0))</f>
        <v>0.59092189748931367</v>
      </c>
      <c r="H12" s="100">
        <f>INDEX(Forecasts!$W$115:$AB$131,MATCH($B12,Forecasts!$B$115:$B$131,0),MATCH($C12,Forecasts!$W$9:$AB$9,0))</f>
        <v>0.27238465680452728</v>
      </c>
      <c r="I12" s="100">
        <f>INDEX(Forecasts!$W$141:$AB$157,MATCH($B12,Forecasts!$B$141:$B$157,0),MATCH($C12,Forecasts!$W$9:$AB$9,0))</f>
        <v>0.1739017807303129</v>
      </c>
      <c r="J12" s="100">
        <f>INDEX(Forecasts!$W$167:$AB$183,MATCH($B12,Forecasts!$B$167:$B$183,0),MATCH($C12,Forecasts!$W$9:$AB$9,0))</f>
        <v>9.8266630152918727E-2</v>
      </c>
      <c r="R12" s="103"/>
    </row>
    <row r="13" spans="1:18">
      <c r="A13" s="66" t="str">
        <f t="shared" si="0"/>
        <v>NWT21</v>
      </c>
      <c r="B13" s="66" t="s">
        <v>33</v>
      </c>
      <c r="C13" s="66" t="s">
        <v>27</v>
      </c>
      <c r="D13" s="102">
        <f>INDEX(Forecasts!$W$11:$AB$27,MATCH($B13,Forecasts!$B$11:$B$27,0),MATCH($C13,Forecasts!$W$9:$AB$9,0))</f>
        <v>3042.2880536584053</v>
      </c>
      <c r="E13" s="140">
        <f>INDEX(Forecasts!$W$37:$AB$53,MATCH($B13,Forecasts!$B$37:$B$53,0),MATCH($C13,Forecasts!$W$9:$AB$9,0))</f>
        <v>385.22408006367397</v>
      </c>
      <c r="F13" s="100">
        <f>INDEX(Forecasts!$W$63:$AB$79,MATCH($B13,Forecasts!$B$63:$B$79,0),MATCH($C13,Forecasts!$W$9:$AB$9,0))</f>
        <v>0.95121231146139895</v>
      </c>
      <c r="G13" s="100">
        <f>INDEX(Forecasts!$W$89:$AB$105,MATCH($B13,Forecasts!$B$89:$B$105,0),MATCH($C13,Forecasts!$W$9:$AB$9,0))</f>
        <v>0.47251725337148964</v>
      </c>
      <c r="H13" s="100">
        <f>INDEX(Forecasts!$W$115:$AB$131,MATCH($B13,Forecasts!$B$115:$B$131,0),MATCH($C13,Forecasts!$W$9:$AB$9,0))</f>
        <v>0.29044035675886026</v>
      </c>
      <c r="I13" s="100">
        <f>INDEX(Forecasts!$W$141:$AB$157,MATCH($B13,Forecasts!$B$141:$B$157,0),MATCH($C13,Forecasts!$W$9:$AB$9,0))</f>
        <v>0.17347279982163577</v>
      </c>
      <c r="J13" s="100">
        <f>INDEX(Forecasts!$W$167:$AB$183,MATCH($B13,Forecasts!$B$167:$B$183,0),MATCH($C13,Forecasts!$W$9:$AB$9,0))</f>
        <v>0.11709676262336015</v>
      </c>
      <c r="R13" s="103"/>
    </row>
    <row r="14" spans="1:18">
      <c r="A14" s="66" t="str">
        <f t="shared" si="0"/>
        <v>NWT22</v>
      </c>
      <c r="B14" s="66" t="s">
        <v>33</v>
      </c>
      <c r="C14" s="66" t="s">
        <v>28</v>
      </c>
      <c r="D14" s="102">
        <f>INDEX(Forecasts!$W$11:$AB$27,MATCH($B14,Forecasts!$B$11:$B$27,0),MATCH($C14,Forecasts!$W$9:$AB$9,0))</f>
        <v>3065.0392124647797</v>
      </c>
      <c r="E14" s="140">
        <f>INDEX(Forecasts!$W$37:$AB$53,MATCH($B14,Forecasts!$B$37:$B$53,0),MATCH($C14,Forecasts!$W$9:$AB$9,0))</f>
        <v>383.33722578269345</v>
      </c>
      <c r="F14" s="100">
        <f>INDEX(Forecasts!$W$63:$AB$79,MATCH($B14,Forecasts!$B$63:$B$79,0),MATCH($C14,Forecasts!$W$9:$AB$9,0))</f>
        <v>0.95121231146139895</v>
      </c>
      <c r="G14" s="100">
        <f>INDEX(Forecasts!$W$89:$AB$105,MATCH($B14,Forecasts!$B$89:$B$105,0),MATCH($C14,Forecasts!$W$9:$AB$9,0))</f>
        <v>0.48824431942192914</v>
      </c>
      <c r="H14" s="100">
        <f>INDEX(Forecasts!$W$115:$AB$131,MATCH($B14,Forecasts!$B$115:$B$131,0),MATCH($C14,Forecasts!$W$9:$AB$9,0))</f>
        <v>0.29044035675886026</v>
      </c>
      <c r="I14" s="100">
        <f>INDEX(Forecasts!$W$141:$AB$157,MATCH($B14,Forecasts!$B$141:$B$157,0),MATCH($C14,Forecasts!$W$9:$AB$9,0))</f>
        <v>0.17347279982163577</v>
      </c>
      <c r="J14" s="100">
        <f>INDEX(Forecasts!$W$167:$AB$183,MATCH($B14,Forecasts!$B$167:$B$183,0),MATCH($C14,Forecasts!$W$9:$AB$9,0))</f>
        <v>0.11709676262336015</v>
      </c>
      <c r="R14" s="103"/>
    </row>
    <row r="15" spans="1:18">
      <c r="A15" s="66" t="str">
        <f t="shared" si="0"/>
        <v>NWT23</v>
      </c>
      <c r="B15" s="66" t="s">
        <v>33</v>
      </c>
      <c r="C15" s="66" t="s">
        <v>29</v>
      </c>
      <c r="D15" s="102">
        <f>INDEX(Forecasts!$W$11:$AB$27,MATCH($B15,Forecasts!$B$11:$B$27,0),MATCH($C15,Forecasts!$W$9:$AB$9,0))</f>
        <v>3088.8200790626925</v>
      </c>
      <c r="E15" s="140">
        <f>INDEX(Forecasts!$W$37:$AB$53,MATCH($B15,Forecasts!$B$37:$B$53,0),MATCH($C15,Forecasts!$W$9:$AB$9,0))</f>
        <v>377.72023745931455</v>
      </c>
      <c r="F15" s="100">
        <f>INDEX(Forecasts!$W$63:$AB$79,MATCH($B15,Forecasts!$B$63:$B$79,0),MATCH($C15,Forecasts!$W$9:$AB$9,0))</f>
        <v>0.95121231146139895</v>
      </c>
      <c r="G15" s="100">
        <f>INDEX(Forecasts!$W$89:$AB$105,MATCH($B15,Forecasts!$B$89:$B$105,0),MATCH($C15,Forecasts!$W$9:$AB$9,0))</f>
        <v>0.50377464833648034</v>
      </c>
      <c r="H15" s="100">
        <f>INDEX(Forecasts!$W$115:$AB$131,MATCH($B15,Forecasts!$B$115:$B$131,0),MATCH($C15,Forecasts!$W$9:$AB$9,0))</f>
        <v>0.29044035675886026</v>
      </c>
      <c r="I15" s="100">
        <f>INDEX(Forecasts!$W$141:$AB$157,MATCH($B15,Forecasts!$B$141:$B$157,0),MATCH($C15,Forecasts!$W$9:$AB$9,0))</f>
        <v>0.17347279982163577</v>
      </c>
      <c r="J15" s="100">
        <f>INDEX(Forecasts!$W$167:$AB$183,MATCH($B15,Forecasts!$B$167:$B$183,0),MATCH($C15,Forecasts!$W$9:$AB$9,0))</f>
        <v>0.11709676262336015</v>
      </c>
      <c r="R15" s="103"/>
    </row>
    <row r="16" spans="1:18">
      <c r="A16" s="66" t="str">
        <f t="shared" si="0"/>
        <v>NWT24</v>
      </c>
      <c r="B16" s="66" t="s">
        <v>33</v>
      </c>
      <c r="C16" s="66" t="s">
        <v>30</v>
      </c>
      <c r="D16" s="102">
        <f>INDEX(Forecasts!$W$11:$AB$27,MATCH($B16,Forecasts!$B$11:$B$27,0),MATCH($C16,Forecasts!$W$9:$AB$9,0))</f>
        <v>3113.6296110535754</v>
      </c>
      <c r="E16" s="140">
        <f>INDEX(Forecasts!$W$37:$AB$53,MATCH($B16,Forecasts!$B$37:$B$53,0),MATCH($C16,Forecasts!$W$9:$AB$9,0))</f>
        <v>374.38765978617579</v>
      </c>
      <c r="F16" s="100">
        <f>INDEX(Forecasts!$W$63:$AB$79,MATCH($B16,Forecasts!$B$63:$B$79,0),MATCH($C16,Forecasts!$W$9:$AB$9,0))</f>
        <v>0.95121231146139895</v>
      </c>
      <c r="G16" s="100">
        <f>INDEX(Forecasts!$W$89:$AB$105,MATCH($B16,Forecasts!$B$89:$B$105,0),MATCH($C16,Forecasts!$W$9:$AB$9,0))</f>
        <v>0.51906862465153647</v>
      </c>
      <c r="H16" s="100">
        <f>INDEX(Forecasts!$W$115:$AB$131,MATCH($B16,Forecasts!$B$115:$B$131,0),MATCH($C16,Forecasts!$W$9:$AB$9,0))</f>
        <v>0.29044035675886026</v>
      </c>
      <c r="I16" s="100">
        <f>INDEX(Forecasts!$W$141:$AB$157,MATCH($B16,Forecasts!$B$141:$B$157,0),MATCH($C16,Forecasts!$W$9:$AB$9,0))</f>
        <v>0.17347279982163577</v>
      </c>
      <c r="J16" s="100">
        <f>INDEX(Forecasts!$W$167:$AB$183,MATCH($B16,Forecasts!$B$167:$B$183,0),MATCH($C16,Forecasts!$W$9:$AB$9,0))</f>
        <v>0.11709676262336015</v>
      </c>
      <c r="R16" s="103"/>
    </row>
    <row r="17" spans="1:18">
      <c r="A17" s="66" t="str">
        <f t="shared" si="0"/>
        <v>NWT25</v>
      </c>
      <c r="B17" s="66" t="s">
        <v>33</v>
      </c>
      <c r="C17" s="66" t="s">
        <v>31</v>
      </c>
      <c r="D17" s="102">
        <f>INDEX(Forecasts!$W$11:$AB$27,MATCH($B17,Forecasts!$B$11:$B$27,0),MATCH($C17,Forecasts!$W$9:$AB$9,0))</f>
        <v>3139.4662610016094</v>
      </c>
      <c r="E17" s="140">
        <f>INDEX(Forecasts!$W$37:$AB$53,MATCH($B17,Forecasts!$B$37:$B$53,0),MATCH($C17,Forecasts!$W$9:$AB$9,0))</f>
        <v>373.50831402740772</v>
      </c>
      <c r="F17" s="100">
        <f>INDEX(Forecasts!$W$63:$AB$79,MATCH($B17,Forecasts!$B$63:$B$79,0),MATCH($C17,Forecasts!$W$9:$AB$9,0))</f>
        <v>0.95121231146139895</v>
      </c>
      <c r="G17" s="100">
        <f>INDEX(Forecasts!$W$89:$AB$105,MATCH($B17,Forecasts!$B$89:$B$105,0),MATCH($C17,Forecasts!$W$9:$AB$9,0))</f>
        <v>0.53410263612475506</v>
      </c>
      <c r="H17" s="100">
        <f>INDEX(Forecasts!$W$115:$AB$131,MATCH($B17,Forecasts!$B$115:$B$131,0),MATCH($C17,Forecasts!$W$9:$AB$9,0))</f>
        <v>0.29044035675886026</v>
      </c>
      <c r="I17" s="100">
        <f>INDEX(Forecasts!$W$141:$AB$157,MATCH($B17,Forecasts!$B$141:$B$157,0),MATCH($C17,Forecasts!$W$9:$AB$9,0))</f>
        <v>0.17347279982163577</v>
      </c>
      <c r="J17" s="100">
        <f>INDEX(Forecasts!$W$167:$AB$183,MATCH($B17,Forecasts!$B$167:$B$183,0),MATCH($C17,Forecasts!$W$9:$AB$9,0))</f>
        <v>0.11709676262336015</v>
      </c>
      <c r="R17" s="103"/>
    </row>
    <row r="18" spans="1:18">
      <c r="A18" s="66" t="str">
        <f t="shared" si="0"/>
        <v>SRN21</v>
      </c>
      <c r="B18" s="66" t="s">
        <v>34</v>
      </c>
      <c r="C18" s="66" t="s">
        <v>27</v>
      </c>
      <c r="D18" s="102">
        <f>INDEX(Forecasts!$W$11:$AB$27,MATCH($B18,Forecasts!$B$11:$B$27,0),MATCH($C18,Forecasts!$W$9:$AB$9,0))</f>
        <v>1971.9769999999999</v>
      </c>
      <c r="E18" s="140">
        <f>INDEX(Forecasts!$W$37:$AB$53,MATCH($B18,Forecasts!$B$37:$B$53,0),MATCH($C18,Forecasts!$W$9:$AB$9,0))</f>
        <v>316.59740584611006</v>
      </c>
      <c r="F18" s="100">
        <f>INDEX(Forecasts!$W$63:$AB$79,MATCH($B18,Forecasts!$B$63:$B$79,0),MATCH($C18,Forecasts!$W$9:$AB$9,0))</f>
        <v>0.48807799779542466</v>
      </c>
      <c r="G18" s="100">
        <f>INDEX(Forecasts!$W$89:$AB$105,MATCH($B18,Forecasts!$B$89:$B$105,0),MATCH($C18,Forecasts!$W$9:$AB$9,0))</f>
        <v>0.79419333998317432</v>
      </c>
      <c r="H18" s="100">
        <f>INDEX(Forecasts!$W$115:$AB$131,MATCH($B18,Forecasts!$B$115:$B$131,0),MATCH($C18,Forecasts!$W$9:$AB$9,0))</f>
        <v>0.22125299453807024</v>
      </c>
      <c r="I18" s="100">
        <f>INDEX(Forecasts!$W$141:$AB$157,MATCH($B18,Forecasts!$B$141:$B$157,0),MATCH($C18,Forecasts!$W$9:$AB$9,0))</f>
        <v>0.12494917615971071</v>
      </c>
      <c r="J18" s="100">
        <f>INDEX(Forecasts!$W$167:$AB$183,MATCH($B18,Forecasts!$B$167:$B$183,0),MATCH($C18,Forecasts!$W$9:$AB$9,0))</f>
        <v>0.13419983972418445</v>
      </c>
      <c r="R18" s="103"/>
    </row>
    <row r="19" spans="1:18">
      <c r="A19" s="66" t="str">
        <f t="shared" si="0"/>
        <v>SRN22</v>
      </c>
      <c r="B19" s="66" t="s">
        <v>34</v>
      </c>
      <c r="C19" s="66" t="s">
        <v>28</v>
      </c>
      <c r="D19" s="102">
        <f>INDEX(Forecasts!$W$11:$AB$27,MATCH($B19,Forecasts!$B$11:$B$27,0),MATCH($C19,Forecasts!$W$9:$AB$9,0))</f>
        <v>1997.6919999999998</v>
      </c>
      <c r="E19" s="140">
        <f>INDEX(Forecasts!$W$37:$AB$53,MATCH($B19,Forecasts!$B$37:$B$53,0),MATCH($C19,Forecasts!$W$9:$AB$9,0))</f>
        <v>316.59200107348011</v>
      </c>
      <c r="F19" s="100">
        <f>INDEX(Forecasts!$W$63:$AB$79,MATCH($B19,Forecasts!$B$63:$B$79,0),MATCH($C19,Forecasts!$W$9:$AB$9,0))</f>
        <v>0.48807799779542466</v>
      </c>
      <c r="G19" s="100">
        <f>INDEX(Forecasts!$W$89:$AB$105,MATCH($B19,Forecasts!$B$89:$B$105,0),MATCH($C19,Forecasts!$W$9:$AB$9,0))</f>
        <v>0.80390470603075959</v>
      </c>
      <c r="H19" s="100">
        <f>INDEX(Forecasts!$W$115:$AB$131,MATCH($B19,Forecasts!$B$115:$B$131,0),MATCH($C19,Forecasts!$W$9:$AB$9,0))</f>
        <v>0.22125299453807024</v>
      </c>
      <c r="I19" s="100">
        <f>INDEX(Forecasts!$W$141:$AB$157,MATCH($B19,Forecasts!$B$141:$B$157,0),MATCH($C19,Forecasts!$W$9:$AB$9,0))</f>
        <v>0.12494917615971071</v>
      </c>
      <c r="J19" s="100">
        <f>INDEX(Forecasts!$W$167:$AB$183,MATCH($B19,Forecasts!$B$167:$B$183,0),MATCH($C19,Forecasts!$W$9:$AB$9,0))</f>
        <v>0.13419983972418445</v>
      </c>
      <c r="R19" s="103"/>
    </row>
    <row r="20" spans="1:18">
      <c r="A20" s="66" t="str">
        <f t="shared" si="0"/>
        <v>SRN23</v>
      </c>
      <c r="B20" s="66" t="s">
        <v>34</v>
      </c>
      <c r="C20" s="66" t="s">
        <v>29</v>
      </c>
      <c r="D20" s="102">
        <f>INDEX(Forecasts!$W$11:$AB$27,MATCH($B20,Forecasts!$B$11:$B$27,0),MATCH($C20,Forecasts!$W$9:$AB$9,0))</f>
        <v>2021.4490000000001</v>
      </c>
      <c r="E20" s="140">
        <f>INDEX(Forecasts!$W$37:$AB$53,MATCH($B20,Forecasts!$B$37:$B$53,0),MATCH($C20,Forecasts!$W$9:$AB$9,0))</f>
        <v>316.48844221664609</v>
      </c>
      <c r="F20" s="100">
        <f>INDEX(Forecasts!$W$63:$AB$79,MATCH($B20,Forecasts!$B$63:$B$79,0),MATCH($C20,Forecasts!$W$9:$AB$9,0))</f>
        <v>0.48807799779542466</v>
      </c>
      <c r="G20" s="100">
        <f>INDEX(Forecasts!$W$89:$AB$105,MATCH($B20,Forecasts!$B$89:$B$105,0),MATCH($C20,Forecasts!$W$9:$AB$9,0))</f>
        <v>0.8133324164992537</v>
      </c>
      <c r="H20" s="100">
        <f>INDEX(Forecasts!$W$115:$AB$131,MATCH($B20,Forecasts!$B$115:$B$131,0),MATCH($C20,Forecasts!$W$9:$AB$9,0))</f>
        <v>0.22125299453807024</v>
      </c>
      <c r="I20" s="100">
        <f>INDEX(Forecasts!$W$141:$AB$157,MATCH($B20,Forecasts!$B$141:$B$157,0),MATCH($C20,Forecasts!$W$9:$AB$9,0))</f>
        <v>0.12494917615971071</v>
      </c>
      <c r="J20" s="100">
        <f>INDEX(Forecasts!$W$167:$AB$183,MATCH($B20,Forecasts!$B$167:$B$183,0),MATCH($C20,Forecasts!$W$9:$AB$9,0))</f>
        <v>0.13419983972418445</v>
      </c>
      <c r="R20" s="103"/>
    </row>
    <row r="21" spans="1:18">
      <c r="A21" s="66" t="str">
        <f t="shared" si="0"/>
        <v>SRN24</v>
      </c>
      <c r="B21" s="66" t="s">
        <v>34</v>
      </c>
      <c r="C21" s="66" t="s">
        <v>30</v>
      </c>
      <c r="D21" s="102">
        <f>INDEX(Forecasts!$W$11:$AB$27,MATCH($B21,Forecasts!$B$11:$B$27,0),MATCH($C21,Forecasts!$W$9:$AB$9,0))</f>
        <v>2044.3969999999999</v>
      </c>
      <c r="E21" s="140">
        <f>INDEX(Forecasts!$W$37:$AB$53,MATCH($B21,Forecasts!$B$37:$B$53,0),MATCH($C21,Forecasts!$W$9:$AB$9,0))</f>
        <v>316.40953364319762</v>
      </c>
      <c r="F21" s="100">
        <f>INDEX(Forecasts!$W$63:$AB$79,MATCH($B21,Forecasts!$B$63:$B$79,0),MATCH($C21,Forecasts!$W$9:$AB$9,0))</f>
        <v>0.48807799779542466</v>
      </c>
      <c r="G21" s="100">
        <f>INDEX(Forecasts!$W$89:$AB$105,MATCH($B21,Forecasts!$B$89:$B$105,0),MATCH($C21,Forecasts!$W$9:$AB$9,0))</f>
        <v>0.82256332796418685</v>
      </c>
      <c r="H21" s="100">
        <f>INDEX(Forecasts!$W$115:$AB$131,MATCH($B21,Forecasts!$B$115:$B$131,0),MATCH($C21,Forecasts!$W$9:$AB$9,0))</f>
        <v>0.22125299453807024</v>
      </c>
      <c r="I21" s="100">
        <f>INDEX(Forecasts!$W$141:$AB$157,MATCH($B21,Forecasts!$B$141:$B$157,0),MATCH($C21,Forecasts!$W$9:$AB$9,0))</f>
        <v>0.12494917615971071</v>
      </c>
      <c r="J21" s="100">
        <f>INDEX(Forecasts!$W$167:$AB$183,MATCH($B21,Forecasts!$B$167:$B$183,0),MATCH($C21,Forecasts!$W$9:$AB$9,0))</f>
        <v>0.13419983972418445</v>
      </c>
      <c r="R21" s="103"/>
    </row>
    <row r="22" spans="1:18">
      <c r="A22" s="66" t="str">
        <f t="shared" si="0"/>
        <v>SRN25</v>
      </c>
      <c r="B22" s="66" t="s">
        <v>34</v>
      </c>
      <c r="C22" s="66" t="s">
        <v>31</v>
      </c>
      <c r="D22" s="102">
        <f>INDEX(Forecasts!$W$11:$AB$27,MATCH($B22,Forecasts!$B$11:$B$27,0),MATCH($C22,Forecasts!$W$9:$AB$9,0))</f>
        <v>2066.0410000000002</v>
      </c>
      <c r="E22" s="140">
        <f>INDEX(Forecasts!$W$37:$AB$53,MATCH($B22,Forecasts!$B$37:$B$53,0),MATCH($C22,Forecasts!$W$9:$AB$9,0))</f>
        <v>316.33274007054587</v>
      </c>
      <c r="F22" s="100">
        <f>INDEX(Forecasts!$W$63:$AB$79,MATCH($B22,Forecasts!$B$63:$B$79,0),MATCH($C22,Forecasts!$W$9:$AB$9,0))</f>
        <v>0.48807799779542466</v>
      </c>
      <c r="G22" s="100">
        <f>INDEX(Forecasts!$W$89:$AB$105,MATCH($B22,Forecasts!$B$89:$B$105,0),MATCH($C22,Forecasts!$W$9:$AB$9,0))</f>
        <v>0.83162386419243362</v>
      </c>
      <c r="H22" s="100">
        <f>INDEX(Forecasts!$W$115:$AB$131,MATCH($B22,Forecasts!$B$115:$B$131,0),MATCH($C22,Forecasts!$W$9:$AB$9,0))</f>
        <v>0.22125299453807024</v>
      </c>
      <c r="I22" s="100">
        <f>INDEX(Forecasts!$W$141:$AB$157,MATCH($B22,Forecasts!$B$141:$B$157,0),MATCH($C22,Forecasts!$W$9:$AB$9,0))</f>
        <v>0.12494917615971071</v>
      </c>
      <c r="J22" s="100">
        <f>INDEX(Forecasts!$W$167:$AB$183,MATCH($B22,Forecasts!$B$167:$B$183,0),MATCH($C22,Forecasts!$W$9:$AB$9,0))</f>
        <v>0.13419983972418445</v>
      </c>
      <c r="R22" s="103"/>
    </row>
    <row r="23" spans="1:18">
      <c r="A23" s="66" t="str">
        <f t="shared" si="0"/>
        <v>SVT21</v>
      </c>
      <c r="B23" s="66" t="s">
        <v>35</v>
      </c>
      <c r="C23" s="66" t="s">
        <v>27</v>
      </c>
      <c r="D23" s="102">
        <f>INDEX(Forecasts!$W$11:$AB$27,MATCH($B23,Forecasts!$B$11:$B$27,0),MATCH($C23,Forecasts!$W$9:$AB$9,0))</f>
        <v>4094.0044809523833</v>
      </c>
      <c r="E23" s="140">
        <f>INDEX(Forecasts!$W$37:$AB$53,MATCH($B23,Forecasts!$B$37:$B$53,0),MATCH($C23,Forecasts!$W$9:$AB$9,0))</f>
        <v>280.69897925344628</v>
      </c>
      <c r="F23" s="100">
        <f>INDEX(Forecasts!$W$63:$AB$79,MATCH($B23,Forecasts!$B$63:$B$79,0),MATCH($C23,Forecasts!$W$9:$AB$9,0))</f>
        <v>0.74924480669145455</v>
      </c>
      <c r="G23" s="100">
        <f>INDEX(Forecasts!$W$89:$AB$105,MATCH($B23,Forecasts!$B$89:$B$105,0),MATCH($C23,Forecasts!$W$9:$AB$9,0))</f>
        <v>0.51616763952462952</v>
      </c>
      <c r="H23" s="100">
        <f>INDEX(Forecasts!$W$115:$AB$131,MATCH($B23,Forecasts!$B$115:$B$131,0),MATCH($C23,Forecasts!$W$9:$AB$9,0))</f>
        <v>0.25369681835427266</v>
      </c>
      <c r="I23" s="100">
        <f>INDEX(Forecasts!$W$141:$AB$157,MATCH($B23,Forecasts!$B$141:$B$157,0),MATCH($C23,Forecasts!$W$9:$AB$9,0))</f>
        <v>0.15621386413153276</v>
      </c>
      <c r="J23" s="100">
        <f>INDEX(Forecasts!$W$167:$AB$183,MATCH($B23,Forecasts!$B$167:$B$183,0),MATCH($C23,Forecasts!$W$9:$AB$9,0))</f>
        <v>0.12363692369746056</v>
      </c>
      <c r="R23" s="103"/>
    </row>
    <row r="24" spans="1:18">
      <c r="A24" s="66" t="str">
        <f t="shared" si="0"/>
        <v>SVT22</v>
      </c>
      <c r="B24" s="66" t="s">
        <v>35</v>
      </c>
      <c r="C24" s="66" t="s">
        <v>28</v>
      </c>
      <c r="D24" s="102">
        <f>INDEX(Forecasts!$W$11:$AB$27,MATCH($B24,Forecasts!$B$11:$B$27,0),MATCH($C24,Forecasts!$W$9:$AB$9,0))</f>
        <v>4127.8384952380984</v>
      </c>
      <c r="E24" s="140">
        <f>INDEX(Forecasts!$W$37:$AB$53,MATCH($B24,Forecasts!$B$37:$B$53,0),MATCH($C24,Forecasts!$W$9:$AB$9,0))</f>
        <v>276.37471496681002</v>
      </c>
      <c r="F24" s="100">
        <f>INDEX(Forecasts!$W$63:$AB$79,MATCH($B24,Forecasts!$B$63:$B$79,0),MATCH($C24,Forecasts!$W$9:$AB$9,0))</f>
        <v>0.74924480669145455</v>
      </c>
      <c r="G24" s="100">
        <f>INDEX(Forecasts!$W$89:$AB$105,MATCH($B24,Forecasts!$B$89:$B$105,0),MATCH($C24,Forecasts!$W$9:$AB$9,0))</f>
        <v>0.55123463020465346</v>
      </c>
      <c r="H24" s="100">
        <f>INDEX(Forecasts!$W$115:$AB$131,MATCH($B24,Forecasts!$B$115:$B$131,0),MATCH($C24,Forecasts!$W$9:$AB$9,0))</f>
        <v>0.25369681835427266</v>
      </c>
      <c r="I24" s="100">
        <f>INDEX(Forecasts!$W$141:$AB$157,MATCH($B24,Forecasts!$B$141:$B$157,0),MATCH($C24,Forecasts!$W$9:$AB$9,0))</f>
        <v>0.15621386413153276</v>
      </c>
      <c r="J24" s="100">
        <f>INDEX(Forecasts!$W$167:$AB$183,MATCH($B24,Forecasts!$B$167:$B$183,0),MATCH($C24,Forecasts!$W$9:$AB$9,0))</f>
        <v>0.12363692369746056</v>
      </c>
      <c r="R24" s="103"/>
    </row>
    <row r="25" spans="1:18">
      <c r="A25" s="66" t="str">
        <f t="shared" si="0"/>
        <v>SVT23</v>
      </c>
      <c r="B25" s="66" t="s">
        <v>35</v>
      </c>
      <c r="C25" s="66" t="s">
        <v>29</v>
      </c>
      <c r="D25" s="102">
        <f>INDEX(Forecasts!$W$11:$AB$27,MATCH($B25,Forecasts!$B$11:$B$27,0),MATCH($C25,Forecasts!$W$9:$AB$9,0))</f>
        <v>4161.6725095238126</v>
      </c>
      <c r="E25" s="140">
        <f>INDEX(Forecasts!$W$37:$AB$53,MATCH($B25,Forecasts!$B$37:$B$53,0),MATCH($C25,Forecasts!$W$9:$AB$9,0))</f>
        <v>272.05045068017375</v>
      </c>
      <c r="F25" s="100">
        <f>INDEX(Forecasts!$W$63:$AB$79,MATCH($B25,Forecasts!$B$63:$B$79,0),MATCH($C25,Forecasts!$W$9:$AB$9,0))</f>
        <v>0.74924480669145455</v>
      </c>
      <c r="G25" s="100">
        <f>INDEX(Forecasts!$W$89:$AB$105,MATCH($B25,Forecasts!$B$89:$B$105,0),MATCH($C25,Forecasts!$W$9:$AB$9,0))</f>
        <v>0.58508895991437737</v>
      </c>
      <c r="H25" s="100">
        <f>INDEX(Forecasts!$W$115:$AB$131,MATCH($B25,Forecasts!$B$115:$B$131,0),MATCH($C25,Forecasts!$W$9:$AB$9,0))</f>
        <v>0.25369681835427266</v>
      </c>
      <c r="I25" s="100">
        <f>INDEX(Forecasts!$W$141:$AB$157,MATCH($B25,Forecasts!$B$141:$B$157,0),MATCH($C25,Forecasts!$W$9:$AB$9,0))</f>
        <v>0.15621386413153276</v>
      </c>
      <c r="J25" s="100">
        <f>INDEX(Forecasts!$W$167:$AB$183,MATCH($B25,Forecasts!$B$167:$B$183,0),MATCH($C25,Forecasts!$W$9:$AB$9,0))</f>
        <v>0.12363692369746056</v>
      </c>
      <c r="R25" s="103"/>
    </row>
    <row r="26" spans="1:18">
      <c r="A26" s="66" t="str">
        <f t="shared" si="0"/>
        <v>SVT24</v>
      </c>
      <c r="B26" s="66" t="s">
        <v>35</v>
      </c>
      <c r="C26" s="66" t="s">
        <v>30</v>
      </c>
      <c r="D26" s="102">
        <f>INDEX(Forecasts!$W$11:$AB$27,MATCH($B26,Forecasts!$B$11:$B$27,0),MATCH($C26,Forecasts!$W$9:$AB$9,0))</f>
        <v>4195.5065238095276</v>
      </c>
      <c r="E26" s="140">
        <f>INDEX(Forecasts!$W$37:$AB$53,MATCH($B26,Forecasts!$B$37:$B$53,0),MATCH($C26,Forecasts!$W$9:$AB$9,0))</f>
        <v>267.72618639353749</v>
      </c>
      <c r="F26" s="100">
        <f>INDEX(Forecasts!$W$63:$AB$79,MATCH($B26,Forecasts!$B$63:$B$79,0),MATCH($C26,Forecasts!$W$9:$AB$9,0))</f>
        <v>0.74924480669145455</v>
      </c>
      <c r="G26" s="100">
        <f>INDEX(Forecasts!$W$89:$AB$105,MATCH($B26,Forecasts!$B$89:$B$105,0),MATCH($C26,Forecasts!$W$9:$AB$9,0))</f>
        <v>0.61786788537319004</v>
      </c>
      <c r="H26" s="100">
        <f>INDEX(Forecasts!$W$115:$AB$131,MATCH($B26,Forecasts!$B$115:$B$131,0),MATCH($C26,Forecasts!$W$9:$AB$9,0))</f>
        <v>0.25369681835427266</v>
      </c>
      <c r="I26" s="100">
        <f>INDEX(Forecasts!$W$141:$AB$157,MATCH($B26,Forecasts!$B$141:$B$157,0),MATCH($C26,Forecasts!$W$9:$AB$9,0))</f>
        <v>0.15621386413153276</v>
      </c>
      <c r="J26" s="100">
        <f>INDEX(Forecasts!$W$167:$AB$183,MATCH($B26,Forecasts!$B$167:$B$183,0),MATCH($C26,Forecasts!$W$9:$AB$9,0))</f>
        <v>0.12363692369746056</v>
      </c>
      <c r="R26" s="103"/>
    </row>
    <row r="27" spans="1:18">
      <c r="A27" s="66" t="str">
        <f t="shared" si="0"/>
        <v>SVT25</v>
      </c>
      <c r="B27" s="66" t="s">
        <v>35</v>
      </c>
      <c r="C27" s="66" t="s">
        <v>31</v>
      </c>
      <c r="D27" s="102">
        <f>INDEX(Forecasts!$W$11:$AB$27,MATCH($B27,Forecasts!$B$11:$B$27,0),MATCH($C27,Forecasts!$W$9:$AB$9,0))</f>
        <v>4229.3405380952427</v>
      </c>
      <c r="E27" s="140">
        <f>INDEX(Forecasts!$W$37:$AB$53,MATCH($B27,Forecasts!$B$37:$B$53,0),MATCH($C27,Forecasts!$W$9:$AB$9,0))</f>
        <v>263.40192210690122</v>
      </c>
      <c r="F27" s="100">
        <f>INDEX(Forecasts!$W$63:$AB$79,MATCH($B27,Forecasts!$B$63:$B$79,0),MATCH($C27,Forecasts!$W$9:$AB$9,0))</f>
        <v>0.74924480669145455</v>
      </c>
      <c r="G27" s="100">
        <f>INDEX(Forecasts!$W$89:$AB$105,MATCH($B27,Forecasts!$B$89:$B$105,0),MATCH($C27,Forecasts!$W$9:$AB$9,0))</f>
        <v>0.64987097650414238</v>
      </c>
      <c r="H27" s="100">
        <f>INDEX(Forecasts!$W$115:$AB$131,MATCH($B27,Forecasts!$B$115:$B$131,0),MATCH($C27,Forecasts!$W$9:$AB$9,0))</f>
        <v>0.25369681835427266</v>
      </c>
      <c r="I27" s="100">
        <f>INDEX(Forecasts!$W$141:$AB$157,MATCH($B27,Forecasts!$B$141:$B$157,0),MATCH($C27,Forecasts!$W$9:$AB$9,0))</f>
        <v>0.15621386413153276</v>
      </c>
      <c r="J27" s="100">
        <f>INDEX(Forecasts!$W$167:$AB$183,MATCH($B27,Forecasts!$B$167:$B$183,0),MATCH($C27,Forecasts!$W$9:$AB$9,0))</f>
        <v>0.12363692369746056</v>
      </c>
      <c r="R27" s="103"/>
    </row>
    <row r="28" spans="1:18">
      <c r="A28" s="66" t="str">
        <f t="shared" si="0"/>
        <v>SWB21</v>
      </c>
      <c r="B28" s="66" t="s">
        <v>36</v>
      </c>
      <c r="C28" s="66" t="s">
        <v>27</v>
      </c>
      <c r="D28" s="102">
        <f>INDEX(Forecasts!$W$11:$AB$27,MATCH($B28,Forecasts!$B$11:$B$27,0),MATCH($C28,Forecasts!$W$9:$AB$9,0))</f>
        <v>971.17900000000009</v>
      </c>
      <c r="E28" s="140">
        <f>INDEX(Forecasts!$W$37:$AB$53,MATCH($B28,Forecasts!$B$37:$B$53,0),MATCH($C28,Forecasts!$W$9:$AB$9,0))</f>
        <v>407.15028388362612</v>
      </c>
      <c r="F28" s="100">
        <f>INDEX(Forecasts!$W$63:$AB$79,MATCH($B28,Forecasts!$B$63:$B$79,0),MATCH($C28,Forecasts!$W$9:$AB$9,0))</f>
        <v>0.72704921361723573</v>
      </c>
      <c r="G28" s="100">
        <f>INDEX(Forecasts!$W$89:$AB$105,MATCH($B28,Forecasts!$B$89:$B$105,0),MATCH($C28,Forecasts!$W$9:$AB$9,0))</f>
        <v>0.81474475869021046</v>
      </c>
      <c r="H28" s="100">
        <f>INDEX(Forecasts!$W$115:$AB$131,MATCH($B28,Forecasts!$B$115:$B$131,0),MATCH($C28,Forecasts!$W$9:$AB$9,0))</f>
        <v>0.19679815041253601</v>
      </c>
      <c r="I28" s="100">
        <f>INDEX(Forecasts!$W$141:$AB$157,MATCH($B28,Forecasts!$B$141:$B$157,0),MATCH($C28,Forecasts!$W$9:$AB$9,0))</f>
        <v>0.13016011868367083</v>
      </c>
      <c r="J28" s="100">
        <f>INDEX(Forecasts!$W$167:$AB$183,MATCH($B28,Forecasts!$B$167:$B$183,0),MATCH($C28,Forecasts!$W$9:$AB$9,0))</f>
        <v>0.10426548733325891</v>
      </c>
      <c r="R28" s="103"/>
    </row>
    <row r="29" spans="1:18">
      <c r="A29" s="66" t="str">
        <f t="shared" si="0"/>
        <v>SWB22</v>
      </c>
      <c r="B29" s="66" t="s">
        <v>36</v>
      </c>
      <c r="C29" s="66" t="s">
        <v>28</v>
      </c>
      <c r="D29" s="102">
        <f>INDEX(Forecasts!$W$11:$AB$27,MATCH($B29,Forecasts!$B$11:$B$27,0),MATCH($C29,Forecasts!$W$9:$AB$9,0))</f>
        <v>983.24900000000002</v>
      </c>
      <c r="E29" s="140">
        <f>INDEX(Forecasts!$W$37:$AB$53,MATCH($B29,Forecasts!$B$37:$B$53,0),MATCH($C29,Forecasts!$W$9:$AB$9,0))</f>
        <v>402.43710902083609</v>
      </c>
      <c r="F29" s="100">
        <f>INDEX(Forecasts!$W$63:$AB$79,MATCH($B29,Forecasts!$B$63:$B$79,0),MATCH($C29,Forecasts!$W$9:$AB$9,0))</f>
        <v>0.72704921361723573</v>
      </c>
      <c r="G29" s="100">
        <f>INDEX(Forecasts!$W$89:$AB$105,MATCH($B29,Forecasts!$B$89:$B$105,0),MATCH($C29,Forecasts!$W$9:$AB$9,0))</f>
        <v>0.82346180875851394</v>
      </c>
      <c r="H29" s="100">
        <f>INDEX(Forecasts!$W$115:$AB$131,MATCH($B29,Forecasts!$B$115:$B$131,0),MATCH($C29,Forecasts!$W$9:$AB$9,0))</f>
        <v>0.19679815041253601</v>
      </c>
      <c r="I29" s="100">
        <f>INDEX(Forecasts!$W$141:$AB$157,MATCH($B29,Forecasts!$B$141:$B$157,0),MATCH($C29,Forecasts!$W$9:$AB$9,0))</f>
        <v>0.13016011868367083</v>
      </c>
      <c r="J29" s="100">
        <f>INDEX(Forecasts!$W$167:$AB$183,MATCH($B29,Forecasts!$B$167:$B$183,0),MATCH($C29,Forecasts!$W$9:$AB$9,0))</f>
        <v>0.10426548733325891</v>
      </c>
      <c r="R29" s="103"/>
    </row>
    <row r="30" spans="1:18">
      <c r="A30" s="66" t="str">
        <f t="shared" si="0"/>
        <v>SWB23</v>
      </c>
      <c r="B30" s="66" t="s">
        <v>36</v>
      </c>
      <c r="C30" s="66" t="s">
        <v>29</v>
      </c>
      <c r="D30" s="102">
        <f>INDEX(Forecasts!$W$11:$AB$27,MATCH($B30,Forecasts!$B$11:$B$27,0),MATCH($C30,Forecasts!$W$9:$AB$9,0))</f>
        <v>992.06400000000008</v>
      </c>
      <c r="E30" s="140">
        <f>INDEX(Forecasts!$W$37:$AB$53,MATCH($B30,Forecasts!$B$37:$B$53,0),MATCH($C30,Forecasts!$W$9:$AB$9,0))</f>
        <v>394.19595505413986</v>
      </c>
      <c r="F30" s="100">
        <f>INDEX(Forecasts!$W$63:$AB$79,MATCH($B30,Forecasts!$B$63:$B$79,0),MATCH($C30,Forecasts!$W$9:$AB$9,0))</f>
        <v>0.72704921361723573</v>
      </c>
      <c r="G30" s="100">
        <f>INDEX(Forecasts!$W$89:$AB$105,MATCH($B30,Forecasts!$B$89:$B$105,0),MATCH($C30,Forecasts!$W$9:$AB$9,0))</f>
        <v>0.83187375008063991</v>
      </c>
      <c r="H30" s="100">
        <f>INDEX(Forecasts!$W$115:$AB$131,MATCH($B30,Forecasts!$B$115:$B$131,0),MATCH($C30,Forecasts!$W$9:$AB$9,0))</f>
        <v>0.19679815041253601</v>
      </c>
      <c r="I30" s="100">
        <f>INDEX(Forecasts!$W$141:$AB$157,MATCH($B30,Forecasts!$B$141:$B$157,0),MATCH($C30,Forecasts!$W$9:$AB$9,0))</f>
        <v>0.13016011868367083</v>
      </c>
      <c r="J30" s="100">
        <f>INDEX(Forecasts!$W$167:$AB$183,MATCH($B30,Forecasts!$B$167:$B$183,0),MATCH($C30,Forecasts!$W$9:$AB$9,0))</f>
        <v>0.10426548733325891</v>
      </c>
      <c r="R30" s="103"/>
    </row>
    <row r="31" spans="1:18">
      <c r="A31" s="66" t="str">
        <f t="shared" si="0"/>
        <v>SWB24</v>
      </c>
      <c r="B31" s="66" t="s">
        <v>36</v>
      </c>
      <c r="C31" s="66" t="s">
        <v>30</v>
      </c>
      <c r="D31" s="102">
        <f>INDEX(Forecasts!$W$11:$AB$27,MATCH($B31,Forecasts!$B$11:$B$27,0),MATCH($C31,Forecasts!$W$9:$AB$9,0))</f>
        <v>1001.0229999999999</v>
      </c>
      <c r="E31" s="140">
        <f>INDEX(Forecasts!$W$37:$AB$53,MATCH($B31,Forecasts!$B$37:$B$53,0),MATCH($C31,Forecasts!$W$9:$AB$9,0))</f>
        <v>387.29107740497773</v>
      </c>
      <c r="F31" s="100">
        <f>INDEX(Forecasts!$W$63:$AB$79,MATCH($B31,Forecasts!$B$63:$B$79,0),MATCH($C31,Forecasts!$W$9:$AB$9,0))</f>
        <v>0.72704921361723573</v>
      </c>
      <c r="G31" s="100">
        <f>INDEX(Forecasts!$W$89:$AB$105,MATCH($B31,Forecasts!$B$89:$B$105,0),MATCH($C31,Forecasts!$W$9:$AB$9,0))</f>
        <v>0.83942027306065914</v>
      </c>
      <c r="H31" s="100">
        <f>INDEX(Forecasts!$W$115:$AB$131,MATCH($B31,Forecasts!$B$115:$B$131,0),MATCH($C31,Forecasts!$W$9:$AB$9,0))</f>
        <v>0.19679815041253601</v>
      </c>
      <c r="I31" s="100">
        <f>INDEX(Forecasts!$W$141:$AB$157,MATCH($B31,Forecasts!$B$141:$B$157,0),MATCH($C31,Forecasts!$W$9:$AB$9,0))</f>
        <v>0.13016011868367083</v>
      </c>
      <c r="J31" s="100">
        <f>INDEX(Forecasts!$W$167:$AB$183,MATCH($B31,Forecasts!$B$167:$B$183,0),MATCH($C31,Forecasts!$W$9:$AB$9,0))</f>
        <v>0.10426548733325891</v>
      </c>
      <c r="R31" s="103"/>
    </row>
    <row r="32" spans="1:18">
      <c r="A32" s="66" t="str">
        <f t="shared" si="0"/>
        <v>SWB25</v>
      </c>
      <c r="B32" s="66" t="s">
        <v>36</v>
      </c>
      <c r="C32" s="66" t="s">
        <v>31</v>
      </c>
      <c r="D32" s="102">
        <f>INDEX(Forecasts!$W$11:$AB$27,MATCH($B32,Forecasts!$B$11:$B$27,0),MATCH($C32,Forecasts!$W$9:$AB$9,0))</f>
        <v>1009.764</v>
      </c>
      <c r="E32" s="140">
        <f>INDEX(Forecasts!$W$37:$AB$53,MATCH($B32,Forecasts!$B$37:$B$53,0),MATCH($C32,Forecasts!$W$9:$AB$9,0))</f>
        <v>379.47975585893613</v>
      </c>
      <c r="F32" s="100">
        <f>INDEX(Forecasts!$W$63:$AB$79,MATCH($B32,Forecasts!$B$63:$B$79,0),MATCH($C32,Forecasts!$W$9:$AB$9,0))</f>
        <v>0.72704921361723573</v>
      </c>
      <c r="G32" s="100">
        <f>INDEX(Forecasts!$W$89:$AB$105,MATCH($B32,Forecasts!$B$89:$B$105,0),MATCH($C32,Forecasts!$W$9:$AB$9,0))</f>
        <v>0.846145237897172</v>
      </c>
      <c r="H32" s="100">
        <f>INDEX(Forecasts!$W$115:$AB$131,MATCH($B32,Forecasts!$B$115:$B$131,0),MATCH($C32,Forecasts!$W$9:$AB$9,0))</f>
        <v>0.19679815041253601</v>
      </c>
      <c r="I32" s="100">
        <f>INDEX(Forecasts!$W$141:$AB$157,MATCH($B32,Forecasts!$B$141:$B$157,0),MATCH($C32,Forecasts!$W$9:$AB$9,0))</f>
        <v>0.13016011868367083</v>
      </c>
      <c r="J32" s="100">
        <f>INDEX(Forecasts!$W$167:$AB$183,MATCH($B32,Forecasts!$B$167:$B$183,0),MATCH($C32,Forecasts!$W$9:$AB$9,0))</f>
        <v>0.10426548733325891</v>
      </c>
      <c r="R32" s="103"/>
    </row>
    <row r="33" spans="1:18">
      <c r="A33" s="66" t="str">
        <f t="shared" si="0"/>
        <v>TMS21</v>
      </c>
      <c r="B33" s="66" t="s">
        <v>37</v>
      </c>
      <c r="C33" s="66" t="s">
        <v>27</v>
      </c>
      <c r="D33" s="102">
        <f>INDEX(Forecasts!$W$11:$AB$27,MATCH($B33,Forecasts!$B$11:$B$27,0),MATCH($C33,Forecasts!$W$9:$AB$9,0))</f>
        <v>5573.0430000000006</v>
      </c>
      <c r="E33" s="140">
        <f>INDEX(Forecasts!$W$37:$AB$53,MATCH($B33,Forecasts!$B$37:$B$53,0),MATCH($C33,Forecasts!$W$9:$AB$9,0))</f>
        <v>288.47350455307452</v>
      </c>
      <c r="F33" s="100">
        <f>INDEX(Forecasts!$W$63:$AB$79,MATCH($B33,Forecasts!$B$63:$B$79,0),MATCH($C33,Forecasts!$W$9:$AB$9,0))</f>
        <v>0.63475626889392867</v>
      </c>
      <c r="G33" s="100">
        <f>INDEX(Forecasts!$W$89:$AB$105,MATCH($B33,Forecasts!$B$89:$B$105,0),MATCH($C33,Forecasts!$W$9:$AB$9,0))</f>
        <v>0.54603257143359563</v>
      </c>
      <c r="H33" s="100">
        <f>INDEX(Forecasts!$W$115:$AB$131,MATCH($B33,Forecasts!$B$115:$B$131,0),MATCH($C33,Forecasts!$W$9:$AB$9,0))</f>
        <v>0.27525953592490654</v>
      </c>
      <c r="I33" s="100">
        <f>INDEX(Forecasts!$W$141:$AB$157,MATCH($B33,Forecasts!$B$141:$B$157,0),MATCH($C33,Forecasts!$W$9:$AB$9,0))</f>
        <v>0.14233604293473404</v>
      </c>
      <c r="J33" s="100">
        <f>INDEX(Forecasts!$W$167:$AB$183,MATCH($B33,Forecasts!$B$167:$B$183,0),MATCH($C33,Forecasts!$W$9:$AB$9,0))</f>
        <v>0.1852672355572135</v>
      </c>
      <c r="R33" s="103"/>
    </row>
    <row r="34" spans="1:18">
      <c r="A34" s="66" t="str">
        <f t="shared" si="0"/>
        <v>TMS22</v>
      </c>
      <c r="B34" s="66" t="s">
        <v>37</v>
      </c>
      <c r="C34" s="66" t="s">
        <v>28</v>
      </c>
      <c r="D34" s="102">
        <f>INDEX(Forecasts!$W$11:$AB$27,MATCH($B34,Forecasts!$B$11:$B$27,0),MATCH($C34,Forecasts!$W$9:$AB$9,0))</f>
        <v>5646.0590000000002</v>
      </c>
      <c r="E34" s="140">
        <f>INDEX(Forecasts!$W$37:$AB$53,MATCH($B34,Forecasts!$B$37:$B$53,0),MATCH($C34,Forecasts!$W$9:$AB$9,0))</f>
        <v>293.18504431080015</v>
      </c>
      <c r="F34" s="100">
        <f>INDEX(Forecasts!$W$63:$AB$79,MATCH($B34,Forecasts!$B$63:$B$79,0),MATCH($C34,Forecasts!$W$9:$AB$9,0))</f>
        <v>0.63475626889392867</v>
      </c>
      <c r="G34" s="100">
        <f>INDEX(Forecasts!$W$89:$AB$105,MATCH($B34,Forecasts!$B$89:$B$105,0),MATCH($C34,Forecasts!$W$9:$AB$9,0))</f>
        <v>0.5626173938316974</v>
      </c>
      <c r="H34" s="100">
        <f>INDEX(Forecasts!$W$115:$AB$131,MATCH($B34,Forecasts!$B$115:$B$131,0),MATCH($C34,Forecasts!$W$9:$AB$9,0))</f>
        <v>0.27525953592490654</v>
      </c>
      <c r="I34" s="100">
        <f>INDEX(Forecasts!$W$141:$AB$157,MATCH($B34,Forecasts!$B$141:$B$157,0),MATCH($C34,Forecasts!$W$9:$AB$9,0))</f>
        <v>0.14233604293473404</v>
      </c>
      <c r="J34" s="100">
        <f>INDEX(Forecasts!$W$167:$AB$183,MATCH($B34,Forecasts!$B$167:$B$183,0),MATCH($C34,Forecasts!$W$9:$AB$9,0))</f>
        <v>0.1852672355572135</v>
      </c>
      <c r="R34" s="103"/>
    </row>
    <row r="35" spans="1:18">
      <c r="A35" s="66" t="str">
        <f t="shared" si="0"/>
        <v>TMS23</v>
      </c>
      <c r="B35" s="66" t="s">
        <v>37</v>
      </c>
      <c r="C35" s="66" t="s">
        <v>29</v>
      </c>
      <c r="D35" s="102">
        <f>INDEX(Forecasts!$W$11:$AB$27,MATCH($B35,Forecasts!$B$11:$B$27,0),MATCH($C35,Forecasts!$W$9:$AB$9,0))</f>
        <v>5714.2910000000002</v>
      </c>
      <c r="E35" s="140">
        <f>INDEX(Forecasts!$W$37:$AB$53,MATCH($B35,Forecasts!$B$37:$B$53,0),MATCH($C35,Forecasts!$W$9:$AB$9,0))</f>
        <v>295.20534717700724</v>
      </c>
      <c r="F35" s="100">
        <f>INDEX(Forecasts!$W$63:$AB$79,MATCH($B35,Forecasts!$B$63:$B$79,0),MATCH($C35,Forecasts!$W$9:$AB$9,0))</f>
        <v>0.63475626889392867</v>
      </c>
      <c r="G35" s="100">
        <f>INDEX(Forecasts!$W$89:$AB$105,MATCH($B35,Forecasts!$B$89:$B$105,0),MATCH($C35,Forecasts!$W$9:$AB$9,0))</f>
        <v>0.58888250528368258</v>
      </c>
      <c r="H35" s="100">
        <f>INDEX(Forecasts!$W$115:$AB$131,MATCH($B35,Forecasts!$B$115:$B$131,0),MATCH($C35,Forecasts!$W$9:$AB$9,0))</f>
        <v>0.27525953592490654</v>
      </c>
      <c r="I35" s="100">
        <f>INDEX(Forecasts!$W$141:$AB$157,MATCH($B35,Forecasts!$B$141:$B$157,0),MATCH($C35,Forecasts!$W$9:$AB$9,0))</f>
        <v>0.14233604293473404</v>
      </c>
      <c r="J35" s="100">
        <f>INDEX(Forecasts!$W$167:$AB$183,MATCH($B35,Forecasts!$B$167:$B$183,0),MATCH($C35,Forecasts!$W$9:$AB$9,0))</f>
        <v>0.1852672355572135</v>
      </c>
      <c r="R35" s="103"/>
    </row>
    <row r="36" spans="1:18">
      <c r="A36" s="66" t="str">
        <f t="shared" si="0"/>
        <v>TMS24</v>
      </c>
      <c r="B36" s="66" t="s">
        <v>37</v>
      </c>
      <c r="C36" s="66" t="s">
        <v>30</v>
      </c>
      <c r="D36" s="102">
        <f>INDEX(Forecasts!$W$11:$AB$27,MATCH($B36,Forecasts!$B$11:$B$27,0),MATCH($C36,Forecasts!$W$9:$AB$9,0))</f>
        <v>5783.6919999999991</v>
      </c>
      <c r="E36" s="140">
        <f>INDEX(Forecasts!$W$37:$AB$53,MATCH($B36,Forecasts!$B$37:$B$53,0),MATCH($C36,Forecasts!$W$9:$AB$9,0))</f>
        <v>295.28443833561727</v>
      </c>
      <c r="F36" s="100">
        <f>INDEX(Forecasts!$W$63:$AB$79,MATCH($B36,Forecasts!$B$63:$B$79,0),MATCH($C36,Forecasts!$W$9:$AB$9,0))</f>
        <v>0.63475626889392867</v>
      </c>
      <c r="G36" s="100">
        <f>INDEX(Forecasts!$W$89:$AB$105,MATCH($B36,Forecasts!$B$89:$B$105,0),MATCH($C36,Forecasts!$W$9:$AB$9,0))</f>
        <v>0.6152767125220362</v>
      </c>
      <c r="H36" s="100">
        <f>INDEX(Forecasts!$W$115:$AB$131,MATCH($B36,Forecasts!$B$115:$B$131,0),MATCH($C36,Forecasts!$W$9:$AB$9,0))</f>
        <v>0.27525953592490654</v>
      </c>
      <c r="I36" s="100">
        <f>INDEX(Forecasts!$W$141:$AB$157,MATCH($B36,Forecasts!$B$141:$B$157,0),MATCH($C36,Forecasts!$W$9:$AB$9,0))</f>
        <v>0.14233604293473404</v>
      </c>
      <c r="J36" s="100">
        <f>INDEX(Forecasts!$W$167:$AB$183,MATCH($B36,Forecasts!$B$167:$B$183,0),MATCH($C36,Forecasts!$W$9:$AB$9,0))</f>
        <v>0.1852672355572135</v>
      </c>
      <c r="R36" s="103"/>
    </row>
    <row r="37" spans="1:18">
      <c r="A37" s="66" t="str">
        <f t="shared" si="0"/>
        <v>TMS25</v>
      </c>
      <c r="B37" s="66" t="s">
        <v>37</v>
      </c>
      <c r="C37" s="66" t="s">
        <v>31</v>
      </c>
      <c r="D37" s="102">
        <f>INDEX(Forecasts!$W$11:$AB$27,MATCH($B37,Forecasts!$B$11:$B$27,0),MATCH($C37,Forecasts!$W$9:$AB$9,0))</f>
        <v>5841.9480000000003</v>
      </c>
      <c r="E37" s="140">
        <f>INDEX(Forecasts!$W$37:$AB$53,MATCH($B37,Forecasts!$B$37:$B$53,0),MATCH($C37,Forecasts!$W$9:$AB$9,0))</f>
        <v>295.48130290185702</v>
      </c>
      <c r="F37" s="100">
        <f>INDEX(Forecasts!$W$63:$AB$79,MATCH($B37,Forecasts!$B$63:$B$79,0),MATCH($C37,Forecasts!$W$9:$AB$9,0))</f>
        <v>0.63475626889392867</v>
      </c>
      <c r="G37" s="100">
        <f>INDEX(Forecasts!$W$89:$AB$105,MATCH($B37,Forecasts!$B$89:$B$105,0),MATCH($C37,Forecasts!$W$9:$AB$9,0))</f>
        <v>0.64512162723803768</v>
      </c>
      <c r="H37" s="100">
        <f>INDEX(Forecasts!$W$115:$AB$131,MATCH($B37,Forecasts!$B$115:$B$131,0),MATCH($C37,Forecasts!$W$9:$AB$9,0))</f>
        <v>0.27525953592490654</v>
      </c>
      <c r="I37" s="100">
        <f>INDEX(Forecasts!$W$141:$AB$157,MATCH($B37,Forecasts!$B$141:$B$157,0),MATCH($C37,Forecasts!$W$9:$AB$9,0))</f>
        <v>0.14233604293473404</v>
      </c>
      <c r="J37" s="100">
        <f>INDEX(Forecasts!$W$167:$AB$183,MATCH($B37,Forecasts!$B$167:$B$183,0),MATCH($C37,Forecasts!$W$9:$AB$9,0))</f>
        <v>0.1852672355572135</v>
      </c>
      <c r="R37" s="103"/>
    </row>
    <row r="38" spans="1:18">
      <c r="A38" s="66" t="str">
        <f t="shared" si="0"/>
        <v>WSH21</v>
      </c>
      <c r="B38" s="66" t="s">
        <v>38</v>
      </c>
      <c r="C38" s="66" t="s">
        <v>27</v>
      </c>
      <c r="D38" s="102">
        <f>INDEX(Forecasts!$W$11:$AB$27,MATCH($B38,Forecasts!$B$11:$B$27,0),MATCH($C38,Forecasts!$W$9:$AB$9,0))</f>
        <v>1425.0259999999998</v>
      </c>
      <c r="E38" s="140">
        <f>INDEX(Forecasts!$W$37:$AB$53,MATCH($B38,Forecasts!$B$37:$B$53,0),MATCH($C38,Forecasts!$W$9:$AB$9,0))</f>
        <v>387.48214501183651</v>
      </c>
      <c r="F38" s="100">
        <f>INDEX(Forecasts!$W$63:$AB$79,MATCH($B38,Forecasts!$B$63:$B$79,0),MATCH($C38,Forecasts!$W$9:$AB$9,0))</f>
        <v>0.84755371652057188</v>
      </c>
      <c r="G38" s="100">
        <f>INDEX(Forecasts!$W$89:$AB$105,MATCH($B38,Forecasts!$B$89:$B$105,0),MATCH($C38,Forecasts!$W$9:$AB$9,0))</f>
        <v>0.47853723370661316</v>
      </c>
      <c r="H38" s="100">
        <f>INDEX(Forecasts!$W$115:$AB$131,MATCH($B38,Forecasts!$B$115:$B$131,0),MATCH($C38,Forecasts!$W$9:$AB$9,0))</f>
        <v>0.24333123476941571</v>
      </c>
      <c r="I38" s="100">
        <f>INDEX(Forecasts!$W$141:$AB$157,MATCH($B38,Forecasts!$B$141:$B$157,0),MATCH($C38,Forecasts!$W$9:$AB$9,0))</f>
        <v>0.15747591520069837</v>
      </c>
      <c r="J38" s="100">
        <f>INDEX(Forecasts!$W$167:$AB$183,MATCH($B38,Forecasts!$B$167:$B$183,0),MATCH($C38,Forecasts!$W$9:$AB$9,0))</f>
        <v>9.7298917584290101E-2</v>
      </c>
      <c r="R38" s="103"/>
    </row>
    <row r="39" spans="1:18">
      <c r="A39" s="66" t="str">
        <f t="shared" si="0"/>
        <v>WSH22</v>
      </c>
      <c r="B39" s="66" t="s">
        <v>38</v>
      </c>
      <c r="C39" s="66" t="s">
        <v>28</v>
      </c>
      <c r="D39" s="102">
        <f>INDEX(Forecasts!$W$11:$AB$27,MATCH($B39,Forecasts!$B$11:$B$27,0),MATCH($C39,Forecasts!$W$9:$AB$9,0))</f>
        <v>1436.252</v>
      </c>
      <c r="E39" s="140">
        <f>INDEX(Forecasts!$W$37:$AB$53,MATCH($B39,Forecasts!$B$37:$B$53,0),MATCH($C39,Forecasts!$W$9:$AB$9,0))</f>
        <v>387.21153396367362</v>
      </c>
      <c r="F39" s="100">
        <f>INDEX(Forecasts!$W$63:$AB$79,MATCH($B39,Forecasts!$B$63:$B$79,0),MATCH($C39,Forecasts!$W$9:$AB$9,0))</f>
        <v>0.84755371652057188</v>
      </c>
      <c r="G39" s="100">
        <f>INDEX(Forecasts!$W$89:$AB$105,MATCH($B39,Forecasts!$B$89:$B$105,0),MATCH($C39,Forecasts!$W$9:$AB$9,0))</f>
        <v>0.491263371608882</v>
      </c>
      <c r="H39" s="100">
        <f>INDEX(Forecasts!$W$115:$AB$131,MATCH($B39,Forecasts!$B$115:$B$131,0),MATCH($C39,Forecasts!$W$9:$AB$9,0))</f>
        <v>0.24333123476941571</v>
      </c>
      <c r="I39" s="100">
        <f>INDEX(Forecasts!$W$141:$AB$157,MATCH($B39,Forecasts!$B$141:$B$157,0),MATCH($C39,Forecasts!$W$9:$AB$9,0))</f>
        <v>0.15747591520069837</v>
      </c>
      <c r="J39" s="100">
        <f>INDEX(Forecasts!$W$167:$AB$183,MATCH($B39,Forecasts!$B$167:$B$183,0),MATCH($C39,Forecasts!$W$9:$AB$9,0))</f>
        <v>9.7298917584290101E-2</v>
      </c>
      <c r="R39" s="103"/>
    </row>
    <row r="40" spans="1:18">
      <c r="A40" s="66" t="str">
        <f t="shared" si="0"/>
        <v>WSH23</v>
      </c>
      <c r="B40" s="66" t="s">
        <v>38</v>
      </c>
      <c r="C40" s="66" t="s">
        <v>29</v>
      </c>
      <c r="D40" s="102">
        <f>INDEX(Forecasts!$W$11:$AB$27,MATCH($B40,Forecasts!$B$11:$B$27,0),MATCH($C40,Forecasts!$W$9:$AB$9,0))</f>
        <v>1447.66</v>
      </c>
      <c r="E40" s="140">
        <f>INDEX(Forecasts!$W$37:$AB$53,MATCH($B40,Forecasts!$B$37:$B$53,0),MATCH($C40,Forecasts!$W$9:$AB$9,0))</f>
        <v>386.99237499253962</v>
      </c>
      <c r="F40" s="100">
        <f>INDEX(Forecasts!$W$63:$AB$79,MATCH($B40,Forecasts!$B$63:$B$79,0),MATCH($C40,Forecasts!$W$9:$AB$9,0))</f>
        <v>0.84755371652057188</v>
      </c>
      <c r="G40" s="100">
        <f>INDEX(Forecasts!$W$89:$AB$105,MATCH($B40,Forecasts!$B$89:$B$105,0),MATCH($C40,Forecasts!$W$9:$AB$9,0))</f>
        <v>0.50363690369285607</v>
      </c>
      <c r="H40" s="100">
        <f>INDEX(Forecasts!$W$115:$AB$131,MATCH($B40,Forecasts!$B$115:$B$131,0),MATCH($C40,Forecasts!$W$9:$AB$9,0))</f>
        <v>0.24333123476941571</v>
      </c>
      <c r="I40" s="100">
        <f>INDEX(Forecasts!$W$141:$AB$157,MATCH($B40,Forecasts!$B$141:$B$157,0),MATCH($C40,Forecasts!$W$9:$AB$9,0))</f>
        <v>0.15747591520069837</v>
      </c>
      <c r="J40" s="100">
        <f>INDEX(Forecasts!$W$167:$AB$183,MATCH($B40,Forecasts!$B$167:$B$183,0),MATCH($C40,Forecasts!$W$9:$AB$9,0))</f>
        <v>9.7298917584290101E-2</v>
      </c>
      <c r="R40" s="103"/>
    </row>
    <row r="41" spans="1:18">
      <c r="A41" s="66" t="str">
        <f t="shared" si="0"/>
        <v>WSH24</v>
      </c>
      <c r="B41" s="66" t="s">
        <v>38</v>
      </c>
      <c r="C41" s="66" t="s">
        <v>30</v>
      </c>
      <c r="D41" s="102">
        <f>INDEX(Forecasts!$W$11:$AB$27,MATCH($B41,Forecasts!$B$11:$B$27,0),MATCH($C41,Forecasts!$W$9:$AB$9,0))</f>
        <v>1459.134</v>
      </c>
      <c r="E41" s="140">
        <f>INDEX(Forecasts!$W$37:$AB$53,MATCH($B41,Forecasts!$B$37:$B$53,0),MATCH($C41,Forecasts!$W$9:$AB$9,0))</f>
        <v>386.76163949524795</v>
      </c>
      <c r="F41" s="100">
        <f>INDEX(Forecasts!$W$63:$AB$79,MATCH($B41,Forecasts!$B$63:$B$79,0),MATCH($C41,Forecasts!$W$9:$AB$9,0))</f>
        <v>0.84755371652057188</v>
      </c>
      <c r="G41" s="100">
        <f>INDEX(Forecasts!$W$89:$AB$105,MATCH($B41,Forecasts!$B$89:$B$105,0),MATCH($C41,Forecasts!$W$9:$AB$9,0))</f>
        <v>0.51562502141681299</v>
      </c>
      <c r="H41" s="100">
        <f>INDEX(Forecasts!$W$115:$AB$131,MATCH($B41,Forecasts!$B$115:$B$131,0),MATCH($C41,Forecasts!$W$9:$AB$9,0))</f>
        <v>0.24333123476941571</v>
      </c>
      <c r="I41" s="100">
        <f>INDEX(Forecasts!$W$141:$AB$157,MATCH($B41,Forecasts!$B$141:$B$157,0),MATCH($C41,Forecasts!$W$9:$AB$9,0))</f>
        <v>0.15747591520069837</v>
      </c>
      <c r="J41" s="100">
        <f>INDEX(Forecasts!$W$167:$AB$183,MATCH($B41,Forecasts!$B$167:$B$183,0),MATCH($C41,Forecasts!$W$9:$AB$9,0))</f>
        <v>9.7298917584290101E-2</v>
      </c>
      <c r="R41" s="103"/>
    </row>
    <row r="42" spans="1:18">
      <c r="A42" s="66" t="str">
        <f t="shared" si="0"/>
        <v>WSH25</v>
      </c>
      <c r="B42" s="66" t="s">
        <v>38</v>
      </c>
      <c r="C42" s="66" t="s">
        <v>31</v>
      </c>
      <c r="D42" s="102">
        <f>INDEX(Forecasts!$W$11:$AB$27,MATCH($B42,Forecasts!$B$11:$B$27,0),MATCH($C42,Forecasts!$W$9:$AB$9,0))</f>
        <v>1470.672</v>
      </c>
      <c r="E42" s="140">
        <f>INDEX(Forecasts!$W$37:$AB$53,MATCH($B42,Forecasts!$B$37:$B$53,0),MATCH($C42,Forecasts!$W$9:$AB$9,0))</f>
        <v>386.5006935928771</v>
      </c>
      <c r="F42" s="100">
        <f>INDEX(Forecasts!$W$63:$AB$79,MATCH($B42,Forecasts!$B$63:$B$79,0),MATCH($C42,Forecasts!$W$9:$AB$9,0))</f>
        <v>0.84755371652057188</v>
      </c>
      <c r="G42" s="100">
        <f>INDEX(Forecasts!$W$89:$AB$105,MATCH($B42,Forecasts!$B$89:$B$105,0),MATCH($C42,Forecasts!$W$9:$AB$9,0))</f>
        <v>0.5272365286073305</v>
      </c>
      <c r="H42" s="100">
        <f>INDEX(Forecasts!$W$115:$AB$131,MATCH($B42,Forecasts!$B$115:$B$131,0),MATCH($C42,Forecasts!$W$9:$AB$9,0))</f>
        <v>0.24333123476941571</v>
      </c>
      <c r="I42" s="100">
        <f>INDEX(Forecasts!$W$141:$AB$157,MATCH($B42,Forecasts!$B$141:$B$157,0),MATCH($C42,Forecasts!$W$9:$AB$9,0))</f>
        <v>0.15747591520069837</v>
      </c>
      <c r="J42" s="100">
        <f>INDEX(Forecasts!$W$167:$AB$183,MATCH($B42,Forecasts!$B$167:$B$183,0),MATCH($C42,Forecasts!$W$9:$AB$9,0))</f>
        <v>9.7298917584290101E-2</v>
      </c>
      <c r="R42" s="103"/>
    </row>
    <row r="43" spans="1:18">
      <c r="A43" s="66" t="str">
        <f t="shared" si="0"/>
        <v>WSX21</v>
      </c>
      <c r="B43" s="66" t="s">
        <v>39</v>
      </c>
      <c r="C43" s="66" t="s">
        <v>27</v>
      </c>
      <c r="D43" s="102">
        <f>INDEX(Forecasts!$W$11:$AB$27,MATCH($B43,Forecasts!$B$11:$B$27,0),MATCH($C43,Forecasts!$W$9:$AB$9,0))</f>
        <v>1233.1279999999999</v>
      </c>
      <c r="E43" s="140">
        <f>INDEX(Forecasts!$W$37:$AB$53,MATCH($B43,Forecasts!$B$37:$B$53,0),MATCH($C43,Forecasts!$W$9:$AB$9,0))</f>
        <v>296.0698512089881</v>
      </c>
      <c r="F43" s="100">
        <f>INDEX(Forecasts!$W$63:$AB$79,MATCH($B43,Forecasts!$B$63:$B$79,0),MATCH($C43,Forecasts!$W$9:$AB$9,0))</f>
        <v>0.43015392676360004</v>
      </c>
      <c r="G43" s="100">
        <f>INDEX(Forecasts!$W$89:$AB$105,MATCH($B43,Forecasts!$B$89:$B$105,0),MATCH($C43,Forecasts!$W$9:$AB$9,0))</f>
        <v>0.65779302716344135</v>
      </c>
      <c r="H43" s="100">
        <f>INDEX(Forecasts!$W$115:$AB$131,MATCH($B43,Forecasts!$B$115:$B$131,0),MATCH($C43,Forecasts!$W$9:$AB$9,0))</f>
        <v>0.18776764745454319</v>
      </c>
      <c r="I43" s="100">
        <f>INDEX(Forecasts!$W$141:$AB$157,MATCH($B43,Forecasts!$B$141:$B$157,0),MATCH($C43,Forecasts!$W$9:$AB$9,0))</f>
        <v>0.10973138627472681</v>
      </c>
      <c r="J43" s="100">
        <f>INDEX(Forecasts!$W$167:$AB$183,MATCH($B43,Forecasts!$B$167:$B$183,0),MATCH($C43,Forecasts!$W$9:$AB$9,0))</f>
        <v>0.12632162585615211</v>
      </c>
      <c r="R43" s="103"/>
    </row>
    <row r="44" spans="1:18">
      <c r="A44" s="66" t="str">
        <f t="shared" si="0"/>
        <v>WSX22</v>
      </c>
      <c r="B44" s="66" t="s">
        <v>39</v>
      </c>
      <c r="C44" s="66" t="s">
        <v>28</v>
      </c>
      <c r="D44" s="102">
        <f>INDEX(Forecasts!$W$11:$AB$27,MATCH($B44,Forecasts!$B$11:$B$27,0),MATCH($C44,Forecasts!$W$9:$AB$9,0))</f>
        <v>1246.037</v>
      </c>
      <c r="E44" s="140">
        <f>INDEX(Forecasts!$W$37:$AB$53,MATCH($B44,Forecasts!$B$37:$B$53,0),MATCH($C44,Forecasts!$W$9:$AB$9,0))</f>
        <v>301.07273148150517</v>
      </c>
      <c r="F44" s="100">
        <f>INDEX(Forecasts!$W$63:$AB$79,MATCH($B44,Forecasts!$B$63:$B$79,0),MATCH($C44,Forecasts!$W$9:$AB$9,0))</f>
        <v>0.43015392676360004</v>
      </c>
      <c r="G44" s="100">
        <f>INDEX(Forecasts!$W$89:$AB$105,MATCH($B44,Forecasts!$B$89:$B$105,0),MATCH($C44,Forecasts!$W$9:$AB$9,0))</f>
        <v>0.67495748521111343</v>
      </c>
      <c r="H44" s="100">
        <f>INDEX(Forecasts!$W$115:$AB$131,MATCH($B44,Forecasts!$B$115:$B$131,0),MATCH($C44,Forecasts!$W$9:$AB$9,0))</f>
        <v>0.18776764745454319</v>
      </c>
      <c r="I44" s="100">
        <f>INDEX(Forecasts!$W$141:$AB$157,MATCH($B44,Forecasts!$B$141:$B$157,0),MATCH($C44,Forecasts!$W$9:$AB$9,0))</f>
        <v>0.10973138627472681</v>
      </c>
      <c r="J44" s="100">
        <f>INDEX(Forecasts!$W$167:$AB$183,MATCH($B44,Forecasts!$B$167:$B$183,0),MATCH($C44,Forecasts!$W$9:$AB$9,0))</f>
        <v>0.12632162585615211</v>
      </c>
      <c r="R44" s="103"/>
    </row>
    <row r="45" spans="1:18">
      <c r="A45" s="66" t="str">
        <f t="shared" si="0"/>
        <v>WSX23</v>
      </c>
      <c r="B45" s="66" t="s">
        <v>39</v>
      </c>
      <c r="C45" s="66" t="s">
        <v>29</v>
      </c>
      <c r="D45" s="102">
        <f>INDEX(Forecasts!$W$11:$AB$27,MATCH($B45,Forecasts!$B$11:$B$27,0),MATCH($C45,Forecasts!$W$9:$AB$9,0))</f>
        <v>1258.7070000000001</v>
      </c>
      <c r="E45" s="140">
        <f>INDEX(Forecasts!$W$37:$AB$53,MATCH($B45,Forecasts!$B$37:$B$53,0),MATCH($C45,Forecasts!$W$9:$AB$9,0))</f>
        <v>307.00424656426776</v>
      </c>
      <c r="F45" s="100">
        <f>INDEX(Forecasts!$W$63:$AB$79,MATCH($B45,Forecasts!$B$63:$B$79,0),MATCH($C45,Forecasts!$W$9:$AB$9,0))</f>
        <v>0.43015392676360004</v>
      </c>
      <c r="G45" s="100">
        <f>INDEX(Forecasts!$W$89:$AB$105,MATCH($B45,Forecasts!$B$89:$B$105,0),MATCH($C45,Forecasts!$W$9:$AB$9,0))</f>
        <v>0.69124109105613929</v>
      </c>
      <c r="H45" s="100">
        <f>INDEX(Forecasts!$W$115:$AB$131,MATCH($B45,Forecasts!$B$115:$B$131,0),MATCH($C45,Forecasts!$W$9:$AB$9,0))</f>
        <v>0.18776764745454319</v>
      </c>
      <c r="I45" s="100">
        <f>INDEX(Forecasts!$W$141:$AB$157,MATCH($B45,Forecasts!$B$141:$B$157,0),MATCH($C45,Forecasts!$W$9:$AB$9,0))</f>
        <v>0.10973138627472681</v>
      </c>
      <c r="J45" s="100">
        <f>INDEX(Forecasts!$W$167:$AB$183,MATCH($B45,Forecasts!$B$167:$B$183,0),MATCH($C45,Forecasts!$W$9:$AB$9,0))</f>
        <v>0.12632162585615211</v>
      </c>
      <c r="R45" s="103"/>
    </row>
    <row r="46" spans="1:18">
      <c r="A46" s="66" t="str">
        <f t="shared" si="0"/>
        <v>WSX24</v>
      </c>
      <c r="B46" s="66" t="s">
        <v>39</v>
      </c>
      <c r="C46" s="66" t="s">
        <v>30</v>
      </c>
      <c r="D46" s="102">
        <f>INDEX(Forecasts!$W$11:$AB$27,MATCH($B46,Forecasts!$B$11:$B$27,0),MATCH($C46,Forecasts!$W$9:$AB$9,0))</f>
        <v>1271.076</v>
      </c>
      <c r="E46" s="140">
        <f>INDEX(Forecasts!$W$37:$AB$53,MATCH($B46,Forecasts!$B$37:$B$53,0),MATCH($C46,Forecasts!$W$9:$AB$9,0))</f>
        <v>311.19677735908158</v>
      </c>
      <c r="F46" s="100">
        <f>INDEX(Forecasts!$W$63:$AB$79,MATCH($B46,Forecasts!$B$63:$B$79,0),MATCH($C46,Forecasts!$W$9:$AB$9,0))</f>
        <v>0.43015392676360004</v>
      </c>
      <c r="G46" s="100">
        <f>INDEX(Forecasts!$W$89:$AB$105,MATCH($B46,Forecasts!$B$89:$B$105,0),MATCH($C46,Forecasts!$W$9:$AB$9,0))</f>
        <v>0.70677441789476003</v>
      </c>
      <c r="H46" s="100">
        <f>INDEX(Forecasts!$W$115:$AB$131,MATCH($B46,Forecasts!$B$115:$B$131,0),MATCH($C46,Forecasts!$W$9:$AB$9,0))</f>
        <v>0.18776764745454319</v>
      </c>
      <c r="I46" s="100">
        <f>INDEX(Forecasts!$W$141:$AB$157,MATCH($B46,Forecasts!$B$141:$B$157,0),MATCH($C46,Forecasts!$W$9:$AB$9,0))</f>
        <v>0.10973138627472681</v>
      </c>
      <c r="J46" s="100">
        <f>INDEX(Forecasts!$W$167:$AB$183,MATCH($B46,Forecasts!$B$167:$B$183,0),MATCH($C46,Forecasts!$W$9:$AB$9,0))</f>
        <v>0.12632162585615211</v>
      </c>
      <c r="R46" s="103"/>
    </row>
    <row r="47" spans="1:18">
      <c r="A47" s="66" t="str">
        <f t="shared" si="0"/>
        <v>WSX25</v>
      </c>
      <c r="B47" s="66" t="s">
        <v>39</v>
      </c>
      <c r="C47" s="66" t="s">
        <v>31</v>
      </c>
      <c r="D47" s="102">
        <f>INDEX(Forecasts!$W$11:$AB$27,MATCH($B47,Forecasts!$B$11:$B$27,0),MATCH($C47,Forecasts!$W$9:$AB$9,0))</f>
        <v>1282.8720000000001</v>
      </c>
      <c r="E47" s="140">
        <f>INDEX(Forecasts!$W$37:$AB$53,MATCH($B47,Forecasts!$B$37:$B$53,0),MATCH($C47,Forecasts!$W$9:$AB$9,0))</f>
        <v>315.99805137767157</v>
      </c>
      <c r="F47" s="100">
        <f>INDEX(Forecasts!$W$63:$AB$79,MATCH($B47,Forecasts!$B$63:$B$79,0),MATCH($C47,Forecasts!$W$9:$AB$9,0))</f>
        <v>0.43015392676360004</v>
      </c>
      <c r="G47" s="100">
        <f>INDEX(Forecasts!$W$89:$AB$105,MATCH($B47,Forecasts!$B$89:$B$105,0),MATCH($C47,Forecasts!$W$9:$AB$9,0))</f>
        <v>0.72162850229796893</v>
      </c>
      <c r="H47" s="100">
        <f>INDEX(Forecasts!$W$115:$AB$131,MATCH($B47,Forecasts!$B$115:$B$131,0),MATCH($C47,Forecasts!$W$9:$AB$9,0))</f>
        <v>0.18776764745454319</v>
      </c>
      <c r="I47" s="100">
        <f>INDEX(Forecasts!$W$141:$AB$157,MATCH($B47,Forecasts!$B$141:$B$157,0),MATCH($C47,Forecasts!$W$9:$AB$9,0))</f>
        <v>0.10973138627472681</v>
      </c>
      <c r="J47" s="100">
        <f>INDEX(Forecasts!$W$167:$AB$183,MATCH($B47,Forecasts!$B$167:$B$183,0),MATCH($C47,Forecasts!$W$9:$AB$9,0))</f>
        <v>0.12632162585615211</v>
      </c>
      <c r="R47" s="103"/>
    </row>
    <row r="48" spans="1:18">
      <c r="A48" s="66" t="str">
        <f t="shared" ref="A48:A87" si="1">B48&amp;RIGHT(C48,2)</f>
        <v>YKY21</v>
      </c>
      <c r="B48" s="66" t="s">
        <v>40</v>
      </c>
      <c r="C48" s="66" t="s">
        <v>27</v>
      </c>
      <c r="D48" s="102">
        <f>INDEX(Forecasts!$W$11:$AB$27,MATCH($B48,Forecasts!$B$11:$B$27,0),MATCH($C48,Forecasts!$W$9:$AB$9,0))</f>
        <v>2218.79</v>
      </c>
      <c r="E48" s="140">
        <f>INDEX(Forecasts!$W$37:$AB$53,MATCH($B48,Forecasts!$B$37:$B$53,0),MATCH($C48,Forecasts!$W$9:$AB$9,0))</f>
        <v>360.83132827339415</v>
      </c>
      <c r="F48" s="100">
        <f>INDEX(Forecasts!$W$63:$AB$79,MATCH($B48,Forecasts!$B$63:$B$79,0),MATCH($C48,Forecasts!$W$9:$AB$9,0))</f>
        <v>0.89774675618664024</v>
      </c>
      <c r="G48" s="100">
        <f>INDEX(Forecasts!$W$89:$AB$105,MATCH($B48,Forecasts!$B$89:$B$105,0),MATCH($C48,Forecasts!$W$9:$AB$9,0))</f>
        <v>0.5896177646374825</v>
      </c>
      <c r="H48" s="100">
        <f>INDEX(Forecasts!$W$115:$AB$131,MATCH($B48,Forecasts!$B$115:$B$131,0),MATCH($C48,Forecasts!$W$9:$AB$9,0))</f>
        <v>0.25284817907939483</v>
      </c>
      <c r="I48" s="100">
        <f>INDEX(Forecasts!$W$141:$AB$157,MATCH($B48,Forecasts!$B$141:$B$157,0),MATCH($C48,Forecasts!$W$9:$AB$9,0))</f>
        <v>0.16056556405608163</v>
      </c>
      <c r="J48" s="100">
        <f>INDEX(Forecasts!$W$167:$AB$183,MATCH($B48,Forecasts!$B$167:$B$183,0),MATCH($C48,Forecasts!$W$9:$AB$9,0))</f>
        <v>0.10530345434566706</v>
      </c>
      <c r="R48" s="103"/>
    </row>
    <row r="49" spans="1:18">
      <c r="A49" s="66" t="str">
        <f t="shared" si="1"/>
        <v>YKY22</v>
      </c>
      <c r="B49" s="66" t="s">
        <v>40</v>
      </c>
      <c r="C49" s="66" t="s">
        <v>28</v>
      </c>
      <c r="D49" s="102">
        <f>INDEX(Forecasts!$W$11:$AB$27,MATCH($B49,Forecasts!$B$11:$B$27,0),MATCH($C49,Forecasts!$W$9:$AB$9,0))</f>
        <v>2239.7139999999999</v>
      </c>
      <c r="E49" s="140">
        <f>INDEX(Forecasts!$W$37:$AB$53,MATCH($B49,Forecasts!$B$37:$B$53,0),MATCH($C49,Forecasts!$W$9:$AB$9,0))</f>
        <v>360.88513179309342</v>
      </c>
      <c r="F49" s="100">
        <f>INDEX(Forecasts!$W$63:$AB$79,MATCH($B49,Forecasts!$B$63:$B$79,0),MATCH($C49,Forecasts!$W$9:$AB$9,0))</f>
        <v>0.89774675618664024</v>
      </c>
      <c r="G49" s="100">
        <f>INDEX(Forecasts!$W$89:$AB$105,MATCH($B49,Forecasts!$B$89:$B$105,0),MATCH($C49,Forecasts!$W$9:$AB$9,0))</f>
        <v>0.60857814881721506</v>
      </c>
      <c r="H49" s="100">
        <f>INDEX(Forecasts!$W$115:$AB$131,MATCH($B49,Forecasts!$B$115:$B$131,0),MATCH($C49,Forecasts!$W$9:$AB$9,0))</f>
        <v>0.25284817907939483</v>
      </c>
      <c r="I49" s="100">
        <f>INDEX(Forecasts!$W$141:$AB$157,MATCH($B49,Forecasts!$B$141:$B$157,0),MATCH($C49,Forecasts!$W$9:$AB$9,0))</f>
        <v>0.16056556405608163</v>
      </c>
      <c r="J49" s="100">
        <f>INDEX(Forecasts!$W$167:$AB$183,MATCH($B49,Forecasts!$B$167:$B$183,0),MATCH($C49,Forecasts!$W$9:$AB$9,0))</f>
        <v>0.10530345434566706</v>
      </c>
      <c r="R49" s="103"/>
    </row>
    <row r="50" spans="1:18">
      <c r="A50" s="66" t="str">
        <f t="shared" si="1"/>
        <v>YKY23</v>
      </c>
      <c r="B50" s="66" t="s">
        <v>40</v>
      </c>
      <c r="C50" s="66" t="s">
        <v>29</v>
      </c>
      <c r="D50" s="102">
        <f>INDEX(Forecasts!$W$11:$AB$27,MATCH($B50,Forecasts!$B$11:$B$27,0),MATCH($C50,Forecasts!$W$9:$AB$9,0))</f>
        <v>2260.739</v>
      </c>
      <c r="E50" s="140">
        <f>INDEX(Forecasts!$W$37:$AB$53,MATCH($B50,Forecasts!$B$37:$B$53,0),MATCH($C50,Forecasts!$W$9:$AB$9,0))</f>
        <v>360.90394099196249</v>
      </c>
      <c r="F50" s="100">
        <f>INDEX(Forecasts!$W$63:$AB$79,MATCH($B50,Forecasts!$B$63:$B$79,0),MATCH($C50,Forecasts!$W$9:$AB$9,0))</f>
        <v>0.89774675618664024</v>
      </c>
      <c r="G50" s="100">
        <f>INDEX(Forecasts!$W$89:$AB$105,MATCH($B50,Forecasts!$B$89:$B$105,0),MATCH($C50,Forecasts!$W$9:$AB$9,0))</f>
        <v>0.62602405673543038</v>
      </c>
      <c r="H50" s="100">
        <f>INDEX(Forecasts!$W$115:$AB$131,MATCH($B50,Forecasts!$B$115:$B$131,0),MATCH($C50,Forecasts!$W$9:$AB$9,0))</f>
        <v>0.25284817907939483</v>
      </c>
      <c r="I50" s="100">
        <f>INDEX(Forecasts!$W$141:$AB$157,MATCH($B50,Forecasts!$B$141:$B$157,0),MATCH($C50,Forecasts!$W$9:$AB$9,0))</f>
        <v>0.16056556405608163</v>
      </c>
      <c r="J50" s="100">
        <f>INDEX(Forecasts!$W$167:$AB$183,MATCH($B50,Forecasts!$B$167:$B$183,0),MATCH($C50,Forecasts!$W$9:$AB$9,0))</f>
        <v>0.10530345434566706</v>
      </c>
      <c r="R50" s="103"/>
    </row>
    <row r="51" spans="1:18">
      <c r="A51" s="66" t="str">
        <f t="shared" si="1"/>
        <v>YKY24</v>
      </c>
      <c r="B51" s="66" t="s">
        <v>40</v>
      </c>
      <c r="C51" s="66" t="s">
        <v>30</v>
      </c>
      <c r="D51" s="102">
        <f>INDEX(Forecasts!$W$11:$AB$27,MATCH($B51,Forecasts!$B$11:$B$27,0),MATCH($C51,Forecasts!$W$9:$AB$9,0))</f>
        <v>2281.7280000000001</v>
      </c>
      <c r="E51" s="140">
        <f>INDEX(Forecasts!$W$37:$AB$53,MATCH($B51,Forecasts!$B$37:$B$53,0),MATCH($C51,Forecasts!$W$9:$AB$9,0))</f>
        <v>360.91820465205518</v>
      </c>
      <c r="F51" s="100">
        <f>INDEX(Forecasts!$W$63:$AB$79,MATCH($B51,Forecasts!$B$63:$B$79,0),MATCH($C51,Forecasts!$W$9:$AB$9,0))</f>
        <v>0.89774675618664024</v>
      </c>
      <c r="G51" s="100">
        <f>INDEX(Forecasts!$W$89:$AB$105,MATCH($B51,Forecasts!$B$89:$B$105,0),MATCH($C51,Forecasts!$W$9:$AB$9,0))</f>
        <v>0.64207302535622124</v>
      </c>
      <c r="H51" s="100">
        <f>INDEX(Forecasts!$W$115:$AB$131,MATCH($B51,Forecasts!$B$115:$B$131,0),MATCH($C51,Forecasts!$W$9:$AB$9,0))</f>
        <v>0.25284817907939483</v>
      </c>
      <c r="I51" s="100">
        <f>INDEX(Forecasts!$W$141:$AB$157,MATCH($B51,Forecasts!$B$141:$B$157,0),MATCH($C51,Forecasts!$W$9:$AB$9,0))</f>
        <v>0.16056556405608163</v>
      </c>
      <c r="J51" s="100">
        <f>INDEX(Forecasts!$W$167:$AB$183,MATCH($B51,Forecasts!$B$167:$B$183,0),MATCH($C51,Forecasts!$W$9:$AB$9,0))</f>
        <v>0.10530345434566706</v>
      </c>
      <c r="R51" s="103"/>
    </row>
    <row r="52" spans="1:18">
      <c r="A52" s="66" t="str">
        <f t="shared" si="1"/>
        <v>YKY25</v>
      </c>
      <c r="B52" s="66" t="s">
        <v>40</v>
      </c>
      <c r="C52" s="66" t="s">
        <v>31</v>
      </c>
      <c r="D52" s="102">
        <f>INDEX(Forecasts!$W$11:$AB$27,MATCH($B52,Forecasts!$B$11:$B$27,0),MATCH($C52,Forecasts!$W$9:$AB$9,0))</f>
        <v>2302.7640000000001</v>
      </c>
      <c r="E52" s="140">
        <f>INDEX(Forecasts!$W$37:$AB$53,MATCH($B52,Forecasts!$B$37:$B$53,0),MATCH($C52,Forecasts!$W$9:$AB$9,0))</f>
        <v>360.94514556161363</v>
      </c>
      <c r="F52" s="100">
        <f>INDEX(Forecasts!$W$63:$AB$79,MATCH($B52,Forecasts!$B$63:$B$79,0),MATCH($C52,Forecasts!$W$9:$AB$9,0))</f>
        <v>0.89774675618664024</v>
      </c>
      <c r="G52" s="100">
        <f>INDEX(Forecasts!$W$89:$AB$105,MATCH($B52,Forecasts!$B$89:$B$105,0),MATCH($C52,Forecasts!$W$9:$AB$9,0))</f>
        <v>0.65686409896975984</v>
      </c>
      <c r="H52" s="100">
        <f>INDEX(Forecasts!$W$115:$AB$131,MATCH($B52,Forecasts!$B$115:$B$131,0),MATCH($C52,Forecasts!$W$9:$AB$9,0))</f>
        <v>0.25284817907939483</v>
      </c>
      <c r="I52" s="100">
        <f>INDEX(Forecasts!$W$141:$AB$157,MATCH($B52,Forecasts!$B$141:$B$157,0),MATCH($C52,Forecasts!$W$9:$AB$9,0))</f>
        <v>0.16056556405608163</v>
      </c>
      <c r="J52" s="100">
        <f>INDEX(Forecasts!$W$167:$AB$183,MATCH($B52,Forecasts!$B$167:$B$183,0),MATCH($C52,Forecasts!$W$9:$AB$9,0))</f>
        <v>0.10530345434566706</v>
      </c>
      <c r="R52" s="103"/>
    </row>
    <row r="53" spans="1:18">
      <c r="A53" s="66" t="str">
        <f t="shared" si="1"/>
        <v>AFW21</v>
      </c>
      <c r="B53" s="66" t="s">
        <v>41</v>
      </c>
      <c r="C53" s="66" t="s">
        <v>27</v>
      </c>
      <c r="D53" s="102">
        <f>INDEX(Forecasts!$W$11:$AB$27,MATCH($B53,Forecasts!$B$11:$B$27,0),MATCH($C53,Forecasts!$W$9:$AB$9,0))</f>
        <v>1408.6079999999999</v>
      </c>
      <c r="E53" s="140">
        <f>INDEX(Forecasts!$W$37:$AB$53,MATCH($B53,Forecasts!$B$37:$B$53,0),MATCH($C53,Forecasts!$W$9:$AB$9,0))</f>
        <v>172.27205640616987</v>
      </c>
      <c r="F53" s="100">
        <f>INDEX(Forecasts!$W$63:$AB$79,MATCH($B53,Forecasts!$B$63:$B$79,0),MATCH($C53,Forecasts!$W$9:$AB$9,0))</f>
        <v>0</v>
      </c>
      <c r="G53" s="100">
        <f>INDEX(Forecasts!$W$89:$AB$105,MATCH($B53,Forecasts!$B$89:$B$105,0),MATCH($C53,Forecasts!$W$9:$AB$9,0))</f>
        <v>0.61763954201594762</v>
      </c>
      <c r="H53" s="100">
        <f>INDEX(Forecasts!$W$115:$AB$131,MATCH($B53,Forecasts!$B$115:$B$131,0),MATCH($C53,Forecasts!$W$9:$AB$9,0))</f>
        <v>0.24974942809889139</v>
      </c>
      <c r="I53" s="100">
        <f>INDEX(Forecasts!$W$141:$AB$157,MATCH($B53,Forecasts!$B$141:$B$157,0),MATCH($C53,Forecasts!$W$9:$AB$9,0))</f>
        <v>0.12331170103658724</v>
      </c>
      <c r="J53" s="100">
        <f>INDEX(Forecasts!$W$167:$AB$183,MATCH($B53,Forecasts!$B$167:$B$183,0),MATCH($C53,Forecasts!$W$9:$AB$9,0))</f>
        <v>0.1561889046621954</v>
      </c>
      <c r="R53" s="103"/>
    </row>
    <row r="54" spans="1:18">
      <c r="A54" s="66" t="str">
        <f t="shared" si="1"/>
        <v>AFW22</v>
      </c>
      <c r="B54" s="66" t="s">
        <v>41</v>
      </c>
      <c r="C54" s="66" t="s">
        <v>28</v>
      </c>
      <c r="D54" s="102">
        <f>INDEX(Forecasts!$W$11:$AB$27,MATCH($B54,Forecasts!$B$11:$B$27,0),MATCH($C54,Forecasts!$W$9:$AB$9,0))</f>
        <v>1428.6849999999999</v>
      </c>
      <c r="E54" s="140">
        <f>INDEX(Forecasts!$W$37:$AB$53,MATCH($B54,Forecasts!$B$37:$B$53,0),MATCH($C54,Forecasts!$W$9:$AB$9,0))</f>
        <v>171.69855040696564</v>
      </c>
      <c r="F54" s="100">
        <f>INDEX(Forecasts!$W$63:$AB$79,MATCH($B54,Forecasts!$B$63:$B$79,0),MATCH($C54,Forecasts!$W$9:$AB$9,0))</f>
        <v>0</v>
      </c>
      <c r="G54" s="100">
        <f>INDEX(Forecasts!$W$89:$AB$105,MATCH($B54,Forecasts!$B$89:$B$105,0),MATCH($C54,Forecasts!$W$9:$AB$9,0))</f>
        <v>0.65257352040512784</v>
      </c>
      <c r="H54" s="100">
        <f>INDEX(Forecasts!$W$115:$AB$131,MATCH($B54,Forecasts!$B$115:$B$131,0),MATCH($C54,Forecasts!$W$9:$AB$9,0))</f>
        <v>0.24974942809889139</v>
      </c>
      <c r="I54" s="100">
        <f>INDEX(Forecasts!$W$141:$AB$157,MATCH($B54,Forecasts!$B$141:$B$157,0),MATCH($C54,Forecasts!$W$9:$AB$9,0))</f>
        <v>0.12331170103658724</v>
      </c>
      <c r="J54" s="100">
        <f>INDEX(Forecasts!$W$167:$AB$183,MATCH($B54,Forecasts!$B$167:$B$183,0),MATCH($C54,Forecasts!$W$9:$AB$9,0))</f>
        <v>0.1561889046621954</v>
      </c>
      <c r="R54" s="103"/>
    </row>
    <row r="55" spans="1:18">
      <c r="A55" s="66" t="str">
        <f t="shared" si="1"/>
        <v>AFW23</v>
      </c>
      <c r="B55" s="66" t="s">
        <v>41</v>
      </c>
      <c r="C55" s="66" t="s">
        <v>29</v>
      </c>
      <c r="D55" s="102">
        <f>INDEX(Forecasts!$W$11:$AB$27,MATCH($B55,Forecasts!$B$11:$B$27,0),MATCH($C55,Forecasts!$W$9:$AB$9,0))</f>
        <v>1445.4079999999999</v>
      </c>
      <c r="E55" s="140">
        <f>INDEX(Forecasts!$W$37:$AB$53,MATCH($B55,Forecasts!$B$37:$B$53,0),MATCH($C55,Forecasts!$W$9:$AB$9,0))</f>
        <v>171.19445202905192</v>
      </c>
      <c r="F55" s="100">
        <f>INDEX(Forecasts!$W$63:$AB$79,MATCH($B55,Forecasts!$B$63:$B$79,0),MATCH($C55,Forecasts!$W$9:$AB$9,0))</f>
        <v>0</v>
      </c>
      <c r="G55" s="100">
        <f>INDEX(Forecasts!$W$89:$AB$105,MATCH($B55,Forecasts!$B$89:$B$105,0),MATCH($C55,Forecasts!$W$9:$AB$9,0))</f>
        <v>0.69381793929464908</v>
      </c>
      <c r="H55" s="100">
        <f>INDEX(Forecasts!$W$115:$AB$131,MATCH($B55,Forecasts!$B$115:$B$131,0),MATCH($C55,Forecasts!$W$9:$AB$9,0))</f>
        <v>0.24974942809889139</v>
      </c>
      <c r="I55" s="100">
        <f>INDEX(Forecasts!$W$141:$AB$157,MATCH($B55,Forecasts!$B$141:$B$157,0),MATCH($C55,Forecasts!$W$9:$AB$9,0))</f>
        <v>0.12331170103658724</v>
      </c>
      <c r="J55" s="100">
        <f>INDEX(Forecasts!$W$167:$AB$183,MATCH($B55,Forecasts!$B$167:$B$183,0),MATCH($C55,Forecasts!$W$9:$AB$9,0))</f>
        <v>0.1561889046621954</v>
      </c>
      <c r="R55" s="103"/>
    </row>
    <row r="56" spans="1:18">
      <c r="A56" s="66" t="str">
        <f t="shared" si="1"/>
        <v>AFW24</v>
      </c>
      <c r="B56" s="66" t="s">
        <v>41</v>
      </c>
      <c r="C56" s="66" t="s">
        <v>30</v>
      </c>
      <c r="D56" s="102">
        <f>INDEX(Forecasts!$W$11:$AB$27,MATCH($B56,Forecasts!$B$11:$B$27,0),MATCH($C56,Forecasts!$W$9:$AB$9,0))</f>
        <v>1462.1320000000001</v>
      </c>
      <c r="E56" s="140">
        <f>INDEX(Forecasts!$W$37:$AB$53,MATCH($B56,Forecasts!$B$37:$B$53,0),MATCH($C56,Forecasts!$W$9:$AB$9,0))</f>
        <v>170.73493368206221</v>
      </c>
      <c r="F56" s="100">
        <f>INDEX(Forecasts!$W$63:$AB$79,MATCH($B56,Forecasts!$B$63:$B$79,0),MATCH($C56,Forecasts!$W$9:$AB$9,0))</f>
        <v>0</v>
      </c>
      <c r="G56" s="100">
        <f>INDEX(Forecasts!$W$89:$AB$105,MATCH($B56,Forecasts!$B$89:$B$105,0),MATCH($C56,Forecasts!$W$9:$AB$9,0))</f>
        <v>0.73657576744096975</v>
      </c>
      <c r="H56" s="100">
        <f>INDEX(Forecasts!$W$115:$AB$131,MATCH($B56,Forecasts!$B$115:$B$131,0),MATCH($C56,Forecasts!$W$9:$AB$9,0))</f>
        <v>0.24974942809889139</v>
      </c>
      <c r="I56" s="100">
        <f>INDEX(Forecasts!$W$141:$AB$157,MATCH($B56,Forecasts!$B$141:$B$157,0),MATCH($C56,Forecasts!$W$9:$AB$9,0))</f>
        <v>0.12331170103658724</v>
      </c>
      <c r="J56" s="100">
        <f>INDEX(Forecasts!$W$167:$AB$183,MATCH($B56,Forecasts!$B$167:$B$183,0),MATCH($C56,Forecasts!$W$9:$AB$9,0))</f>
        <v>0.1561889046621954</v>
      </c>
      <c r="R56" s="103"/>
    </row>
    <row r="57" spans="1:18">
      <c r="A57" s="66" t="str">
        <f t="shared" si="1"/>
        <v>AFW25</v>
      </c>
      <c r="B57" s="66" t="s">
        <v>41</v>
      </c>
      <c r="C57" s="66" t="s">
        <v>31</v>
      </c>
      <c r="D57" s="102">
        <f>INDEX(Forecasts!$W$11:$AB$27,MATCH($B57,Forecasts!$B$11:$B$27,0),MATCH($C57,Forecasts!$W$9:$AB$9,0))</f>
        <v>1478.8559999999998</v>
      </c>
      <c r="E57" s="140">
        <f>INDEX(Forecasts!$W$37:$AB$53,MATCH($B57,Forecasts!$B$37:$B$53,0),MATCH($C57,Forecasts!$W$9:$AB$9,0))</f>
        <v>170.15888368872203</v>
      </c>
      <c r="F57" s="100">
        <f>INDEX(Forecasts!$W$63:$AB$79,MATCH($B57,Forecasts!$B$63:$B$79,0),MATCH($C57,Forecasts!$W$9:$AB$9,0))</f>
        <v>0</v>
      </c>
      <c r="G57" s="100">
        <f>INDEX(Forecasts!$W$89:$AB$105,MATCH($B57,Forecasts!$B$89:$B$105,0),MATCH($C57,Forecasts!$W$9:$AB$9,0))</f>
        <v>0.77919824513001945</v>
      </c>
      <c r="H57" s="100">
        <f>INDEX(Forecasts!$W$115:$AB$131,MATCH($B57,Forecasts!$B$115:$B$131,0),MATCH($C57,Forecasts!$W$9:$AB$9,0))</f>
        <v>0.24974942809889139</v>
      </c>
      <c r="I57" s="100">
        <f>INDEX(Forecasts!$W$141:$AB$157,MATCH($B57,Forecasts!$B$141:$B$157,0),MATCH($C57,Forecasts!$W$9:$AB$9,0))</f>
        <v>0.12331170103658724</v>
      </c>
      <c r="J57" s="100">
        <f>INDEX(Forecasts!$W$167:$AB$183,MATCH($B57,Forecasts!$B$167:$B$183,0),MATCH($C57,Forecasts!$W$9:$AB$9,0))</f>
        <v>0.1561889046621954</v>
      </c>
      <c r="R57" s="103"/>
    </row>
    <row r="58" spans="1:18">
      <c r="A58" s="66" t="str">
        <f t="shared" si="1"/>
        <v>BRL21</v>
      </c>
      <c r="B58" s="66" t="s">
        <v>42</v>
      </c>
      <c r="C58" s="66" t="s">
        <v>27</v>
      </c>
      <c r="D58" s="102">
        <f>INDEX(Forecasts!$W$11:$AB$27,MATCH($B58,Forecasts!$B$11:$B$27,0),MATCH($C58,Forecasts!$W$9:$AB$9,0))</f>
        <v>508.06900000000002</v>
      </c>
      <c r="E58" s="140">
        <f>INDEX(Forecasts!$W$37:$AB$53,MATCH($B58,Forecasts!$B$37:$B$53,0),MATCH($C58,Forecasts!$W$9:$AB$9,0))</f>
        <v>174.88874225260395</v>
      </c>
      <c r="F58" s="100">
        <f>INDEX(Forecasts!$W$63:$AB$79,MATCH($B58,Forecasts!$B$63:$B$79,0),MATCH($C58,Forecasts!$W$9:$AB$9,0))</f>
        <v>0</v>
      </c>
      <c r="G58" s="100">
        <f>INDEX(Forecasts!$W$89:$AB$105,MATCH($B58,Forecasts!$B$89:$B$105,0),MATCH($C58,Forecasts!$W$9:$AB$9,0))</f>
        <v>0.66546079371109046</v>
      </c>
      <c r="H58" s="100">
        <f>INDEX(Forecasts!$W$115:$AB$131,MATCH($B58,Forecasts!$B$115:$B$131,0),MATCH($C58,Forecasts!$W$9:$AB$9,0))</f>
        <v>0.20706490919160805</v>
      </c>
      <c r="I58" s="100">
        <f>INDEX(Forecasts!$W$141:$AB$157,MATCH($B58,Forecasts!$B$141:$B$157,0),MATCH($C58,Forecasts!$W$9:$AB$9,0))</f>
        <v>0.12571021329819917</v>
      </c>
      <c r="J58" s="100">
        <f>INDEX(Forecasts!$W$167:$AB$183,MATCH($B58,Forecasts!$B$167:$B$183,0),MATCH($C58,Forecasts!$W$9:$AB$9,0))</f>
        <v>0.15464731421028721</v>
      </c>
      <c r="R58" s="103"/>
    </row>
    <row r="59" spans="1:18">
      <c r="A59" s="66" t="str">
        <f t="shared" si="1"/>
        <v>BRL22</v>
      </c>
      <c r="B59" s="66" t="s">
        <v>42</v>
      </c>
      <c r="C59" s="66" t="s">
        <v>28</v>
      </c>
      <c r="D59" s="102">
        <f>INDEX(Forecasts!$W$11:$AB$27,MATCH($B59,Forecasts!$B$11:$B$27,0),MATCH($C59,Forecasts!$W$9:$AB$9,0))</f>
        <v>514.02</v>
      </c>
      <c r="E59" s="140">
        <f>INDEX(Forecasts!$W$37:$AB$53,MATCH($B59,Forecasts!$B$37:$B$53,0),MATCH($C59,Forecasts!$W$9:$AB$9,0))</f>
        <v>174.34442021738883</v>
      </c>
      <c r="F59" s="100">
        <f>INDEX(Forecasts!$W$63:$AB$79,MATCH($B59,Forecasts!$B$63:$B$79,0),MATCH($C59,Forecasts!$W$9:$AB$9,0))</f>
        <v>0</v>
      </c>
      <c r="G59" s="100">
        <f>INDEX(Forecasts!$W$89:$AB$105,MATCH($B59,Forecasts!$B$89:$B$105,0),MATCH($C59,Forecasts!$W$9:$AB$9,0))</f>
        <v>0.68307847943659783</v>
      </c>
      <c r="H59" s="100">
        <f>INDEX(Forecasts!$W$115:$AB$131,MATCH($B59,Forecasts!$B$115:$B$131,0),MATCH($C59,Forecasts!$W$9:$AB$9,0))</f>
        <v>0.20706490919160805</v>
      </c>
      <c r="I59" s="100">
        <f>INDEX(Forecasts!$W$141:$AB$157,MATCH($B59,Forecasts!$B$141:$B$157,0),MATCH($C59,Forecasts!$W$9:$AB$9,0))</f>
        <v>0.12571021329819917</v>
      </c>
      <c r="J59" s="100">
        <f>INDEX(Forecasts!$W$167:$AB$183,MATCH($B59,Forecasts!$B$167:$B$183,0),MATCH($C59,Forecasts!$W$9:$AB$9,0))</f>
        <v>0.15464731421028721</v>
      </c>
      <c r="R59" s="103"/>
    </row>
    <row r="60" spans="1:18">
      <c r="A60" s="66" t="str">
        <f t="shared" si="1"/>
        <v>BRL23</v>
      </c>
      <c r="B60" s="66" t="s">
        <v>42</v>
      </c>
      <c r="C60" s="66" t="s">
        <v>29</v>
      </c>
      <c r="D60" s="102">
        <f>INDEX(Forecasts!$W$11:$AB$27,MATCH($B60,Forecasts!$B$11:$B$27,0),MATCH($C60,Forecasts!$W$9:$AB$9,0))</f>
        <v>519.48599999999999</v>
      </c>
      <c r="E60" s="140">
        <f>INDEX(Forecasts!$W$37:$AB$53,MATCH($B60,Forecasts!$B$37:$B$53,0),MATCH($C60,Forecasts!$W$9:$AB$9,0))</f>
        <v>173.55655605184654</v>
      </c>
      <c r="F60" s="100">
        <f>INDEX(Forecasts!$W$63:$AB$79,MATCH($B60,Forecasts!$B$63:$B$79,0),MATCH($C60,Forecasts!$W$9:$AB$9,0))</f>
        <v>0</v>
      </c>
      <c r="G60" s="100">
        <f>INDEX(Forecasts!$W$89:$AB$105,MATCH($B60,Forecasts!$B$89:$B$105,0),MATCH($C60,Forecasts!$W$9:$AB$9,0))</f>
        <v>0.7007253323477437</v>
      </c>
      <c r="H60" s="100">
        <f>INDEX(Forecasts!$W$115:$AB$131,MATCH($B60,Forecasts!$B$115:$B$131,0),MATCH($C60,Forecasts!$W$9:$AB$9,0))</f>
        <v>0.20706490919160805</v>
      </c>
      <c r="I60" s="100">
        <f>INDEX(Forecasts!$W$141:$AB$157,MATCH($B60,Forecasts!$B$141:$B$157,0),MATCH($C60,Forecasts!$W$9:$AB$9,0))</f>
        <v>0.12571021329819917</v>
      </c>
      <c r="J60" s="100">
        <f>INDEX(Forecasts!$W$167:$AB$183,MATCH($B60,Forecasts!$B$167:$B$183,0),MATCH($C60,Forecasts!$W$9:$AB$9,0))</f>
        <v>0.15464731421028721</v>
      </c>
      <c r="R60" s="103"/>
    </row>
    <row r="61" spans="1:18">
      <c r="A61" s="66" t="str">
        <f t="shared" si="1"/>
        <v>BRL24</v>
      </c>
      <c r="B61" s="66" t="s">
        <v>42</v>
      </c>
      <c r="C61" s="66" t="s">
        <v>30</v>
      </c>
      <c r="D61" s="102">
        <f>INDEX(Forecasts!$W$11:$AB$27,MATCH($B61,Forecasts!$B$11:$B$27,0),MATCH($C61,Forecasts!$W$9:$AB$9,0))</f>
        <v>524.86</v>
      </c>
      <c r="E61" s="140">
        <f>INDEX(Forecasts!$W$37:$AB$53,MATCH($B61,Forecasts!$B$37:$B$53,0),MATCH($C61,Forecasts!$W$9:$AB$9,0))</f>
        <v>172.97459705647344</v>
      </c>
      <c r="F61" s="100">
        <f>INDEX(Forecasts!$W$63:$AB$79,MATCH($B61,Forecasts!$B$63:$B$79,0),MATCH($C61,Forecasts!$W$9:$AB$9,0))</f>
        <v>0</v>
      </c>
      <c r="G61" s="100">
        <f>INDEX(Forecasts!$W$89:$AB$105,MATCH($B61,Forecasts!$B$89:$B$105,0),MATCH($C61,Forecasts!$W$9:$AB$9,0))</f>
        <v>0.71839157108562279</v>
      </c>
      <c r="H61" s="100">
        <f>INDEX(Forecasts!$W$115:$AB$131,MATCH($B61,Forecasts!$B$115:$B$131,0),MATCH($C61,Forecasts!$W$9:$AB$9,0))</f>
        <v>0.20706490919160805</v>
      </c>
      <c r="I61" s="100">
        <f>INDEX(Forecasts!$W$141:$AB$157,MATCH($B61,Forecasts!$B$141:$B$157,0),MATCH($C61,Forecasts!$W$9:$AB$9,0))</f>
        <v>0.12571021329819917</v>
      </c>
      <c r="J61" s="100">
        <f>INDEX(Forecasts!$W$167:$AB$183,MATCH($B61,Forecasts!$B$167:$B$183,0),MATCH($C61,Forecasts!$W$9:$AB$9,0))</f>
        <v>0.15464731421028721</v>
      </c>
      <c r="R61" s="103"/>
    </row>
    <row r="62" spans="1:18">
      <c r="A62" s="66" t="str">
        <f t="shared" si="1"/>
        <v>BRL25</v>
      </c>
      <c r="B62" s="66" t="s">
        <v>42</v>
      </c>
      <c r="C62" s="66" t="s">
        <v>31</v>
      </c>
      <c r="D62" s="102">
        <f>INDEX(Forecasts!$W$11:$AB$27,MATCH($B62,Forecasts!$B$11:$B$27,0),MATCH($C62,Forecasts!$W$9:$AB$9,0))</f>
        <v>530.11</v>
      </c>
      <c r="E62" s="140">
        <f>INDEX(Forecasts!$W$37:$AB$53,MATCH($B62,Forecasts!$B$37:$B$53,0),MATCH($C62,Forecasts!$W$9:$AB$9,0))</f>
        <v>172.04682598427462</v>
      </c>
      <c r="F62" s="100">
        <f>INDEX(Forecasts!$W$63:$AB$79,MATCH($B62,Forecasts!$B$63:$B$79,0),MATCH($C62,Forecasts!$W$9:$AB$9,0))</f>
        <v>0</v>
      </c>
      <c r="G62" s="100">
        <f>INDEX(Forecasts!$W$89:$AB$105,MATCH($B62,Forecasts!$B$89:$B$105,0),MATCH($C62,Forecasts!$W$9:$AB$9,0))</f>
        <v>0.73660938295825384</v>
      </c>
      <c r="H62" s="100">
        <f>INDEX(Forecasts!$W$115:$AB$131,MATCH($B62,Forecasts!$B$115:$B$131,0),MATCH($C62,Forecasts!$W$9:$AB$9,0))</f>
        <v>0.20706490919160805</v>
      </c>
      <c r="I62" s="100">
        <f>INDEX(Forecasts!$W$141:$AB$157,MATCH($B62,Forecasts!$B$141:$B$157,0),MATCH($C62,Forecasts!$W$9:$AB$9,0))</f>
        <v>0.12571021329819917</v>
      </c>
      <c r="J62" s="100">
        <f>INDEX(Forecasts!$W$167:$AB$183,MATCH($B62,Forecasts!$B$167:$B$183,0),MATCH($C62,Forecasts!$W$9:$AB$9,0))</f>
        <v>0.15464731421028721</v>
      </c>
      <c r="R62" s="103"/>
    </row>
    <row r="63" spans="1:18">
      <c r="A63" s="66" t="str">
        <f t="shared" si="1"/>
        <v>DVW21</v>
      </c>
      <c r="B63" s="66" t="s">
        <v>43</v>
      </c>
      <c r="C63" s="66" t="s">
        <v>27</v>
      </c>
      <c r="D63" s="102">
        <f>INDEX(Forecasts!$W$11:$AB$27,MATCH($B63,Forecasts!$B$11:$B$27,0),MATCH($C63,Forecasts!$W$9:$AB$9,0))</f>
        <v>115.99567936507934</v>
      </c>
      <c r="E63" s="140">
        <f>INDEX(Forecasts!$W$37:$AB$53,MATCH($B63,Forecasts!$B$37:$B$53,0),MATCH($C63,Forecasts!$W$9:$AB$9,0))</f>
        <v>145.14533580188609</v>
      </c>
      <c r="F63" s="100">
        <f>INDEX(Forecasts!$W$63:$AB$79,MATCH($B63,Forecasts!$B$63:$B$79,0),MATCH($C63,Forecasts!$W$9:$AB$9,0))</f>
        <v>0</v>
      </c>
      <c r="G63" s="100">
        <f>INDEX(Forecasts!$W$89:$AB$105,MATCH($B63,Forecasts!$B$89:$B$105,0),MATCH($C63,Forecasts!$W$9:$AB$9,0))</f>
        <v>0.65850973751058428</v>
      </c>
      <c r="H63" s="100">
        <f>INDEX(Forecasts!$W$115:$AB$131,MATCH($B63,Forecasts!$B$115:$B$131,0),MATCH($C63,Forecasts!$W$9:$AB$9,0))</f>
        <v>0.23371157678798357</v>
      </c>
      <c r="I63" s="100">
        <f>INDEX(Forecasts!$W$141:$AB$157,MATCH($B63,Forecasts!$B$141:$B$157,0),MATCH($C63,Forecasts!$W$9:$AB$9,0))</f>
        <v>0.13766662013532363</v>
      </c>
      <c r="J63" s="100">
        <f>INDEX(Forecasts!$W$167:$AB$183,MATCH($B63,Forecasts!$B$167:$B$183,0),MATCH($C63,Forecasts!$W$9:$AB$9,0))</f>
        <v>8.9395666083231073E-2</v>
      </c>
      <c r="R63" s="103"/>
    </row>
    <row r="64" spans="1:18">
      <c r="A64" s="66" t="str">
        <f t="shared" si="1"/>
        <v>DVW22</v>
      </c>
      <c r="B64" s="66" t="s">
        <v>43</v>
      </c>
      <c r="C64" s="66" t="s">
        <v>28</v>
      </c>
      <c r="D64" s="102">
        <f>INDEX(Forecasts!$W$11:$AB$27,MATCH($B64,Forecasts!$B$11:$B$27,0),MATCH($C64,Forecasts!$W$9:$AB$9,0))</f>
        <v>116.33266984126982</v>
      </c>
      <c r="E64" s="140">
        <f>INDEX(Forecasts!$W$37:$AB$53,MATCH($B64,Forecasts!$B$37:$B$53,0),MATCH($C64,Forecasts!$W$9:$AB$9,0))</f>
        <v>143.59863833895042</v>
      </c>
      <c r="F64" s="100">
        <f>INDEX(Forecasts!$W$63:$AB$79,MATCH($B64,Forecasts!$B$63:$B$79,0),MATCH($C64,Forecasts!$W$9:$AB$9,0))</f>
        <v>0</v>
      </c>
      <c r="G64" s="100">
        <f>INDEX(Forecasts!$W$89:$AB$105,MATCH($B64,Forecasts!$B$89:$B$105,0),MATCH($C64,Forecasts!$W$9:$AB$9,0))</f>
        <v>0.67171589665909281</v>
      </c>
      <c r="H64" s="100">
        <f>INDEX(Forecasts!$W$115:$AB$131,MATCH($B64,Forecasts!$B$115:$B$131,0),MATCH($C64,Forecasts!$W$9:$AB$9,0))</f>
        <v>0.23371157678798357</v>
      </c>
      <c r="I64" s="100">
        <f>INDEX(Forecasts!$W$141:$AB$157,MATCH($B64,Forecasts!$B$141:$B$157,0),MATCH($C64,Forecasts!$W$9:$AB$9,0))</f>
        <v>0.13766662013532363</v>
      </c>
      <c r="J64" s="100">
        <f>INDEX(Forecasts!$W$167:$AB$183,MATCH($B64,Forecasts!$B$167:$B$183,0),MATCH($C64,Forecasts!$W$9:$AB$9,0))</f>
        <v>8.9395666083231073E-2</v>
      </c>
      <c r="R64" s="103"/>
    </row>
    <row r="65" spans="1:18">
      <c r="A65" s="66" t="str">
        <f t="shared" si="1"/>
        <v>DVW23</v>
      </c>
      <c r="B65" s="66" t="s">
        <v>43</v>
      </c>
      <c r="C65" s="66" t="s">
        <v>29</v>
      </c>
      <c r="D65" s="102">
        <f>INDEX(Forecasts!$W$11:$AB$27,MATCH($B65,Forecasts!$B$11:$B$27,0),MATCH($C65,Forecasts!$W$9:$AB$9,0))</f>
        <v>116.66966031746028</v>
      </c>
      <c r="E65" s="140">
        <f>INDEX(Forecasts!$W$37:$AB$53,MATCH($B65,Forecasts!$B$37:$B$53,0),MATCH($C65,Forecasts!$W$9:$AB$9,0))</f>
        <v>142.05194087601478</v>
      </c>
      <c r="F65" s="100">
        <f>INDEX(Forecasts!$W$63:$AB$79,MATCH($B65,Forecasts!$B$63:$B$79,0),MATCH($C65,Forecasts!$W$9:$AB$9,0))</f>
        <v>0</v>
      </c>
      <c r="G65" s="100">
        <f>INDEX(Forecasts!$W$89:$AB$105,MATCH($B65,Forecasts!$B$89:$B$105,0),MATCH($C65,Forecasts!$W$9:$AB$9,0))</f>
        <v>0.68436898887680864</v>
      </c>
      <c r="H65" s="100">
        <f>INDEX(Forecasts!$W$115:$AB$131,MATCH($B65,Forecasts!$B$115:$B$131,0),MATCH($C65,Forecasts!$W$9:$AB$9,0))</f>
        <v>0.23371157678798357</v>
      </c>
      <c r="I65" s="100">
        <f>INDEX(Forecasts!$W$141:$AB$157,MATCH($B65,Forecasts!$B$141:$B$157,0),MATCH($C65,Forecasts!$W$9:$AB$9,0))</f>
        <v>0.13766662013532363</v>
      </c>
      <c r="J65" s="100">
        <f>INDEX(Forecasts!$W$167:$AB$183,MATCH($B65,Forecasts!$B$167:$B$183,0),MATCH($C65,Forecasts!$W$9:$AB$9,0))</f>
        <v>8.9395666083231073E-2</v>
      </c>
      <c r="R65" s="103"/>
    </row>
    <row r="66" spans="1:18">
      <c r="A66" s="66" t="str">
        <f t="shared" si="1"/>
        <v>DVW24</v>
      </c>
      <c r="B66" s="66" t="s">
        <v>43</v>
      </c>
      <c r="C66" s="66" t="s">
        <v>30</v>
      </c>
      <c r="D66" s="102">
        <f>INDEX(Forecasts!$W$11:$AB$27,MATCH($B66,Forecasts!$B$11:$B$27,0),MATCH($C66,Forecasts!$W$9:$AB$9,0))</f>
        <v>117.00665079365076</v>
      </c>
      <c r="E66" s="140">
        <f>INDEX(Forecasts!$W$37:$AB$53,MATCH($B66,Forecasts!$B$37:$B$53,0),MATCH($C66,Forecasts!$W$9:$AB$9,0))</f>
        <v>140.50524341307911</v>
      </c>
      <c r="F66" s="100">
        <f>INDEX(Forecasts!$W$63:$AB$79,MATCH($B66,Forecasts!$B$63:$B$79,0),MATCH($C66,Forecasts!$W$9:$AB$9,0))</f>
        <v>0</v>
      </c>
      <c r="G66" s="100">
        <f>INDEX(Forecasts!$W$89:$AB$105,MATCH($B66,Forecasts!$B$89:$B$105,0),MATCH($C66,Forecasts!$W$9:$AB$9,0))</f>
        <v>0.69659185369908561</v>
      </c>
      <c r="H66" s="100">
        <f>INDEX(Forecasts!$W$115:$AB$131,MATCH($B66,Forecasts!$B$115:$B$131,0),MATCH($C66,Forecasts!$W$9:$AB$9,0))</f>
        <v>0.23371157678798357</v>
      </c>
      <c r="I66" s="100">
        <f>INDEX(Forecasts!$W$141:$AB$157,MATCH($B66,Forecasts!$B$141:$B$157,0),MATCH($C66,Forecasts!$W$9:$AB$9,0))</f>
        <v>0.13766662013532363</v>
      </c>
      <c r="J66" s="100">
        <f>INDEX(Forecasts!$W$167:$AB$183,MATCH($B66,Forecasts!$B$167:$B$183,0),MATCH($C66,Forecasts!$W$9:$AB$9,0))</f>
        <v>8.9395666083231073E-2</v>
      </c>
      <c r="R66" s="103"/>
    </row>
    <row r="67" spans="1:18">
      <c r="A67" s="66" t="str">
        <f t="shared" si="1"/>
        <v>DVW25</v>
      </c>
      <c r="B67" s="66" t="s">
        <v>43</v>
      </c>
      <c r="C67" s="66" t="s">
        <v>31</v>
      </c>
      <c r="D67" s="102">
        <f>INDEX(Forecasts!$W$11:$AB$27,MATCH($B67,Forecasts!$B$11:$B$27,0),MATCH($C67,Forecasts!$W$9:$AB$9,0))</f>
        <v>117.34364126984123</v>
      </c>
      <c r="E67" s="140">
        <f>INDEX(Forecasts!$W$37:$AB$53,MATCH($B67,Forecasts!$B$37:$B$53,0),MATCH($C67,Forecasts!$W$9:$AB$9,0))</f>
        <v>138.95854595014345</v>
      </c>
      <c r="F67" s="100">
        <f>INDEX(Forecasts!$W$63:$AB$79,MATCH($B67,Forecasts!$B$63:$B$79,0),MATCH($C67,Forecasts!$W$9:$AB$9,0))</f>
        <v>0</v>
      </c>
      <c r="G67" s="100">
        <f>INDEX(Forecasts!$W$89:$AB$105,MATCH($B67,Forecasts!$B$89:$B$105,0),MATCH($C67,Forecasts!$W$9:$AB$9,0))</f>
        <v>0.70825415186317442</v>
      </c>
      <c r="H67" s="100">
        <f>INDEX(Forecasts!$W$115:$AB$131,MATCH($B67,Forecasts!$B$115:$B$131,0),MATCH($C67,Forecasts!$W$9:$AB$9,0))</f>
        <v>0.23371157678798357</v>
      </c>
      <c r="I67" s="100">
        <f>INDEX(Forecasts!$W$141:$AB$157,MATCH($B67,Forecasts!$B$141:$B$157,0),MATCH($C67,Forecasts!$W$9:$AB$9,0))</f>
        <v>0.13766662013532363</v>
      </c>
      <c r="J67" s="100">
        <f>INDEX(Forecasts!$W$167:$AB$183,MATCH($B67,Forecasts!$B$167:$B$183,0),MATCH($C67,Forecasts!$W$9:$AB$9,0))</f>
        <v>8.9395666083231073E-2</v>
      </c>
      <c r="R67" s="103"/>
    </row>
    <row r="68" spans="1:18">
      <c r="A68" s="66" t="str">
        <f t="shared" si="1"/>
        <v>PRT21</v>
      </c>
      <c r="B68" s="66" t="s">
        <v>44</v>
      </c>
      <c r="C68" s="66" t="s">
        <v>27</v>
      </c>
      <c r="D68" s="102">
        <f>INDEX(Forecasts!$W$11:$AB$27,MATCH($B68,Forecasts!$B$11:$B$27,0),MATCH($C68,Forecasts!$W$9:$AB$9,0))</f>
        <v>300.21699999999998</v>
      </c>
      <c r="E68" s="140">
        <f>INDEX(Forecasts!$W$37:$AB$53,MATCH($B68,Forecasts!$B$37:$B$53,0),MATCH($C68,Forecasts!$W$9:$AB$9,0))</f>
        <v>96.984582884855797</v>
      </c>
      <c r="F68" s="100">
        <f>INDEX(Forecasts!$W$63:$AB$79,MATCH($B68,Forecasts!$B$63:$B$79,0),MATCH($C68,Forecasts!$W$9:$AB$9,0))</f>
        <v>0</v>
      </c>
      <c r="G68" s="100">
        <f>INDEX(Forecasts!$W$89:$AB$105,MATCH($B68,Forecasts!$B$89:$B$105,0),MATCH($C68,Forecasts!$W$9:$AB$9,0))</f>
        <v>0.35844738972143481</v>
      </c>
      <c r="H68" s="100">
        <f>INDEX(Forecasts!$W$115:$AB$131,MATCH($B68,Forecasts!$B$115:$B$131,0),MATCH($C68,Forecasts!$W$9:$AB$9,0))</f>
        <v>0.24082151112904185</v>
      </c>
      <c r="I68" s="100">
        <f>INDEX(Forecasts!$W$141:$AB$157,MATCH($B68,Forecasts!$B$141:$B$157,0),MATCH($C68,Forecasts!$W$9:$AB$9,0))</f>
        <v>0.11679110627598294</v>
      </c>
      <c r="J68" s="100">
        <f>INDEX(Forecasts!$W$167:$AB$183,MATCH($B68,Forecasts!$B$167:$B$183,0),MATCH($C68,Forecasts!$W$9:$AB$9,0))</f>
        <v>0.14168110406279749</v>
      </c>
      <c r="R68" s="103"/>
    </row>
    <row r="69" spans="1:18">
      <c r="A69" s="66" t="str">
        <f t="shared" si="1"/>
        <v>PRT22</v>
      </c>
      <c r="B69" s="66" t="s">
        <v>44</v>
      </c>
      <c r="C69" s="66" t="s">
        <v>28</v>
      </c>
      <c r="D69" s="102">
        <f>INDEX(Forecasts!$W$11:$AB$27,MATCH($B69,Forecasts!$B$11:$B$27,0),MATCH($C69,Forecasts!$W$9:$AB$9,0))</f>
        <v>302.077</v>
      </c>
      <c r="E69" s="140">
        <f>INDEX(Forecasts!$W$37:$AB$53,MATCH($B69,Forecasts!$B$37:$B$53,0),MATCH($C69,Forecasts!$W$9:$AB$9,0))</f>
        <v>96.908776673277941</v>
      </c>
      <c r="F69" s="100">
        <f>INDEX(Forecasts!$W$63:$AB$79,MATCH($B69,Forecasts!$B$63:$B$79,0),MATCH($C69,Forecasts!$W$9:$AB$9,0))</f>
        <v>0</v>
      </c>
      <c r="G69" s="100">
        <f>INDEX(Forecasts!$W$89:$AB$105,MATCH($B69,Forecasts!$B$89:$B$105,0),MATCH($C69,Forecasts!$W$9:$AB$9,0))</f>
        <v>0.37894973798071357</v>
      </c>
      <c r="H69" s="100">
        <f>INDEX(Forecasts!$W$115:$AB$131,MATCH($B69,Forecasts!$B$115:$B$131,0),MATCH($C69,Forecasts!$W$9:$AB$9,0))</f>
        <v>0.24082151112904185</v>
      </c>
      <c r="I69" s="100">
        <f>INDEX(Forecasts!$W$141:$AB$157,MATCH($B69,Forecasts!$B$141:$B$157,0),MATCH($C69,Forecasts!$W$9:$AB$9,0))</f>
        <v>0.11679110627598294</v>
      </c>
      <c r="J69" s="100">
        <f>INDEX(Forecasts!$W$167:$AB$183,MATCH($B69,Forecasts!$B$167:$B$183,0),MATCH($C69,Forecasts!$W$9:$AB$9,0))</f>
        <v>0.14168110406279749</v>
      </c>
      <c r="R69" s="103"/>
    </row>
    <row r="70" spans="1:18">
      <c r="A70" s="66" t="str">
        <f t="shared" si="1"/>
        <v>PRT23</v>
      </c>
      <c r="B70" s="66" t="s">
        <v>44</v>
      </c>
      <c r="C70" s="66" t="s">
        <v>29</v>
      </c>
      <c r="D70" s="102">
        <f>INDEX(Forecasts!$W$11:$AB$27,MATCH($B70,Forecasts!$B$11:$B$27,0),MATCH($C70,Forecasts!$W$9:$AB$9,0))</f>
        <v>303.95</v>
      </c>
      <c r="E70" s="140">
        <f>INDEX(Forecasts!$W$37:$AB$53,MATCH($B70,Forecasts!$B$37:$B$53,0),MATCH($C70,Forecasts!$W$9:$AB$9,0))</f>
        <v>96.953855291051823</v>
      </c>
      <c r="F70" s="100">
        <f>INDEX(Forecasts!$W$63:$AB$79,MATCH($B70,Forecasts!$B$63:$B$79,0),MATCH($C70,Forecasts!$W$9:$AB$9,0))</f>
        <v>0</v>
      </c>
      <c r="G70" s="100">
        <f>INDEX(Forecasts!$W$89:$AB$105,MATCH($B70,Forecasts!$B$89:$B$105,0),MATCH($C70,Forecasts!$W$9:$AB$9,0))</f>
        <v>0.39922684652080936</v>
      </c>
      <c r="H70" s="100">
        <f>INDEX(Forecasts!$W$115:$AB$131,MATCH($B70,Forecasts!$B$115:$B$131,0),MATCH($C70,Forecasts!$W$9:$AB$9,0))</f>
        <v>0.24082151112904185</v>
      </c>
      <c r="I70" s="100">
        <f>INDEX(Forecasts!$W$141:$AB$157,MATCH($B70,Forecasts!$B$141:$B$157,0),MATCH($C70,Forecasts!$W$9:$AB$9,0))</f>
        <v>0.11679110627598294</v>
      </c>
      <c r="J70" s="100">
        <f>INDEX(Forecasts!$W$167:$AB$183,MATCH($B70,Forecasts!$B$167:$B$183,0),MATCH($C70,Forecasts!$W$9:$AB$9,0))</f>
        <v>0.14168110406279749</v>
      </c>
      <c r="R70" s="103"/>
    </row>
    <row r="71" spans="1:18">
      <c r="A71" s="66" t="str">
        <f t="shared" si="1"/>
        <v>PRT24</v>
      </c>
      <c r="B71" s="66" t="s">
        <v>44</v>
      </c>
      <c r="C71" s="66" t="s">
        <v>30</v>
      </c>
      <c r="D71" s="102">
        <f>INDEX(Forecasts!$W$11:$AB$27,MATCH($B71,Forecasts!$B$11:$B$27,0),MATCH($C71,Forecasts!$W$9:$AB$9,0))</f>
        <v>305.86</v>
      </c>
      <c r="E71" s="140">
        <f>INDEX(Forecasts!$W$37:$AB$53,MATCH($B71,Forecasts!$B$37:$B$53,0),MATCH($C71,Forecasts!$W$9:$AB$9,0))</f>
        <v>97.052064407547306</v>
      </c>
      <c r="F71" s="100">
        <f>INDEX(Forecasts!$W$63:$AB$79,MATCH($B71,Forecasts!$B$63:$B$79,0),MATCH($C71,Forecasts!$W$9:$AB$9,0))</f>
        <v>0</v>
      </c>
      <c r="G71" s="100">
        <f>INDEX(Forecasts!$W$89:$AB$105,MATCH($B71,Forecasts!$B$89:$B$105,0),MATCH($C71,Forecasts!$W$9:$AB$9,0))</f>
        <v>0.41932583534950629</v>
      </c>
      <c r="H71" s="100">
        <f>INDEX(Forecasts!$W$115:$AB$131,MATCH($B71,Forecasts!$B$115:$B$131,0),MATCH($C71,Forecasts!$W$9:$AB$9,0))</f>
        <v>0.24082151112904185</v>
      </c>
      <c r="I71" s="100">
        <f>INDEX(Forecasts!$W$141:$AB$157,MATCH($B71,Forecasts!$B$141:$B$157,0),MATCH($C71,Forecasts!$W$9:$AB$9,0))</f>
        <v>0.11679110627598294</v>
      </c>
      <c r="J71" s="100">
        <f>INDEX(Forecasts!$W$167:$AB$183,MATCH($B71,Forecasts!$B$167:$B$183,0),MATCH($C71,Forecasts!$W$9:$AB$9,0))</f>
        <v>0.14168110406279749</v>
      </c>
      <c r="R71" s="103"/>
    </row>
    <row r="72" spans="1:18">
      <c r="A72" s="66" t="str">
        <f t="shared" si="1"/>
        <v>PRT25</v>
      </c>
      <c r="B72" s="66" t="s">
        <v>44</v>
      </c>
      <c r="C72" s="66" t="s">
        <v>31</v>
      </c>
      <c r="D72" s="102">
        <f>INDEX(Forecasts!$W$11:$AB$27,MATCH($B72,Forecasts!$B$11:$B$27,0),MATCH($C72,Forecasts!$W$9:$AB$9,0))</f>
        <v>307.834</v>
      </c>
      <c r="E72" s="140">
        <f>INDEX(Forecasts!$W$37:$AB$53,MATCH($B72,Forecasts!$B$37:$B$53,0),MATCH($C72,Forecasts!$W$9:$AB$9,0))</f>
        <v>97.333409082026535</v>
      </c>
      <c r="F72" s="100">
        <f>INDEX(Forecasts!$W$63:$AB$79,MATCH($B72,Forecasts!$B$63:$B$79,0),MATCH($C72,Forecasts!$W$9:$AB$9,0))</f>
        <v>0</v>
      </c>
      <c r="G72" s="100">
        <f>INDEX(Forecasts!$W$89:$AB$105,MATCH($B72,Forecasts!$B$89:$B$105,0),MATCH($C72,Forecasts!$W$9:$AB$9,0))</f>
        <v>0.4392919560542371</v>
      </c>
      <c r="H72" s="100">
        <f>INDEX(Forecasts!$W$115:$AB$131,MATCH($B72,Forecasts!$B$115:$B$131,0),MATCH($C72,Forecasts!$W$9:$AB$9,0))</f>
        <v>0.24082151112904185</v>
      </c>
      <c r="I72" s="100">
        <f>INDEX(Forecasts!$W$141:$AB$157,MATCH($B72,Forecasts!$B$141:$B$157,0),MATCH($C72,Forecasts!$W$9:$AB$9,0))</f>
        <v>0.11679110627598294</v>
      </c>
      <c r="J72" s="100">
        <f>INDEX(Forecasts!$W$167:$AB$183,MATCH($B72,Forecasts!$B$167:$B$183,0),MATCH($C72,Forecasts!$W$9:$AB$9,0))</f>
        <v>0.14168110406279749</v>
      </c>
      <c r="R72" s="103"/>
    </row>
    <row r="73" spans="1:18">
      <c r="A73" s="66" t="str">
        <f t="shared" si="1"/>
        <v>SES21</v>
      </c>
      <c r="B73" s="66" t="s">
        <v>45</v>
      </c>
      <c r="C73" s="66" t="s">
        <v>27</v>
      </c>
      <c r="D73" s="102">
        <f>INDEX(Forecasts!$W$11:$AB$27,MATCH($B73,Forecasts!$B$11:$B$27,0),MATCH($C73,Forecasts!$W$9:$AB$9,0))</f>
        <v>276.642</v>
      </c>
      <c r="E73" s="140">
        <f>INDEX(Forecasts!$W$37:$AB$53,MATCH($B73,Forecasts!$B$37:$B$53,0),MATCH($C73,Forecasts!$W$9:$AB$9,0))</f>
        <v>181.83006799229318</v>
      </c>
      <c r="F73" s="100">
        <f>INDEX(Forecasts!$W$63:$AB$79,MATCH($B73,Forecasts!$B$63:$B$79,0),MATCH($C73,Forecasts!$W$9:$AB$9,0))</f>
        <v>0</v>
      </c>
      <c r="G73" s="100">
        <f>INDEX(Forecasts!$W$89:$AB$105,MATCH($B73,Forecasts!$B$89:$B$105,0),MATCH($C73,Forecasts!$W$9:$AB$9,0))</f>
        <v>0.64539368570209876</v>
      </c>
      <c r="H73" s="100">
        <f>INDEX(Forecasts!$W$115:$AB$131,MATCH($B73,Forecasts!$B$115:$B$131,0),MATCH($C73,Forecasts!$W$9:$AB$9,0))</f>
        <v>0.20658446407276546</v>
      </c>
      <c r="I73" s="100">
        <f>INDEX(Forecasts!$W$141:$AB$157,MATCH($B73,Forecasts!$B$141:$B$157,0),MATCH($C73,Forecasts!$W$9:$AB$9,0))</f>
        <v>9.6049670022011396E-2</v>
      </c>
      <c r="J73" s="100">
        <f>INDEX(Forecasts!$W$167:$AB$183,MATCH($B73,Forecasts!$B$167:$B$183,0),MATCH($C73,Forecasts!$W$9:$AB$9,0))</f>
        <v>0.13932395013343676</v>
      </c>
      <c r="R73" s="103"/>
    </row>
    <row r="74" spans="1:18">
      <c r="A74" s="66" t="str">
        <f t="shared" si="1"/>
        <v>SES22</v>
      </c>
      <c r="B74" s="66" t="s">
        <v>45</v>
      </c>
      <c r="C74" s="66" t="s">
        <v>28</v>
      </c>
      <c r="D74" s="102">
        <f>INDEX(Forecasts!$W$11:$AB$27,MATCH($B74,Forecasts!$B$11:$B$27,0),MATCH($C74,Forecasts!$W$9:$AB$9,0))</f>
        <v>279.09100000000001</v>
      </c>
      <c r="E74" s="140">
        <f>INDEX(Forecasts!$W$37:$AB$53,MATCH($B74,Forecasts!$B$37:$B$53,0),MATCH($C74,Forecasts!$W$9:$AB$9,0))</f>
        <v>182.15602323552019</v>
      </c>
      <c r="F74" s="100">
        <f>INDEX(Forecasts!$W$63:$AB$79,MATCH($B74,Forecasts!$B$63:$B$79,0),MATCH($C74,Forecasts!$W$9:$AB$9,0))</f>
        <v>0</v>
      </c>
      <c r="G74" s="100">
        <f>INDEX(Forecasts!$W$89:$AB$105,MATCH($B74,Forecasts!$B$89:$B$105,0),MATCH($C74,Forecasts!$W$9:$AB$9,0))</f>
        <v>0.70855384086194106</v>
      </c>
      <c r="H74" s="100">
        <f>INDEX(Forecasts!$W$115:$AB$131,MATCH($B74,Forecasts!$B$115:$B$131,0),MATCH($C74,Forecasts!$W$9:$AB$9,0))</f>
        <v>0.20658446407276546</v>
      </c>
      <c r="I74" s="100">
        <f>INDEX(Forecasts!$W$141:$AB$157,MATCH($B74,Forecasts!$B$141:$B$157,0),MATCH($C74,Forecasts!$W$9:$AB$9,0))</f>
        <v>9.6049670022011396E-2</v>
      </c>
      <c r="J74" s="100">
        <f>INDEX(Forecasts!$W$167:$AB$183,MATCH($B74,Forecasts!$B$167:$B$183,0),MATCH($C74,Forecasts!$W$9:$AB$9,0))</f>
        <v>0.13932395013343676</v>
      </c>
      <c r="R74" s="103"/>
    </row>
    <row r="75" spans="1:18">
      <c r="A75" s="66" t="str">
        <f t="shared" si="1"/>
        <v>SES23</v>
      </c>
      <c r="B75" s="66" t="s">
        <v>45</v>
      </c>
      <c r="C75" s="66" t="s">
        <v>29</v>
      </c>
      <c r="D75" s="102">
        <f>INDEX(Forecasts!$W$11:$AB$27,MATCH($B75,Forecasts!$B$11:$B$27,0),MATCH($C75,Forecasts!$W$9:$AB$9,0))</f>
        <v>281.63099999999997</v>
      </c>
      <c r="E75" s="140">
        <f>INDEX(Forecasts!$W$37:$AB$53,MATCH($B75,Forecasts!$B$37:$B$53,0),MATCH($C75,Forecasts!$W$9:$AB$9,0))</f>
        <v>181.82553380328704</v>
      </c>
      <c r="F75" s="100">
        <f>INDEX(Forecasts!$W$63:$AB$79,MATCH($B75,Forecasts!$B$63:$B$79,0),MATCH($C75,Forecasts!$W$9:$AB$9,0))</f>
        <v>0</v>
      </c>
      <c r="G75" s="100">
        <f>INDEX(Forecasts!$W$89:$AB$105,MATCH($B75,Forecasts!$B$89:$B$105,0),MATCH($C75,Forecasts!$W$9:$AB$9,0))</f>
        <v>0.76940393635643811</v>
      </c>
      <c r="H75" s="100">
        <f>INDEX(Forecasts!$W$115:$AB$131,MATCH($B75,Forecasts!$B$115:$B$131,0),MATCH($C75,Forecasts!$W$9:$AB$9,0))</f>
        <v>0.20658446407276546</v>
      </c>
      <c r="I75" s="100">
        <f>INDEX(Forecasts!$W$141:$AB$157,MATCH($B75,Forecasts!$B$141:$B$157,0),MATCH($C75,Forecasts!$W$9:$AB$9,0))</f>
        <v>9.6049670022011396E-2</v>
      </c>
      <c r="J75" s="100">
        <f>INDEX(Forecasts!$W$167:$AB$183,MATCH($B75,Forecasts!$B$167:$B$183,0),MATCH($C75,Forecasts!$W$9:$AB$9,0))</f>
        <v>0.13932395013343676</v>
      </c>
      <c r="R75" s="103"/>
    </row>
    <row r="76" spans="1:18">
      <c r="A76" s="66" t="str">
        <f t="shared" si="1"/>
        <v>SES24</v>
      </c>
      <c r="B76" s="66" t="s">
        <v>45</v>
      </c>
      <c r="C76" s="66" t="s">
        <v>30</v>
      </c>
      <c r="D76" s="102">
        <f>INDEX(Forecasts!$W$11:$AB$27,MATCH($B76,Forecasts!$B$11:$B$27,0),MATCH($C76,Forecasts!$W$9:$AB$9,0))</f>
        <v>284.25099999999998</v>
      </c>
      <c r="E76" s="140">
        <f>INDEX(Forecasts!$W$37:$AB$53,MATCH($B76,Forecasts!$B$37:$B$53,0),MATCH($C76,Forecasts!$W$9:$AB$9,0))</f>
        <v>181.54466232132961</v>
      </c>
      <c r="F76" s="100">
        <f>INDEX(Forecasts!$W$63:$AB$79,MATCH($B76,Forecasts!$B$63:$B$79,0),MATCH($C76,Forecasts!$W$9:$AB$9,0))</f>
        <v>0</v>
      </c>
      <c r="G76" s="100">
        <f>INDEX(Forecasts!$W$89:$AB$105,MATCH($B76,Forecasts!$B$89:$B$105,0),MATCH($C76,Forecasts!$W$9:$AB$9,0))</f>
        <v>0.82801115915159496</v>
      </c>
      <c r="H76" s="100">
        <f>INDEX(Forecasts!$W$115:$AB$131,MATCH($B76,Forecasts!$B$115:$B$131,0),MATCH($C76,Forecasts!$W$9:$AB$9,0))</f>
        <v>0.20658446407276546</v>
      </c>
      <c r="I76" s="100">
        <f>INDEX(Forecasts!$W$141:$AB$157,MATCH($B76,Forecasts!$B$141:$B$157,0),MATCH($C76,Forecasts!$W$9:$AB$9,0))</f>
        <v>9.6049670022011396E-2</v>
      </c>
      <c r="J76" s="100">
        <f>INDEX(Forecasts!$W$167:$AB$183,MATCH($B76,Forecasts!$B$167:$B$183,0),MATCH($C76,Forecasts!$W$9:$AB$9,0))</f>
        <v>0.13932395013343676</v>
      </c>
      <c r="R76" s="103"/>
    </row>
    <row r="77" spans="1:18">
      <c r="A77" s="66" t="str">
        <f t="shared" si="1"/>
        <v>SES25</v>
      </c>
      <c r="B77" s="66" t="s">
        <v>45</v>
      </c>
      <c r="C77" s="66" t="s">
        <v>31</v>
      </c>
      <c r="D77" s="102">
        <f>INDEX(Forecasts!$W$11:$AB$27,MATCH($B77,Forecasts!$B$11:$B$27,0),MATCH($C77,Forecasts!$W$9:$AB$9,0))</f>
        <v>286.86200000000002</v>
      </c>
      <c r="E77" s="140">
        <f>INDEX(Forecasts!$W$37:$AB$53,MATCH($B77,Forecasts!$B$37:$B$53,0),MATCH($C77,Forecasts!$W$9:$AB$9,0))</f>
        <v>180.24638550528579</v>
      </c>
      <c r="F77" s="100">
        <f>INDEX(Forecasts!$W$63:$AB$79,MATCH($B77,Forecasts!$B$63:$B$79,0),MATCH($C77,Forecasts!$W$9:$AB$9,0))</f>
        <v>0</v>
      </c>
      <c r="G77" s="100">
        <f>INDEX(Forecasts!$W$89:$AB$105,MATCH($B77,Forecasts!$B$89:$B$105,0),MATCH($C77,Forecasts!$W$9:$AB$9,0))</f>
        <v>0.88442526371565411</v>
      </c>
      <c r="H77" s="100">
        <f>INDEX(Forecasts!$W$115:$AB$131,MATCH($B77,Forecasts!$B$115:$B$131,0),MATCH($C77,Forecasts!$W$9:$AB$9,0))</f>
        <v>0.20658446407276546</v>
      </c>
      <c r="I77" s="100">
        <f>INDEX(Forecasts!$W$141:$AB$157,MATCH($B77,Forecasts!$B$141:$B$157,0),MATCH($C77,Forecasts!$W$9:$AB$9,0))</f>
        <v>9.6049670022011396E-2</v>
      </c>
      <c r="J77" s="100">
        <f>INDEX(Forecasts!$W$167:$AB$183,MATCH($B77,Forecasts!$B$167:$B$183,0),MATCH($C77,Forecasts!$W$9:$AB$9,0))</f>
        <v>0.13932395013343676</v>
      </c>
      <c r="R77" s="103"/>
    </row>
    <row r="78" spans="1:18">
      <c r="A78" s="66" t="str">
        <f t="shared" si="1"/>
        <v>SEW21</v>
      </c>
      <c r="B78" s="66" t="s">
        <v>46</v>
      </c>
      <c r="C78" s="66" t="s">
        <v>27</v>
      </c>
      <c r="D78" s="102">
        <f>INDEX(Forecasts!$W$11:$AB$27,MATCH($B78,Forecasts!$B$11:$B$27,0),MATCH($C78,Forecasts!$W$9:$AB$9,0))</f>
        <v>879.05399999999997</v>
      </c>
      <c r="E78" s="140">
        <f>INDEX(Forecasts!$W$37:$AB$53,MATCH($B78,Forecasts!$B$37:$B$53,0),MATCH($C78,Forecasts!$W$9:$AB$9,0))</f>
        <v>203.7547574654387</v>
      </c>
      <c r="F78" s="100">
        <f>INDEX(Forecasts!$W$63:$AB$79,MATCH($B78,Forecasts!$B$63:$B$79,0),MATCH($C78,Forecasts!$W$9:$AB$9,0))</f>
        <v>0</v>
      </c>
      <c r="G78" s="100">
        <f>INDEX(Forecasts!$W$89:$AB$105,MATCH($B78,Forecasts!$B$89:$B$105,0),MATCH($C78,Forecasts!$W$9:$AB$9,0))</f>
        <v>0.87196804746921119</v>
      </c>
      <c r="H78" s="100">
        <f>INDEX(Forecasts!$W$115:$AB$131,MATCH($B78,Forecasts!$B$115:$B$131,0),MATCH($C78,Forecasts!$W$9:$AB$9,0))</f>
        <v>0.18861725621891692</v>
      </c>
      <c r="I78" s="100">
        <f>INDEX(Forecasts!$W$141:$AB$157,MATCH($B78,Forecasts!$B$141:$B$157,0),MATCH($C78,Forecasts!$W$9:$AB$9,0))</f>
        <v>9.5245210625497054E-2</v>
      </c>
      <c r="J78" s="100">
        <f>INDEX(Forecasts!$W$167:$AB$183,MATCH($B78,Forecasts!$B$167:$B$183,0),MATCH($C78,Forecasts!$W$9:$AB$9,0))</f>
        <v>0.12556891767958128</v>
      </c>
      <c r="R78" s="103"/>
    </row>
    <row r="79" spans="1:18">
      <c r="A79" s="66" t="str">
        <f t="shared" si="1"/>
        <v>SEW22</v>
      </c>
      <c r="B79" s="66" t="s">
        <v>46</v>
      </c>
      <c r="C79" s="66" t="s">
        <v>28</v>
      </c>
      <c r="D79" s="102">
        <f>INDEX(Forecasts!$W$11:$AB$27,MATCH($B79,Forecasts!$B$11:$B$27,0),MATCH($C79,Forecasts!$W$9:$AB$9,0))</f>
        <v>887.64100000000008</v>
      </c>
      <c r="E79" s="140">
        <f>INDEX(Forecasts!$W$37:$AB$53,MATCH($B79,Forecasts!$B$37:$B$53,0),MATCH($C79,Forecasts!$W$9:$AB$9,0))</f>
        <v>203.75475746543827</v>
      </c>
      <c r="F79" s="100">
        <f>INDEX(Forecasts!$W$63:$AB$79,MATCH($B79,Forecasts!$B$63:$B$79,0),MATCH($C79,Forecasts!$W$9:$AB$9,0))</f>
        <v>0</v>
      </c>
      <c r="G79" s="100">
        <f>INDEX(Forecasts!$W$89:$AB$105,MATCH($B79,Forecasts!$B$89:$B$105,0),MATCH($C79,Forecasts!$W$9:$AB$9,0))</f>
        <v>0.87364711634545944</v>
      </c>
      <c r="H79" s="100">
        <f>INDEX(Forecasts!$W$115:$AB$131,MATCH($B79,Forecasts!$B$115:$B$131,0),MATCH($C79,Forecasts!$W$9:$AB$9,0))</f>
        <v>0.18861725621891692</v>
      </c>
      <c r="I79" s="100">
        <f>INDEX(Forecasts!$W$141:$AB$157,MATCH($B79,Forecasts!$B$141:$B$157,0),MATCH($C79,Forecasts!$W$9:$AB$9,0))</f>
        <v>9.5245210625497054E-2</v>
      </c>
      <c r="J79" s="100">
        <f>INDEX(Forecasts!$W$167:$AB$183,MATCH($B79,Forecasts!$B$167:$B$183,0),MATCH($C79,Forecasts!$W$9:$AB$9,0))</f>
        <v>0.12556891767958128</v>
      </c>
      <c r="R79" s="103"/>
    </row>
    <row r="80" spans="1:18">
      <c r="A80" s="66" t="str">
        <f t="shared" si="1"/>
        <v>SEW23</v>
      </c>
      <c r="B80" s="66" t="s">
        <v>46</v>
      </c>
      <c r="C80" s="66" t="s">
        <v>29</v>
      </c>
      <c r="D80" s="102">
        <f>INDEX(Forecasts!$W$11:$AB$27,MATCH($B80,Forecasts!$B$11:$B$27,0),MATCH($C80,Forecasts!$W$9:$AB$9,0))</f>
        <v>896.35699999999997</v>
      </c>
      <c r="E80" s="140">
        <f>INDEX(Forecasts!$W$37:$AB$53,MATCH($B80,Forecasts!$B$37:$B$53,0),MATCH($C80,Forecasts!$W$9:$AB$9,0))</f>
        <v>203.7547574654389</v>
      </c>
      <c r="F80" s="100">
        <f>INDEX(Forecasts!$W$63:$AB$79,MATCH($B80,Forecasts!$B$63:$B$79,0),MATCH($C80,Forecasts!$W$9:$AB$9,0))</f>
        <v>0</v>
      </c>
      <c r="G80" s="100">
        <f>INDEX(Forecasts!$W$89:$AB$105,MATCH($B80,Forecasts!$B$89:$B$105,0),MATCH($C80,Forecasts!$W$9:$AB$9,0))</f>
        <v>0.87520262573952123</v>
      </c>
      <c r="H80" s="100">
        <f>INDEX(Forecasts!$W$115:$AB$131,MATCH($B80,Forecasts!$B$115:$B$131,0),MATCH($C80,Forecasts!$W$9:$AB$9,0))</f>
        <v>0.18861725621891692</v>
      </c>
      <c r="I80" s="100">
        <f>INDEX(Forecasts!$W$141:$AB$157,MATCH($B80,Forecasts!$B$141:$B$157,0),MATCH($C80,Forecasts!$W$9:$AB$9,0))</f>
        <v>9.5245210625497054E-2</v>
      </c>
      <c r="J80" s="100">
        <f>INDEX(Forecasts!$W$167:$AB$183,MATCH($B80,Forecasts!$B$167:$B$183,0),MATCH($C80,Forecasts!$W$9:$AB$9,0))</f>
        <v>0.12556891767958128</v>
      </c>
      <c r="R80" s="103"/>
    </row>
    <row r="81" spans="1:18">
      <c r="A81" s="66" t="str">
        <f t="shared" si="1"/>
        <v>SEW24</v>
      </c>
      <c r="B81" s="66" t="s">
        <v>46</v>
      </c>
      <c r="C81" s="66" t="s">
        <v>30</v>
      </c>
      <c r="D81" s="102">
        <f>INDEX(Forecasts!$W$11:$AB$27,MATCH($B81,Forecasts!$B$11:$B$27,0),MATCH($C81,Forecasts!$W$9:$AB$9,0))</f>
        <v>905.202</v>
      </c>
      <c r="E81" s="140">
        <f>INDEX(Forecasts!$W$37:$AB$53,MATCH($B81,Forecasts!$B$37:$B$53,0),MATCH($C81,Forecasts!$W$9:$AB$9,0))</f>
        <v>203.75475746543779</v>
      </c>
      <c r="F81" s="100">
        <f>INDEX(Forecasts!$W$63:$AB$79,MATCH($B81,Forecasts!$B$63:$B$79,0),MATCH($C81,Forecasts!$W$9:$AB$9,0))</f>
        <v>0</v>
      </c>
      <c r="G81" s="100">
        <f>INDEX(Forecasts!$W$89:$AB$105,MATCH($B81,Forecasts!$B$89:$B$105,0),MATCH($C81,Forecasts!$W$9:$AB$9,0))</f>
        <v>0.87663858453693211</v>
      </c>
      <c r="H81" s="100">
        <f>INDEX(Forecasts!$W$115:$AB$131,MATCH($B81,Forecasts!$B$115:$B$131,0),MATCH($C81,Forecasts!$W$9:$AB$9,0))</f>
        <v>0.18861725621891692</v>
      </c>
      <c r="I81" s="100">
        <f>INDEX(Forecasts!$W$141:$AB$157,MATCH($B81,Forecasts!$B$141:$B$157,0),MATCH($C81,Forecasts!$W$9:$AB$9,0))</f>
        <v>9.5245210625497054E-2</v>
      </c>
      <c r="J81" s="100">
        <f>INDEX(Forecasts!$W$167:$AB$183,MATCH($B81,Forecasts!$B$167:$B$183,0),MATCH($C81,Forecasts!$W$9:$AB$9,0))</f>
        <v>0.12556891767958128</v>
      </c>
      <c r="R81" s="103"/>
    </row>
    <row r="82" spans="1:18">
      <c r="A82" s="66" t="str">
        <f t="shared" si="1"/>
        <v>SEW25</v>
      </c>
      <c r="B82" s="66" t="s">
        <v>46</v>
      </c>
      <c r="C82" s="66" t="s">
        <v>31</v>
      </c>
      <c r="D82" s="102">
        <f>INDEX(Forecasts!$W$11:$AB$27,MATCH($B82,Forecasts!$B$11:$B$27,0),MATCH($C82,Forecasts!$W$9:$AB$9,0))</f>
        <v>914.18200000000002</v>
      </c>
      <c r="E82" s="140">
        <f>INDEX(Forecasts!$W$37:$AB$53,MATCH($B82,Forecasts!$B$37:$B$53,0),MATCH($C82,Forecasts!$W$9:$AB$9,0))</f>
        <v>203.52640280339062</v>
      </c>
      <c r="F82" s="100">
        <f>INDEX(Forecasts!$W$63:$AB$79,MATCH($B82,Forecasts!$B$63:$B$79,0),MATCH($C82,Forecasts!$W$9:$AB$9,0))</f>
        <v>0</v>
      </c>
      <c r="G82" s="100">
        <f>INDEX(Forecasts!$W$89:$AB$105,MATCH($B82,Forecasts!$B$89:$B$105,0),MATCH($C82,Forecasts!$W$9:$AB$9,0))</f>
        <v>0.87795646818685991</v>
      </c>
      <c r="H82" s="100">
        <f>INDEX(Forecasts!$W$115:$AB$131,MATCH($B82,Forecasts!$B$115:$B$131,0),MATCH($C82,Forecasts!$W$9:$AB$9,0))</f>
        <v>0.18861725621891692</v>
      </c>
      <c r="I82" s="100">
        <f>INDEX(Forecasts!$W$141:$AB$157,MATCH($B82,Forecasts!$B$141:$B$157,0),MATCH($C82,Forecasts!$W$9:$AB$9,0))</f>
        <v>9.5245210625497054E-2</v>
      </c>
      <c r="J82" s="100">
        <f>INDEX(Forecasts!$W$167:$AB$183,MATCH($B82,Forecasts!$B$167:$B$183,0),MATCH($C82,Forecasts!$W$9:$AB$9,0))</f>
        <v>0.12556891767958128</v>
      </c>
      <c r="R82" s="103"/>
    </row>
    <row r="83" spans="1:18">
      <c r="A83" s="66" t="str">
        <f t="shared" si="1"/>
        <v>SSC21</v>
      </c>
      <c r="B83" s="66" t="s">
        <v>47</v>
      </c>
      <c r="C83" s="66" t="s">
        <v>27</v>
      </c>
      <c r="D83" s="102">
        <f>INDEX(Forecasts!$W$11:$AB$27,MATCH($B83,Forecasts!$B$11:$B$27,0),MATCH($C83,Forecasts!$W$9:$AB$9,0))</f>
        <v>697.763939836845</v>
      </c>
      <c r="E83" s="140">
        <f>INDEX(Forecasts!$W$37:$AB$53,MATCH($B83,Forecasts!$B$37:$B$53,0),MATCH($C83,Forecasts!$W$9:$AB$9,0))</f>
        <v>138.07695963657014</v>
      </c>
      <c r="F83" s="100">
        <f>INDEX(Forecasts!$W$63:$AB$79,MATCH($B83,Forecasts!$B$63:$B$79,0),MATCH($C83,Forecasts!$W$9:$AB$9,0))</f>
        <v>0</v>
      </c>
      <c r="G83" s="100">
        <f>INDEX(Forecasts!$W$89:$AB$105,MATCH($B83,Forecasts!$B$89:$B$105,0),MATCH($C83,Forecasts!$W$9:$AB$9,0))</f>
        <v>0.48605351952939857</v>
      </c>
      <c r="H83" s="100">
        <f>INDEX(Forecasts!$W$115:$AB$131,MATCH($B83,Forecasts!$B$115:$B$131,0),MATCH($C83,Forecasts!$W$9:$AB$9,0))</f>
        <v>0.25568270217666983</v>
      </c>
      <c r="I83" s="100">
        <f>INDEX(Forecasts!$W$141:$AB$157,MATCH($B83,Forecasts!$B$141:$B$157,0),MATCH($C83,Forecasts!$W$9:$AB$9,0))</f>
        <v>0.16122295495286337</v>
      </c>
      <c r="J83" s="100">
        <f>INDEX(Forecasts!$W$167:$AB$183,MATCH($B83,Forecasts!$B$167:$B$183,0),MATCH($C83,Forecasts!$W$9:$AB$9,0))</f>
        <v>0.11361359182802491</v>
      </c>
      <c r="R83" s="103"/>
    </row>
    <row r="84" spans="1:18">
      <c r="A84" s="66" t="str">
        <f t="shared" si="1"/>
        <v>SSC22</v>
      </c>
      <c r="B84" s="66" t="s">
        <v>47</v>
      </c>
      <c r="C84" s="66" t="s">
        <v>28</v>
      </c>
      <c r="D84" s="102">
        <f>INDEX(Forecasts!$W$11:$AB$27,MATCH($B84,Forecasts!$B$11:$B$27,0),MATCH($C84,Forecasts!$W$9:$AB$9,0))</f>
        <v>706.45158898644104</v>
      </c>
      <c r="E84" s="140">
        <f>INDEX(Forecasts!$W$37:$AB$53,MATCH($B84,Forecasts!$B$37:$B$53,0),MATCH($C84,Forecasts!$W$9:$AB$9,0))</f>
        <v>135.34013368334413</v>
      </c>
      <c r="F84" s="100">
        <f>INDEX(Forecasts!$W$63:$AB$79,MATCH($B84,Forecasts!$B$63:$B$79,0),MATCH($C84,Forecasts!$W$9:$AB$9,0))</f>
        <v>0</v>
      </c>
      <c r="G84" s="100">
        <f>INDEX(Forecasts!$W$89:$AB$105,MATCH($B84,Forecasts!$B$89:$B$105,0),MATCH($C84,Forecasts!$W$9:$AB$9,0))</f>
        <v>0.50568152194237548</v>
      </c>
      <c r="H84" s="100">
        <f>INDEX(Forecasts!$W$115:$AB$131,MATCH($B84,Forecasts!$B$115:$B$131,0),MATCH($C84,Forecasts!$W$9:$AB$9,0))</f>
        <v>0.25568270217666983</v>
      </c>
      <c r="I84" s="100">
        <f>INDEX(Forecasts!$W$141:$AB$157,MATCH($B84,Forecasts!$B$141:$B$157,0),MATCH($C84,Forecasts!$W$9:$AB$9,0))</f>
        <v>0.16122295495286337</v>
      </c>
      <c r="J84" s="100">
        <f>INDEX(Forecasts!$W$167:$AB$183,MATCH($B84,Forecasts!$B$167:$B$183,0),MATCH($C84,Forecasts!$W$9:$AB$9,0))</f>
        <v>0.11361359182802491</v>
      </c>
      <c r="R84" s="103"/>
    </row>
    <row r="85" spans="1:18">
      <c r="A85" s="66" t="str">
        <f t="shared" si="1"/>
        <v>SSC23</v>
      </c>
      <c r="B85" s="66" t="s">
        <v>47</v>
      </c>
      <c r="C85" s="66" t="s">
        <v>29</v>
      </c>
      <c r="D85" s="102">
        <f>INDEX(Forecasts!$W$11:$AB$27,MATCH($B85,Forecasts!$B$11:$B$27,0),MATCH($C85,Forecasts!$W$9:$AB$9,0))</f>
        <v>714.77319526440601</v>
      </c>
      <c r="E85" s="140">
        <f>INDEX(Forecasts!$W$37:$AB$53,MATCH($B85,Forecasts!$B$37:$B$53,0),MATCH($C85,Forecasts!$W$9:$AB$9,0))</f>
        <v>132.69758943330436</v>
      </c>
      <c r="F85" s="100">
        <f>INDEX(Forecasts!$W$63:$AB$79,MATCH($B85,Forecasts!$B$63:$B$79,0),MATCH($C85,Forecasts!$W$9:$AB$9,0))</f>
        <v>0</v>
      </c>
      <c r="G85" s="100">
        <f>INDEX(Forecasts!$W$89:$AB$105,MATCH($B85,Forecasts!$B$89:$B$105,0),MATCH($C85,Forecasts!$W$9:$AB$9,0))</f>
        <v>0.52451960942545961</v>
      </c>
      <c r="H85" s="100">
        <f>INDEX(Forecasts!$W$115:$AB$131,MATCH($B85,Forecasts!$B$115:$B$131,0),MATCH($C85,Forecasts!$W$9:$AB$9,0))</f>
        <v>0.25568270217666983</v>
      </c>
      <c r="I85" s="100">
        <f>INDEX(Forecasts!$W$141:$AB$157,MATCH($B85,Forecasts!$B$141:$B$157,0),MATCH($C85,Forecasts!$W$9:$AB$9,0))</f>
        <v>0.16122295495286337</v>
      </c>
      <c r="J85" s="100">
        <f>INDEX(Forecasts!$W$167:$AB$183,MATCH($B85,Forecasts!$B$167:$B$183,0),MATCH($C85,Forecasts!$W$9:$AB$9,0))</f>
        <v>0.11361359182802491</v>
      </c>
      <c r="R85" s="103"/>
    </row>
    <row r="86" spans="1:18">
      <c r="A86" s="66" t="str">
        <f t="shared" si="1"/>
        <v>SSC24</v>
      </c>
      <c r="B86" s="66" t="s">
        <v>47</v>
      </c>
      <c r="C86" s="66" t="s">
        <v>30</v>
      </c>
      <c r="D86" s="102">
        <f>INDEX(Forecasts!$W$11:$AB$27,MATCH($B86,Forecasts!$B$11:$B$27,0),MATCH($C86,Forecasts!$W$9:$AB$9,0))</f>
        <v>723.6010861031059</v>
      </c>
      <c r="E86" s="140">
        <f>INDEX(Forecasts!$W$37:$AB$53,MATCH($B86,Forecasts!$B$37:$B$53,0),MATCH($C86,Forecasts!$W$9:$AB$9,0))</f>
        <v>130.09209222019996</v>
      </c>
      <c r="F86" s="100">
        <f>INDEX(Forecasts!$W$63:$AB$79,MATCH($B86,Forecasts!$B$63:$B$79,0),MATCH($C86,Forecasts!$W$9:$AB$9,0))</f>
        <v>0</v>
      </c>
      <c r="G86" s="100">
        <f>INDEX(Forecasts!$W$89:$AB$105,MATCH($B86,Forecasts!$B$89:$B$105,0),MATCH($C86,Forecasts!$W$9:$AB$9,0))</f>
        <v>0.54317679701042387</v>
      </c>
      <c r="H86" s="100">
        <f>INDEX(Forecasts!$W$115:$AB$131,MATCH($B86,Forecasts!$B$115:$B$131,0),MATCH($C86,Forecasts!$W$9:$AB$9,0))</f>
        <v>0.25568270217666983</v>
      </c>
      <c r="I86" s="100">
        <f>INDEX(Forecasts!$W$141:$AB$157,MATCH($B86,Forecasts!$B$141:$B$157,0),MATCH($C86,Forecasts!$W$9:$AB$9,0))</f>
        <v>0.16122295495286337</v>
      </c>
      <c r="J86" s="100">
        <f>INDEX(Forecasts!$W$167:$AB$183,MATCH($B86,Forecasts!$B$167:$B$183,0),MATCH($C86,Forecasts!$W$9:$AB$9,0))</f>
        <v>0.11361359182802491</v>
      </c>
      <c r="R86" s="103"/>
    </row>
    <row r="87" spans="1:18">
      <c r="A87" s="66" t="str">
        <f t="shared" si="1"/>
        <v>SSC25</v>
      </c>
      <c r="B87" s="66" t="s">
        <v>47</v>
      </c>
      <c r="C87" s="66" t="s">
        <v>31</v>
      </c>
      <c r="D87" s="102">
        <f>INDEX(Forecasts!$W$11:$AB$27,MATCH($B87,Forecasts!$B$11:$B$27,0),MATCH($C87,Forecasts!$W$9:$AB$9,0))</f>
        <v>732.25126722597599</v>
      </c>
      <c r="E87" s="140">
        <f>INDEX(Forecasts!$W$37:$AB$53,MATCH($B87,Forecasts!$B$37:$B$53,0),MATCH($C87,Forecasts!$W$9:$AB$9,0))</f>
        <v>127.55519521016893</v>
      </c>
      <c r="F87" s="100">
        <f>INDEX(Forecasts!$W$63:$AB$79,MATCH($B87,Forecasts!$B$63:$B$79,0),MATCH($C87,Forecasts!$W$9:$AB$9,0))</f>
        <v>0</v>
      </c>
      <c r="G87" s="100">
        <f>INDEX(Forecasts!$W$89:$AB$105,MATCH($B87,Forecasts!$B$89:$B$105,0),MATCH($C87,Forecasts!$W$9:$AB$9,0))</f>
        <v>0.56121304304966035</v>
      </c>
      <c r="H87" s="100">
        <f>INDEX(Forecasts!$W$115:$AB$131,MATCH($B87,Forecasts!$B$115:$B$131,0),MATCH($C87,Forecasts!$W$9:$AB$9,0))</f>
        <v>0.25568270217666983</v>
      </c>
      <c r="I87" s="100">
        <f>INDEX(Forecasts!$W$141:$AB$157,MATCH($B87,Forecasts!$B$141:$B$157,0),MATCH($C87,Forecasts!$W$9:$AB$9,0))</f>
        <v>0.16122295495286337</v>
      </c>
      <c r="J87" s="100">
        <f>INDEX(Forecasts!$W$167:$AB$183,MATCH($B87,Forecasts!$B$167:$B$183,0),MATCH($C87,Forecasts!$W$9:$AB$9,0))</f>
        <v>0.11361359182802491</v>
      </c>
      <c r="R87" s="103"/>
    </row>
    <row r="88" spans="1:18" ht="14">
      <c r="M88"/>
    </row>
    <row r="89" spans="1:18" ht="14">
      <c r="A89" s="65" t="s">
        <v>61</v>
      </c>
      <c r="B89" s="104">
        <f>COUNTA(A3:A87)</f>
        <v>85</v>
      </c>
      <c r="E89" s="67"/>
      <c r="F89" s="67"/>
      <c r="G89" s="67"/>
      <c r="M89"/>
    </row>
    <row r="90" spans="1:18" ht="14">
      <c r="E90" s="67"/>
      <c r="M90"/>
    </row>
    <row r="91" spans="1:18" ht="14">
      <c r="E91" s="67"/>
      <c r="F91" s="67"/>
      <c r="G91" s="67"/>
      <c r="L91" s="139"/>
      <c r="M91"/>
    </row>
    <row r="92" spans="1:18" ht="14">
      <c r="E92" s="67"/>
      <c r="F92" s="67"/>
      <c r="G92" s="67"/>
      <c r="M92"/>
    </row>
    <row r="93" spans="1:18" ht="14">
      <c r="E93" s="67"/>
      <c r="F93" s="67"/>
      <c r="G93" s="67"/>
      <c r="M93"/>
    </row>
    <row r="94" spans="1:18">
      <c r="E94" s="67"/>
      <c r="F94" s="67"/>
      <c r="G94" s="67"/>
    </row>
    <row r="95" spans="1:18">
      <c r="E95" s="67"/>
      <c r="F95" s="67"/>
      <c r="G95" s="67"/>
    </row>
    <row r="96" spans="1:18">
      <c r="E96" s="67"/>
      <c r="F96" s="67"/>
      <c r="G96" s="67"/>
    </row>
    <row r="97" spans="5:7">
      <c r="E97" s="67"/>
      <c r="F97" s="67"/>
      <c r="G97" s="67"/>
    </row>
    <row r="98" spans="5:7">
      <c r="E98" s="67"/>
      <c r="F98" s="67"/>
      <c r="G98" s="67"/>
    </row>
    <row r="99" spans="5:7">
      <c r="E99" s="67"/>
      <c r="F99" s="67"/>
      <c r="G99" s="67"/>
    </row>
    <row r="100" spans="5:7">
      <c r="E100" s="67"/>
      <c r="F100" s="67"/>
      <c r="G100" s="67"/>
    </row>
    <row r="101" spans="5:7">
      <c r="E101" s="67"/>
      <c r="F101" s="67"/>
      <c r="G101" s="67"/>
    </row>
    <row r="102" spans="5:7">
      <c r="E102" s="67"/>
      <c r="F102" s="67"/>
      <c r="G102" s="67"/>
    </row>
    <row r="103" spans="5:7">
      <c r="E103" s="67"/>
      <c r="F103" s="67"/>
      <c r="G103" s="67"/>
    </row>
    <row r="104" spans="5:7">
      <c r="E104" s="67"/>
      <c r="F104" s="67"/>
      <c r="G104" s="67"/>
    </row>
    <row r="105" spans="5:7">
      <c r="E105" s="67"/>
      <c r="F105" s="67"/>
      <c r="G105" s="67"/>
    </row>
    <row r="106" spans="5:7">
      <c r="E106" s="67"/>
      <c r="F106" s="67"/>
      <c r="G106" s="67"/>
    </row>
    <row r="107" spans="5:7">
      <c r="E107" s="67"/>
      <c r="F107" s="67"/>
      <c r="G107" s="67"/>
    </row>
    <row r="108" spans="5:7">
      <c r="E108" s="67"/>
      <c r="F108" s="67"/>
      <c r="G108" s="67"/>
    </row>
    <row r="109" spans="5:7">
      <c r="E109" s="67"/>
      <c r="F109" s="67"/>
    </row>
  </sheetData>
  <conditionalFormatting sqref="B92">
    <cfRule type="cellIs" dxfId="3" priority="4" operator="equal">
      <formula>0</formula>
    </cfRule>
  </conditionalFormatting>
  <conditionalFormatting sqref="B89">
    <cfRule type="expression" dxfId="2" priority="2">
      <formula>B89="error"</formula>
    </cfRule>
    <cfRule type="expression" dxfId="1" priority="3">
      <formula>B89="OK"</formula>
    </cfRule>
  </conditionalFormatting>
  <conditionalFormatting sqref="S3:Y87">
    <cfRule type="containsText" dxfId="0" priority="1" operator="containsText" text="false">
      <formula>NOT(ISERROR(SEARCH("false",S3)))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Inputs</vt:lpstr>
      <vt:lpstr>Controls</vt:lpstr>
      <vt:lpstr>Forecasts</vt:lpstr>
      <vt:lpstr>Interface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2019-12-12T12:56:01Z</dcterms:created>
  <dcterms:modified xsi:type="dcterms:W3CDTF">2019-12-12T12:56:08Z</dcterms:modified>
  <cp:category/>
  <cp:contentStatus/>
</cp:coreProperties>
</file>